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5480" windowHeight="6195"/>
  </bookViews>
  <sheets>
    <sheet name="LRAM Analysis" sheetId="2" r:id="rId1"/>
    <sheet name="Initiative Level - LDC" sheetId="3" r:id="rId2"/>
  </sheets>
  <externalReferences>
    <externalReference r:id="rId3"/>
  </externalReferences>
  <definedNames>
    <definedName name="Local_Distribution_Company_List">'[1]Local Distribution Companies'!$B$9:$B$88</definedName>
    <definedName name="_xlnm.Print_Area" localSheetId="1">'Initiative Level - LDC'!$A:$K</definedName>
    <definedName name="_xlnm.Print_Area" localSheetId="0">'LRAM Analysis'!$A$4:$N$97</definedName>
    <definedName name="_xlnm.Print_Titles" localSheetId="1">'Initiative Level - LDC'!$1:$5</definedName>
    <definedName name="_xlnm.Print_Titles" localSheetId="0">'LRAM Analysis'!$1:$4</definedName>
  </definedNames>
  <calcPr calcId="145621" iterate="1"/>
</workbook>
</file>

<file path=xl/calcChain.xml><?xml version="1.0" encoding="utf-8"?>
<calcChain xmlns="http://schemas.openxmlformats.org/spreadsheetml/2006/main">
  <c r="C90" i="2" l="1"/>
  <c r="E13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80" i="2"/>
  <c r="E79" i="2"/>
  <c r="F79" i="2"/>
  <c r="G79" i="2"/>
  <c r="F80" i="2"/>
  <c r="G80" i="2"/>
  <c r="E42" i="2" l="1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J75" i="3"/>
  <c r="H332" i="3"/>
  <c r="I332" i="3" s="1"/>
  <c r="J332" i="3" s="1"/>
  <c r="K332" i="3" s="1"/>
  <c r="L332" i="3" s="1"/>
  <c r="M332" i="3" s="1"/>
  <c r="N332" i="3" s="1"/>
  <c r="O332" i="3" s="1"/>
  <c r="P332" i="3" s="1"/>
  <c r="Q332" i="3" s="1"/>
  <c r="R332" i="3" s="1"/>
  <c r="S332" i="3" s="1"/>
  <c r="T332" i="3" s="1"/>
  <c r="U332" i="3" s="1"/>
  <c r="V332" i="3" s="1"/>
  <c r="W332" i="3" s="1"/>
  <c r="X332" i="3" s="1"/>
  <c r="Y332" i="3" s="1"/>
  <c r="Z332" i="3" s="1"/>
  <c r="AA332" i="3" s="1"/>
  <c r="AB332" i="3" s="1"/>
  <c r="AC332" i="3" s="1"/>
  <c r="AD332" i="3" s="1"/>
  <c r="AE332" i="3" s="1"/>
  <c r="AF332" i="3" s="1"/>
  <c r="AG332" i="3" s="1"/>
  <c r="AH332" i="3" s="1"/>
  <c r="AI332" i="3" s="1"/>
  <c r="AJ332" i="3" s="1"/>
  <c r="AK332" i="3" s="1"/>
  <c r="AL332" i="3" s="1"/>
  <c r="AM332" i="3" s="1"/>
  <c r="AN332" i="3" s="1"/>
  <c r="AO332" i="3" s="1"/>
  <c r="AP332" i="3" s="1"/>
  <c r="AQ332" i="3" s="1"/>
  <c r="AR332" i="3" s="1"/>
  <c r="AS332" i="3" s="1"/>
  <c r="AT332" i="3" s="1"/>
  <c r="AU332" i="3" s="1"/>
  <c r="AV332" i="3" s="1"/>
  <c r="AW332" i="3" s="1"/>
  <c r="AX332" i="3" s="1"/>
  <c r="AY332" i="3" s="1"/>
  <c r="AY331" i="3"/>
  <c r="AX331" i="3"/>
  <c r="AW331" i="3"/>
  <c r="AV331" i="3"/>
  <c r="AU331" i="3"/>
  <c r="AT331" i="3"/>
  <c r="AS331" i="3"/>
  <c r="AR331" i="3"/>
  <c r="AQ331" i="3"/>
  <c r="AP331" i="3"/>
  <c r="AO331" i="3"/>
  <c r="AN331" i="3"/>
  <c r="AM331" i="3"/>
  <c r="AL331" i="3"/>
  <c r="AK331" i="3"/>
  <c r="AJ331" i="3"/>
  <c r="AI331" i="3"/>
  <c r="AH331" i="3"/>
  <c r="AG331" i="3"/>
  <c r="AF331" i="3"/>
  <c r="AE331" i="3"/>
  <c r="AD331" i="3"/>
  <c r="AC331" i="3"/>
  <c r="AB331" i="3"/>
  <c r="AA331" i="3"/>
  <c r="Z331" i="3"/>
  <c r="Y331" i="3"/>
  <c r="X331" i="3"/>
  <c r="W331" i="3"/>
  <c r="V331" i="3"/>
  <c r="U331" i="3"/>
  <c r="T331" i="3"/>
  <c r="S331" i="3"/>
  <c r="R331" i="3"/>
  <c r="Q331" i="3"/>
  <c r="P331" i="3"/>
  <c r="O331" i="3"/>
  <c r="N331" i="3"/>
  <c r="M331" i="3"/>
  <c r="L331" i="3"/>
  <c r="K331" i="3"/>
  <c r="J331" i="3"/>
  <c r="I331" i="3"/>
  <c r="H331" i="3"/>
  <c r="G331" i="3"/>
  <c r="AY329" i="3"/>
  <c r="AX329" i="3"/>
  <c r="AW329" i="3"/>
  <c r="AV329" i="3"/>
  <c r="AU329" i="3"/>
  <c r="AT329" i="3"/>
  <c r="AS329" i="3"/>
  <c r="AR329" i="3"/>
  <c r="AQ329" i="3"/>
  <c r="AP329" i="3"/>
  <c r="AO329" i="3"/>
  <c r="AN329" i="3"/>
  <c r="AM329" i="3"/>
  <c r="AL329" i="3"/>
  <c r="AK329" i="3"/>
  <c r="AJ329" i="3"/>
  <c r="AI329" i="3"/>
  <c r="AH329" i="3"/>
  <c r="AG329" i="3"/>
  <c r="AF329" i="3"/>
  <c r="AE329" i="3"/>
  <c r="AD329" i="3"/>
  <c r="AC329" i="3"/>
  <c r="AB329" i="3"/>
  <c r="AA329" i="3"/>
  <c r="Z329" i="3"/>
  <c r="Y329" i="3"/>
  <c r="X329" i="3"/>
  <c r="W329" i="3"/>
  <c r="V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AY327" i="3"/>
  <c r="AX327" i="3"/>
  <c r="AW327" i="3"/>
  <c r="AV327" i="3"/>
  <c r="AU327" i="3"/>
  <c r="AT327" i="3"/>
  <c r="AS327" i="3"/>
  <c r="AR327" i="3"/>
  <c r="AQ327" i="3"/>
  <c r="AP327" i="3"/>
  <c r="AO327" i="3"/>
  <c r="AN327" i="3"/>
  <c r="AM327" i="3"/>
  <c r="AL327" i="3"/>
  <c r="AK327" i="3"/>
  <c r="AJ327" i="3"/>
  <c r="AI327" i="3"/>
  <c r="AH327" i="3"/>
  <c r="AG327" i="3"/>
  <c r="AF327" i="3"/>
  <c r="AE327" i="3"/>
  <c r="AD327" i="3"/>
  <c r="AC327" i="3"/>
  <c r="AB327" i="3"/>
  <c r="AA327" i="3"/>
  <c r="Z327" i="3"/>
  <c r="Y327" i="3"/>
  <c r="X327" i="3"/>
  <c r="W327" i="3"/>
  <c r="V327" i="3"/>
  <c r="U327" i="3"/>
  <c r="T327" i="3"/>
  <c r="S327" i="3"/>
  <c r="R327" i="3"/>
  <c r="Q327" i="3"/>
  <c r="P327" i="3"/>
  <c r="O327" i="3"/>
  <c r="N327" i="3"/>
  <c r="M327" i="3"/>
  <c r="L327" i="3"/>
  <c r="K327" i="3"/>
  <c r="J327" i="3"/>
  <c r="I327" i="3"/>
  <c r="H327" i="3"/>
  <c r="G327" i="3"/>
  <c r="AY325" i="3"/>
  <c r="AX325" i="3"/>
  <c r="AW325" i="3"/>
  <c r="AV325" i="3"/>
  <c r="AU325" i="3"/>
  <c r="AT325" i="3"/>
  <c r="AS325" i="3"/>
  <c r="AR325" i="3"/>
  <c r="AQ325" i="3"/>
  <c r="AP325" i="3"/>
  <c r="AO325" i="3"/>
  <c r="AN325" i="3"/>
  <c r="AM325" i="3"/>
  <c r="AL325" i="3"/>
  <c r="AK325" i="3"/>
  <c r="AJ325" i="3"/>
  <c r="AI325" i="3"/>
  <c r="AH325" i="3"/>
  <c r="AG325" i="3"/>
  <c r="AF325" i="3"/>
  <c r="AE325" i="3"/>
  <c r="AD325" i="3"/>
  <c r="AC325" i="3"/>
  <c r="AB325" i="3"/>
  <c r="AA325" i="3"/>
  <c r="Z325" i="3"/>
  <c r="Y325" i="3"/>
  <c r="X325" i="3"/>
  <c r="W325" i="3"/>
  <c r="V325" i="3"/>
  <c r="U325" i="3"/>
  <c r="T325" i="3"/>
  <c r="S325" i="3"/>
  <c r="R325" i="3"/>
  <c r="Q325" i="3"/>
  <c r="P325" i="3"/>
  <c r="O325" i="3"/>
  <c r="N325" i="3"/>
  <c r="M325" i="3"/>
  <c r="L325" i="3"/>
  <c r="K325" i="3"/>
  <c r="J325" i="3"/>
  <c r="I325" i="3"/>
  <c r="H325" i="3"/>
  <c r="G325" i="3"/>
  <c r="AY323" i="3"/>
  <c r="AX323" i="3"/>
  <c r="AW323" i="3"/>
  <c r="AV323" i="3"/>
  <c r="AU323" i="3"/>
  <c r="AT323" i="3"/>
  <c r="AS323" i="3"/>
  <c r="AR323" i="3"/>
  <c r="AQ323" i="3"/>
  <c r="AP323" i="3"/>
  <c r="AO323" i="3"/>
  <c r="AN323" i="3"/>
  <c r="AM323" i="3"/>
  <c r="AL323" i="3"/>
  <c r="AK323" i="3"/>
  <c r="AJ323" i="3"/>
  <c r="AI323" i="3"/>
  <c r="AH323" i="3"/>
  <c r="AG323" i="3"/>
  <c r="AF323" i="3"/>
  <c r="AE323" i="3"/>
  <c r="AD323" i="3"/>
  <c r="AC323" i="3"/>
  <c r="AB323" i="3"/>
  <c r="AA323" i="3"/>
  <c r="Z323" i="3"/>
  <c r="Y323" i="3"/>
  <c r="X323" i="3"/>
  <c r="W323" i="3"/>
  <c r="V323" i="3"/>
  <c r="U323" i="3"/>
  <c r="T323" i="3"/>
  <c r="S323" i="3"/>
  <c r="R323" i="3"/>
  <c r="Q323" i="3"/>
  <c r="P323" i="3"/>
  <c r="O323" i="3"/>
  <c r="N323" i="3"/>
  <c r="M323" i="3"/>
  <c r="L323" i="3"/>
  <c r="K323" i="3"/>
  <c r="J323" i="3"/>
  <c r="I323" i="3"/>
  <c r="H323" i="3"/>
  <c r="G323" i="3"/>
  <c r="AY321" i="3"/>
  <c r="AX321" i="3"/>
  <c r="AW321" i="3"/>
  <c r="AV321" i="3"/>
  <c r="AU321" i="3"/>
  <c r="AT321" i="3"/>
  <c r="AS321" i="3"/>
  <c r="AR321" i="3"/>
  <c r="AQ321" i="3"/>
  <c r="AP321" i="3"/>
  <c r="AO321" i="3"/>
  <c r="AN321" i="3"/>
  <c r="AM321" i="3"/>
  <c r="AL321" i="3"/>
  <c r="AK321" i="3"/>
  <c r="AJ321" i="3"/>
  <c r="AI321" i="3"/>
  <c r="AH321" i="3"/>
  <c r="AG321" i="3"/>
  <c r="AF321" i="3"/>
  <c r="AE321" i="3"/>
  <c r="AD321" i="3"/>
  <c r="AC321" i="3"/>
  <c r="AB321" i="3"/>
  <c r="AA321" i="3"/>
  <c r="Z321" i="3"/>
  <c r="Y321" i="3"/>
  <c r="X321" i="3"/>
  <c r="W321" i="3"/>
  <c r="V321" i="3"/>
  <c r="U321" i="3"/>
  <c r="T321" i="3"/>
  <c r="S321" i="3"/>
  <c r="R321" i="3"/>
  <c r="Q321" i="3"/>
  <c r="P321" i="3"/>
  <c r="O321" i="3"/>
  <c r="N321" i="3"/>
  <c r="M321" i="3"/>
  <c r="L321" i="3"/>
  <c r="K321" i="3"/>
  <c r="J321" i="3"/>
  <c r="I321" i="3"/>
  <c r="H321" i="3"/>
  <c r="G321" i="3"/>
  <c r="E319" i="3"/>
  <c r="D319" i="3"/>
  <c r="C319" i="3"/>
  <c r="B319" i="3"/>
  <c r="A319" i="3"/>
  <c r="E318" i="3"/>
  <c r="D318" i="3"/>
  <c r="C318" i="3"/>
  <c r="B318" i="3"/>
  <c r="A318" i="3"/>
  <c r="E317" i="3"/>
  <c r="D317" i="3"/>
  <c r="C317" i="3"/>
  <c r="B317" i="3"/>
  <c r="A317" i="3"/>
  <c r="E316" i="3"/>
  <c r="D316" i="3"/>
  <c r="C316" i="3"/>
  <c r="B316" i="3"/>
  <c r="A316" i="3"/>
  <c r="E315" i="3"/>
  <c r="D315" i="3"/>
  <c r="C315" i="3"/>
  <c r="B315" i="3"/>
  <c r="A315" i="3"/>
  <c r="E314" i="3"/>
  <c r="D314" i="3"/>
  <c r="C314" i="3"/>
  <c r="B314" i="3"/>
  <c r="A314" i="3"/>
  <c r="E313" i="3"/>
  <c r="D313" i="3"/>
  <c r="C313" i="3"/>
  <c r="B313" i="3"/>
  <c r="A313" i="3"/>
  <c r="E312" i="3"/>
  <c r="D312" i="3"/>
  <c r="C312" i="3"/>
  <c r="B312" i="3"/>
  <c r="A312" i="3"/>
  <c r="E311" i="3"/>
  <c r="D311" i="3"/>
  <c r="C311" i="3"/>
  <c r="B311" i="3"/>
  <c r="A311" i="3"/>
  <c r="E310" i="3"/>
  <c r="D310" i="3"/>
  <c r="C310" i="3"/>
  <c r="B310" i="3"/>
  <c r="A310" i="3"/>
  <c r="E309" i="3"/>
  <c r="D309" i="3"/>
  <c r="C309" i="3"/>
  <c r="B309" i="3"/>
  <c r="A309" i="3"/>
  <c r="E308" i="3"/>
  <c r="D308" i="3"/>
  <c r="C308" i="3"/>
  <c r="B308" i="3"/>
  <c r="A308" i="3"/>
  <c r="E307" i="3"/>
  <c r="D307" i="3"/>
  <c r="C307" i="3"/>
  <c r="B307" i="3"/>
  <c r="A307" i="3"/>
  <c r="E306" i="3"/>
  <c r="D306" i="3"/>
  <c r="C306" i="3"/>
  <c r="B306" i="3"/>
  <c r="A306" i="3"/>
  <c r="E305" i="3"/>
  <c r="D305" i="3"/>
  <c r="C305" i="3"/>
  <c r="B305" i="3"/>
  <c r="A305" i="3"/>
  <c r="E304" i="3"/>
  <c r="D304" i="3"/>
  <c r="C304" i="3"/>
  <c r="B304" i="3"/>
  <c r="A304" i="3"/>
  <c r="E303" i="3"/>
  <c r="D303" i="3"/>
  <c r="C303" i="3"/>
  <c r="B303" i="3"/>
  <c r="A303" i="3"/>
  <c r="E302" i="3"/>
  <c r="D302" i="3"/>
  <c r="C302" i="3"/>
  <c r="B302" i="3"/>
  <c r="A302" i="3"/>
  <c r="E301" i="3"/>
  <c r="D301" i="3"/>
  <c r="C301" i="3"/>
  <c r="B301" i="3"/>
  <c r="A301" i="3"/>
  <c r="E300" i="3"/>
  <c r="D300" i="3"/>
  <c r="C300" i="3"/>
  <c r="B300" i="3"/>
  <c r="A300" i="3"/>
  <c r="E299" i="3"/>
  <c r="D299" i="3"/>
  <c r="C299" i="3"/>
  <c r="B299" i="3"/>
  <c r="A299" i="3"/>
  <c r="E298" i="3"/>
  <c r="D298" i="3"/>
  <c r="C298" i="3"/>
  <c r="B298" i="3"/>
  <c r="A298" i="3"/>
  <c r="E297" i="3"/>
  <c r="D297" i="3"/>
  <c r="C297" i="3"/>
  <c r="B297" i="3"/>
  <c r="A297" i="3"/>
  <c r="E296" i="3"/>
  <c r="D296" i="3"/>
  <c r="C296" i="3"/>
  <c r="B296" i="3"/>
  <c r="A296" i="3"/>
  <c r="E295" i="3"/>
  <c r="D295" i="3"/>
  <c r="C295" i="3"/>
  <c r="B295" i="3"/>
  <c r="A295" i="3"/>
  <c r="E294" i="3"/>
  <c r="D294" i="3"/>
  <c r="C294" i="3"/>
  <c r="B294" i="3"/>
  <c r="A294" i="3"/>
  <c r="E293" i="3"/>
  <c r="D293" i="3"/>
  <c r="C293" i="3"/>
  <c r="B293" i="3"/>
  <c r="A293" i="3"/>
  <c r="E292" i="3"/>
  <c r="D292" i="3"/>
  <c r="C292" i="3"/>
  <c r="B292" i="3"/>
  <c r="A292" i="3"/>
  <c r="E291" i="3"/>
  <c r="D291" i="3"/>
  <c r="C291" i="3"/>
  <c r="B291" i="3"/>
  <c r="A291" i="3"/>
  <c r="E290" i="3"/>
  <c r="D290" i="3"/>
  <c r="C290" i="3"/>
  <c r="B290" i="3"/>
  <c r="A290" i="3"/>
  <c r="E289" i="3"/>
  <c r="D289" i="3"/>
  <c r="C289" i="3"/>
  <c r="B289" i="3"/>
  <c r="A289" i="3"/>
  <c r="E288" i="3"/>
  <c r="D288" i="3"/>
  <c r="C288" i="3"/>
  <c r="B288" i="3"/>
  <c r="A288" i="3"/>
  <c r="E287" i="3"/>
  <c r="D287" i="3"/>
  <c r="C287" i="3"/>
  <c r="B287" i="3"/>
  <c r="A287" i="3"/>
  <c r="E286" i="3"/>
  <c r="D286" i="3"/>
  <c r="C286" i="3"/>
  <c r="B286" i="3"/>
  <c r="A286" i="3"/>
  <c r="E285" i="3"/>
  <c r="D285" i="3"/>
  <c r="C285" i="3"/>
  <c r="B285" i="3"/>
  <c r="A285" i="3"/>
  <c r="E284" i="3"/>
  <c r="D284" i="3"/>
  <c r="C284" i="3"/>
  <c r="B284" i="3"/>
  <c r="A284" i="3"/>
  <c r="E283" i="3"/>
  <c r="D283" i="3"/>
  <c r="C283" i="3"/>
  <c r="B283" i="3"/>
  <c r="A283" i="3"/>
  <c r="E282" i="3"/>
  <c r="D282" i="3"/>
  <c r="C282" i="3"/>
  <c r="B282" i="3"/>
  <c r="A282" i="3"/>
  <c r="E281" i="3"/>
  <c r="D281" i="3"/>
  <c r="C281" i="3"/>
  <c r="B281" i="3"/>
  <c r="A281" i="3"/>
  <c r="E280" i="3"/>
  <c r="D280" i="3"/>
  <c r="C280" i="3"/>
  <c r="B280" i="3"/>
  <c r="A280" i="3"/>
  <c r="E279" i="3"/>
  <c r="D279" i="3"/>
  <c r="C279" i="3"/>
  <c r="B279" i="3"/>
  <c r="A279" i="3"/>
  <c r="E278" i="3"/>
  <c r="D278" i="3"/>
  <c r="C278" i="3"/>
  <c r="B278" i="3"/>
  <c r="A278" i="3"/>
  <c r="E277" i="3"/>
  <c r="D277" i="3"/>
  <c r="C277" i="3"/>
  <c r="B277" i="3"/>
  <c r="A277" i="3"/>
  <c r="E276" i="3"/>
  <c r="D276" i="3"/>
  <c r="C276" i="3"/>
  <c r="B276" i="3"/>
  <c r="A276" i="3"/>
  <c r="E275" i="3"/>
  <c r="D275" i="3"/>
  <c r="C275" i="3"/>
  <c r="B275" i="3"/>
  <c r="A275" i="3"/>
  <c r="E274" i="3"/>
  <c r="D274" i="3"/>
  <c r="C274" i="3"/>
  <c r="B274" i="3"/>
  <c r="A274" i="3"/>
  <c r="E273" i="3"/>
  <c r="D273" i="3"/>
  <c r="C273" i="3"/>
  <c r="B273" i="3"/>
  <c r="A273" i="3"/>
  <c r="E272" i="3"/>
  <c r="D272" i="3"/>
  <c r="C272" i="3"/>
  <c r="B272" i="3"/>
  <c r="A272" i="3"/>
  <c r="E271" i="3"/>
  <c r="D271" i="3"/>
  <c r="C271" i="3"/>
  <c r="B271" i="3"/>
  <c r="A271" i="3"/>
  <c r="E270" i="3"/>
  <c r="D270" i="3"/>
  <c r="C270" i="3"/>
  <c r="B270" i="3"/>
  <c r="A270" i="3"/>
  <c r="E269" i="3"/>
  <c r="D269" i="3"/>
  <c r="C269" i="3"/>
  <c r="B269" i="3"/>
  <c r="A269" i="3"/>
  <c r="E268" i="3"/>
  <c r="D268" i="3"/>
  <c r="C268" i="3"/>
  <c r="B268" i="3"/>
  <c r="A268" i="3"/>
  <c r="E267" i="3"/>
  <c r="D267" i="3"/>
  <c r="C267" i="3"/>
  <c r="B267" i="3"/>
  <c r="A267" i="3"/>
  <c r="E266" i="3"/>
  <c r="D266" i="3"/>
  <c r="C266" i="3"/>
  <c r="B266" i="3"/>
  <c r="A266" i="3"/>
  <c r="E265" i="3"/>
  <c r="D265" i="3"/>
  <c r="C265" i="3"/>
  <c r="B265" i="3"/>
  <c r="A265" i="3"/>
  <c r="E264" i="3"/>
  <c r="D264" i="3"/>
  <c r="C264" i="3"/>
  <c r="B264" i="3"/>
  <c r="A264" i="3"/>
  <c r="E263" i="3"/>
  <c r="D263" i="3"/>
  <c r="C263" i="3"/>
  <c r="B263" i="3"/>
  <c r="A263" i="3"/>
  <c r="E262" i="3"/>
  <c r="D262" i="3"/>
  <c r="C262" i="3"/>
  <c r="B262" i="3"/>
  <c r="A262" i="3"/>
  <c r="E261" i="3"/>
  <c r="D261" i="3"/>
  <c r="C261" i="3"/>
  <c r="B261" i="3"/>
  <c r="A261" i="3"/>
  <c r="E260" i="3"/>
  <c r="D260" i="3"/>
  <c r="C260" i="3"/>
  <c r="B260" i="3"/>
  <c r="A260" i="3"/>
  <c r="E259" i="3"/>
  <c r="D259" i="3"/>
  <c r="C259" i="3"/>
  <c r="B259" i="3"/>
  <c r="A259" i="3"/>
  <c r="E258" i="3"/>
  <c r="D258" i="3"/>
  <c r="C258" i="3"/>
  <c r="B258" i="3"/>
  <c r="A258" i="3"/>
  <c r="E257" i="3"/>
  <c r="D257" i="3"/>
  <c r="C257" i="3"/>
  <c r="B257" i="3"/>
  <c r="A257" i="3"/>
  <c r="E256" i="3"/>
  <c r="D256" i="3"/>
  <c r="C256" i="3"/>
  <c r="B256" i="3"/>
  <c r="A256" i="3"/>
  <c r="E255" i="3"/>
  <c r="D255" i="3"/>
  <c r="C255" i="3"/>
  <c r="B255" i="3"/>
  <c r="A255" i="3"/>
  <c r="H253" i="3"/>
  <c r="I253" i="3" s="1"/>
  <c r="J253" i="3" s="1"/>
  <c r="K253" i="3" s="1"/>
  <c r="L253" i="3" s="1"/>
  <c r="M253" i="3" s="1"/>
  <c r="N253" i="3" s="1"/>
  <c r="O253" i="3" s="1"/>
  <c r="P253" i="3" s="1"/>
  <c r="Q253" i="3" s="1"/>
  <c r="R253" i="3" s="1"/>
  <c r="S253" i="3" s="1"/>
  <c r="T253" i="3" s="1"/>
  <c r="U253" i="3" s="1"/>
  <c r="V253" i="3" s="1"/>
  <c r="W253" i="3" s="1"/>
  <c r="X253" i="3" s="1"/>
  <c r="Y253" i="3" s="1"/>
  <c r="Z253" i="3" s="1"/>
  <c r="AA253" i="3" s="1"/>
  <c r="AB253" i="3" s="1"/>
  <c r="AC253" i="3" s="1"/>
  <c r="AD253" i="3" s="1"/>
  <c r="AE253" i="3" s="1"/>
  <c r="AF253" i="3" s="1"/>
  <c r="AG253" i="3" s="1"/>
  <c r="AH253" i="3" s="1"/>
  <c r="AI253" i="3" s="1"/>
  <c r="AJ253" i="3" s="1"/>
  <c r="AK253" i="3" s="1"/>
  <c r="AL253" i="3" s="1"/>
  <c r="AM253" i="3" s="1"/>
  <c r="AN253" i="3" s="1"/>
  <c r="AO253" i="3" s="1"/>
  <c r="AP253" i="3" s="1"/>
  <c r="AQ253" i="3" s="1"/>
  <c r="AR253" i="3" s="1"/>
  <c r="AS253" i="3" s="1"/>
  <c r="AT253" i="3" s="1"/>
  <c r="AU253" i="3" s="1"/>
  <c r="AV253" i="3" s="1"/>
  <c r="AW253" i="3" s="1"/>
  <c r="AX253" i="3" s="1"/>
  <c r="AY253" i="3" s="1"/>
  <c r="H250" i="3"/>
  <c r="I250" i="3" s="1"/>
  <c r="J250" i="3" s="1"/>
  <c r="K250" i="3" s="1"/>
  <c r="L250" i="3" s="1"/>
  <c r="M250" i="3" s="1"/>
  <c r="N250" i="3" s="1"/>
  <c r="O250" i="3" s="1"/>
  <c r="P250" i="3" s="1"/>
  <c r="Q250" i="3" s="1"/>
  <c r="R250" i="3" s="1"/>
  <c r="S250" i="3" s="1"/>
  <c r="T250" i="3" s="1"/>
  <c r="U250" i="3" s="1"/>
  <c r="V250" i="3" s="1"/>
  <c r="W250" i="3" s="1"/>
  <c r="X250" i="3" s="1"/>
  <c r="Y250" i="3" s="1"/>
  <c r="Z250" i="3" s="1"/>
  <c r="AA250" i="3" s="1"/>
  <c r="AB250" i="3" s="1"/>
  <c r="AC250" i="3" s="1"/>
  <c r="AD250" i="3" s="1"/>
  <c r="AE250" i="3" s="1"/>
  <c r="AF250" i="3" s="1"/>
  <c r="AG250" i="3" s="1"/>
  <c r="AH250" i="3" s="1"/>
  <c r="AI250" i="3" s="1"/>
  <c r="AJ250" i="3" s="1"/>
  <c r="AK250" i="3" s="1"/>
  <c r="AL250" i="3" s="1"/>
  <c r="AM250" i="3" s="1"/>
  <c r="AN250" i="3" s="1"/>
  <c r="AO250" i="3" s="1"/>
  <c r="AP250" i="3" s="1"/>
  <c r="AQ250" i="3" s="1"/>
  <c r="AR250" i="3" s="1"/>
  <c r="AS250" i="3" s="1"/>
  <c r="AT250" i="3" s="1"/>
  <c r="AU250" i="3" s="1"/>
  <c r="AV250" i="3" s="1"/>
  <c r="AW250" i="3" s="1"/>
  <c r="AX250" i="3" s="1"/>
  <c r="AY250" i="3" s="1"/>
  <c r="AY249" i="3"/>
  <c r="AX249" i="3"/>
  <c r="AW249" i="3"/>
  <c r="AV249" i="3"/>
  <c r="AU249" i="3"/>
  <c r="AT249" i="3"/>
  <c r="AS249" i="3"/>
  <c r="AR249" i="3"/>
  <c r="AQ249" i="3"/>
  <c r="AP249" i="3"/>
  <c r="AO249" i="3"/>
  <c r="AN249" i="3"/>
  <c r="AM249" i="3"/>
  <c r="AL249" i="3"/>
  <c r="AK249" i="3"/>
  <c r="AJ249" i="3"/>
  <c r="AI249" i="3"/>
  <c r="AH249" i="3"/>
  <c r="AG249" i="3"/>
  <c r="AF249" i="3"/>
  <c r="AE249" i="3"/>
  <c r="AD249" i="3"/>
  <c r="AC249" i="3"/>
  <c r="AB249" i="3"/>
  <c r="AA249" i="3"/>
  <c r="Z249" i="3"/>
  <c r="Y249" i="3"/>
  <c r="X249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AY247" i="3"/>
  <c r="AX247" i="3"/>
  <c r="AW247" i="3"/>
  <c r="AV247" i="3"/>
  <c r="AU247" i="3"/>
  <c r="AT247" i="3"/>
  <c r="AS247" i="3"/>
  <c r="AR247" i="3"/>
  <c r="AQ247" i="3"/>
  <c r="AP247" i="3"/>
  <c r="AO247" i="3"/>
  <c r="AN247" i="3"/>
  <c r="AM247" i="3"/>
  <c r="AL247" i="3"/>
  <c r="AK247" i="3"/>
  <c r="AJ247" i="3"/>
  <c r="AI247" i="3"/>
  <c r="AH247" i="3"/>
  <c r="AG247" i="3"/>
  <c r="AF247" i="3"/>
  <c r="AE247" i="3"/>
  <c r="AD247" i="3"/>
  <c r="AC247" i="3"/>
  <c r="AB247" i="3"/>
  <c r="AA247" i="3"/>
  <c r="Z247" i="3"/>
  <c r="Y247" i="3"/>
  <c r="X247" i="3"/>
  <c r="W247" i="3"/>
  <c r="V247" i="3"/>
  <c r="U247" i="3"/>
  <c r="T247" i="3"/>
  <c r="S247" i="3"/>
  <c r="R247" i="3"/>
  <c r="Q247" i="3"/>
  <c r="P247" i="3"/>
  <c r="O247" i="3"/>
  <c r="N247" i="3"/>
  <c r="M247" i="3"/>
  <c r="L247" i="3"/>
  <c r="K247" i="3"/>
  <c r="J247" i="3"/>
  <c r="I247" i="3"/>
  <c r="H247" i="3"/>
  <c r="G247" i="3"/>
  <c r="AY245" i="3"/>
  <c r="AX245" i="3"/>
  <c r="AW245" i="3"/>
  <c r="AV245" i="3"/>
  <c r="AU245" i="3"/>
  <c r="AT245" i="3"/>
  <c r="AS245" i="3"/>
  <c r="AR245" i="3"/>
  <c r="AQ245" i="3"/>
  <c r="AP245" i="3"/>
  <c r="AO245" i="3"/>
  <c r="AN245" i="3"/>
  <c r="AM245" i="3"/>
  <c r="AL245" i="3"/>
  <c r="AK245" i="3"/>
  <c r="AJ245" i="3"/>
  <c r="AI245" i="3"/>
  <c r="AH245" i="3"/>
  <c r="AG245" i="3"/>
  <c r="AF245" i="3"/>
  <c r="AE245" i="3"/>
  <c r="AD245" i="3"/>
  <c r="AC245" i="3"/>
  <c r="AB245" i="3"/>
  <c r="AA245" i="3"/>
  <c r="Z245" i="3"/>
  <c r="Y245" i="3"/>
  <c r="X245" i="3"/>
  <c r="W245" i="3"/>
  <c r="V245" i="3"/>
  <c r="U245" i="3"/>
  <c r="T245" i="3"/>
  <c r="S245" i="3"/>
  <c r="R245" i="3"/>
  <c r="Q245" i="3"/>
  <c r="P245" i="3"/>
  <c r="O245" i="3"/>
  <c r="N245" i="3"/>
  <c r="M245" i="3"/>
  <c r="L245" i="3"/>
  <c r="K245" i="3"/>
  <c r="J245" i="3"/>
  <c r="I245" i="3"/>
  <c r="H245" i="3"/>
  <c r="G245" i="3"/>
  <c r="AY243" i="3"/>
  <c r="AX243" i="3"/>
  <c r="AW243" i="3"/>
  <c r="AV243" i="3"/>
  <c r="AU243" i="3"/>
  <c r="AT243" i="3"/>
  <c r="AS243" i="3"/>
  <c r="AR243" i="3"/>
  <c r="AQ243" i="3"/>
  <c r="AP243" i="3"/>
  <c r="AO243" i="3"/>
  <c r="AN243" i="3"/>
  <c r="AM243" i="3"/>
  <c r="AL243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AY241" i="3"/>
  <c r="AX241" i="3"/>
  <c r="AW241" i="3"/>
  <c r="AV241" i="3"/>
  <c r="AU241" i="3"/>
  <c r="AT241" i="3"/>
  <c r="AS241" i="3"/>
  <c r="AR241" i="3"/>
  <c r="AQ241" i="3"/>
  <c r="AP241" i="3"/>
  <c r="AO241" i="3"/>
  <c r="AN241" i="3"/>
  <c r="AM241" i="3"/>
  <c r="AL241" i="3"/>
  <c r="AK241" i="3"/>
  <c r="AJ241" i="3"/>
  <c r="AI241" i="3"/>
  <c r="AH241" i="3"/>
  <c r="AG241" i="3"/>
  <c r="AF241" i="3"/>
  <c r="AE241" i="3"/>
  <c r="AD241" i="3"/>
  <c r="AC241" i="3"/>
  <c r="AB241" i="3"/>
  <c r="AA241" i="3"/>
  <c r="Z241" i="3"/>
  <c r="Y241" i="3"/>
  <c r="X241" i="3"/>
  <c r="W241" i="3"/>
  <c r="V241" i="3"/>
  <c r="U241" i="3"/>
  <c r="T241" i="3"/>
  <c r="S241" i="3"/>
  <c r="R241" i="3"/>
  <c r="Q241" i="3"/>
  <c r="P241" i="3"/>
  <c r="O241" i="3"/>
  <c r="N241" i="3"/>
  <c r="M241" i="3"/>
  <c r="L241" i="3"/>
  <c r="K241" i="3"/>
  <c r="J241" i="3"/>
  <c r="I241" i="3"/>
  <c r="H241" i="3"/>
  <c r="G241" i="3"/>
  <c r="AY239" i="3"/>
  <c r="AX239" i="3"/>
  <c r="AW239" i="3"/>
  <c r="AV239" i="3"/>
  <c r="AU239" i="3"/>
  <c r="AT239" i="3"/>
  <c r="AS239" i="3"/>
  <c r="AR239" i="3"/>
  <c r="AQ239" i="3"/>
  <c r="AP239" i="3"/>
  <c r="AO239" i="3"/>
  <c r="AN239" i="3"/>
  <c r="AM239" i="3"/>
  <c r="AL239" i="3"/>
  <c r="AK239" i="3"/>
  <c r="AJ239" i="3"/>
  <c r="AI239" i="3"/>
  <c r="AH239" i="3"/>
  <c r="AG239" i="3"/>
  <c r="AF239" i="3"/>
  <c r="AE239" i="3"/>
  <c r="AD239" i="3"/>
  <c r="AC239" i="3"/>
  <c r="AB239" i="3"/>
  <c r="AA239" i="3"/>
  <c r="Z239" i="3"/>
  <c r="Y239" i="3"/>
  <c r="X239" i="3"/>
  <c r="W239" i="3"/>
  <c r="V239" i="3"/>
  <c r="U239" i="3"/>
  <c r="T239" i="3"/>
  <c r="S239" i="3"/>
  <c r="R239" i="3"/>
  <c r="Q239" i="3"/>
  <c r="P239" i="3"/>
  <c r="O239" i="3"/>
  <c r="N239" i="3"/>
  <c r="M239" i="3"/>
  <c r="L239" i="3"/>
  <c r="K239" i="3"/>
  <c r="J239" i="3"/>
  <c r="I239" i="3"/>
  <c r="H239" i="3"/>
  <c r="G239" i="3"/>
  <c r="E237" i="3"/>
  <c r="D237" i="3"/>
  <c r="C237" i="3"/>
  <c r="B237" i="3"/>
  <c r="A237" i="3"/>
  <c r="E236" i="3"/>
  <c r="D236" i="3"/>
  <c r="C236" i="3"/>
  <c r="B236" i="3"/>
  <c r="A236" i="3"/>
  <c r="E235" i="3"/>
  <c r="D235" i="3"/>
  <c r="C235" i="3"/>
  <c r="B235" i="3"/>
  <c r="A235" i="3"/>
  <c r="E234" i="3"/>
  <c r="D234" i="3"/>
  <c r="C234" i="3"/>
  <c r="B234" i="3"/>
  <c r="A234" i="3"/>
  <c r="E233" i="3"/>
  <c r="D233" i="3"/>
  <c r="C233" i="3"/>
  <c r="B233" i="3"/>
  <c r="A233" i="3"/>
  <c r="E232" i="3"/>
  <c r="D232" i="3"/>
  <c r="C232" i="3"/>
  <c r="B232" i="3"/>
  <c r="A232" i="3"/>
  <c r="E231" i="3"/>
  <c r="D231" i="3"/>
  <c r="C231" i="3"/>
  <c r="B231" i="3"/>
  <c r="A231" i="3"/>
  <c r="E230" i="3"/>
  <c r="D230" i="3"/>
  <c r="C230" i="3"/>
  <c r="B230" i="3"/>
  <c r="A230" i="3"/>
  <c r="E229" i="3"/>
  <c r="D229" i="3"/>
  <c r="C229" i="3"/>
  <c r="B229" i="3"/>
  <c r="A229" i="3"/>
  <c r="E228" i="3"/>
  <c r="D228" i="3"/>
  <c r="C228" i="3"/>
  <c r="B228" i="3"/>
  <c r="A228" i="3"/>
  <c r="E227" i="3"/>
  <c r="D227" i="3"/>
  <c r="C227" i="3"/>
  <c r="B227" i="3"/>
  <c r="A227" i="3"/>
  <c r="E226" i="3"/>
  <c r="D226" i="3"/>
  <c r="C226" i="3"/>
  <c r="B226" i="3"/>
  <c r="A226" i="3"/>
  <c r="E225" i="3"/>
  <c r="D225" i="3"/>
  <c r="C225" i="3"/>
  <c r="B225" i="3"/>
  <c r="A225" i="3"/>
  <c r="E224" i="3"/>
  <c r="D224" i="3"/>
  <c r="C224" i="3"/>
  <c r="B224" i="3"/>
  <c r="A224" i="3"/>
  <c r="E223" i="3"/>
  <c r="D223" i="3"/>
  <c r="C223" i="3"/>
  <c r="B223" i="3"/>
  <c r="A223" i="3"/>
  <c r="E222" i="3"/>
  <c r="D222" i="3"/>
  <c r="C222" i="3"/>
  <c r="B222" i="3"/>
  <c r="A222" i="3"/>
  <c r="E221" i="3"/>
  <c r="D221" i="3"/>
  <c r="C221" i="3"/>
  <c r="B221" i="3"/>
  <c r="A221" i="3"/>
  <c r="E220" i="3"/>
  <c r="D220" i="3"/>
  <c r="C220" i="3"/>
  <c r="B220" i="3"/>
  <c r="A220" i="3"/>
  <c r="E219" i="3"/>
  <c r="D219" i="3"/>
  <c r="C219" i="3"/>
  <c r="B219" i="3"/>
  <c r="A219" i="3"/>
  <c r="E218" i="3"/>
  <c r="D218" i="3"/>
  <c r="C218" i="3"/>
  <c r="B218" i="3"/>
  <c r="A218" i="3"/>
  <c r="E217" i="3"/>
  <c r="D217" i="3"/>
  <c r="C217" i="3"/>
  <c r="B217" i="3"/>
  <c r="A217" i="3"/>
  <c r="E216" i="3"/>
  <c r="D216" i="3"/>
  <c r="C216" i="3"/>
  <c r="B216" i="3"/>
  <c r="A216" i="3"/>
  <c r="E215" i="3"/>
  <c r="D215" i="3"/>
  <c r="C215" i="3"/>
  <c r="B215" i="3"/>
  <c r="A215" i="3"/>
  <c r="E214" i="3"/>
  <c r="D214" i="3"/>
  <c r="C214" i="3"/>
  <c r="B214" i="3"/>
  <c r="A214" i="3"/>
  <c r="E213" i="3"/>
  <c r="D213" i="3"/>
  <c r="C213" i="3"/>
  <c r="B213" i="3"/>
  <c r="A213" i="3"/>
  <c r="E212" i="3"/>
  <c r="D212" i="3"/>
  <c r="C212" i="3"/>
  <c r="B212" i="3"/>
  <c r="A212" i="3"/>
  <c r="E211" i="3"/>
  <c r="D211" i="3"/>
  <c r="C211" i="3"/>
  <c r="B211" i="3"/>
  <c r="A211" i="3"/>
  <c r="E210" i="3"/>
  <c r="D210" i="3"/>
  <c r="C210" i="3"/>
  <c r="B210" i="3"/>
  <c r="A210" i="3"/>
  <c r="E209" i="3"/>
  <c r="D209" i="3"/>
  <c r="C209" i="3"/>
  <c r="B209" i="3"/>
  <c r="A209" i="3"/>
  <c r="E208" i="3"/>
  <c r="D208" i="3"/>
  <c r="C208" i="3"/>
  <c r="B208" i="3"/>
  <c r="A208" i="3"/>
  <c r="E207" i="3"/>
  <c r="D207" i="3"/>
  <c r="C207" i="3"/>
  <c r="B207" i="3"/>
  <c r="A207" i="3"/>
  <c r="E206" i="3"/>
  <c r="D206" i="3"/>
  <c r="C206" i="3"/>
  <c r="B206" i="3"/>
  <c r="A206" i="3"/>
  <c r="E205" i="3"/>
  <c r="D205" i="3"/>
  <c r="C205" i="3"/>
  <c r="B205" i="3"/>
  <c r="A205" i="3"/>
  <c r="E204" i="3"/>
  <c r="D204" i="3"/>
  <c r="C204" i="3"/>
  <c r="B204" i="3"/>
  <c r="A204" i="3"/>
  <c r="E203" i="3"/>
  <c r="D203" i="3"/>
  <c r="C203" i="3"/>
  <c r="B203" i="3"/>
  <c r="A203" i="3"/>
  <c r="E202" i="3"/>
  <c r="D202" i="3"/>
  <c r="C202" i="3"/>
  <c r="B202" i="3"/>
  <c r="A202" i="3"/>
  <c r="E201" i="3"/>
  <c r="D201" i="3"/>
  <c r="C201" i="3"/>
  <c r="B201" i="3"/>
  <c r="A201" i="3"/>
  <c r="E200" i="3"/>
  <c r="D200" i="3"/>
  <c r="C200" i="3"/>
  <c r="B200" i="3"/>
  <c r="A200" i="3"/>
  <c r="E199" i="3"/>
  <c r="D199" i="3"/>
  <c r="C199" i="3"/>
  <c r="B199" i="3"/>
  <c r="A199" i="3"/>
  <c r="E198" i="3"/>
  <c r="D198" i="3"/>
  <c r="C198" i="3"/>
  <c r="B198" i="3"/>
  <c r="A198" i="3"/>
  <c r="E197" i="3"/>
  <c r="D197" i="3"/>
  <c r="C197" i="3"/>
  <c r="B197" i="3"/>
  <c r="A197" i="3"/>
  <c r="E196" i="3"/>
  <c r="D196" i="3"/>
  <c r="C196" i="3"/>
  <c r="B196" i="3"/>
  <c r="A196" i="3"/>
  <c r="E195" i="3"/>
  <c r="D195" i="3"/>
  <c r="C195" i="3"/>
  <c r="B195" i="3"/>
  <c r="A195" i="3"/>
  <c r="E194" i="3"/>
  <c r="D194" i="3"/>
  <c r="C194" i="3"/>
  <c r="B194" i="3"/>
  <c r="A194" i="3"/>
  <c r="E193" i="3"/>
  <c r="D193" i="3"/>
  <c r="C193" i="3"/>
  <c r="B193" i="3"/>
  <c r="A193" i="3"/>
  <c r="E192" i="3"/>
  <c r="D192" i="3"/>
  <c r="C192" i="3"/>
  <c r="B192" i="3"/>
  <c r="A192" i="3"/>
  <c r="E191" i="3"/>
  <c r="D191" i="3"/>
  <c r="C191" i="3"/>
  <c r="B191" i="3"/>
  <c r="A191" i="3"/>
  <c r="E190" i="3"/>
  <c r="D190" i="3"/>
  <c r="C190" i="3"/>
  <c r="B190" i="3"/>
  <c r="A190" i="3"/>
  <c r="E189" i="3"/>
  <c r="D189" i="3"/>
  <c r="C189" i="3"/>
  <c r="B189" i="3"/>
  <c r="A189" i="3"/>
  <c r="E188" i="3"/>
  <c r="D188" i="3"/>
  <c r="C188" i="3"/>
  <c r="B188" i="3"/>
  <c r="A188" i="3"/>
  <c r="E187" i="3"/>
  <c r="D187" i="3"/>
  <c r="C187" i="3"/>
  <c r="B187" i="3"/>
  <c r="A187" i="3"/>
  <c r="E186" i="3"/>
  <c r="D186" i="3"/>
  <c r="C186" i="3"/>
  <c r="B186" i="3"/>
  <c r="A186" i="3"/>
  <c r="E185" i="3"/>
  <c r="D185" i="3"/>
  <c r="C185" i="3"/>
  <c r="B185" i="3"/>
  <c r="A185" i="3"/>
  <c r="E184" i="3"/>
  <c r="D184" i="3"/>
  <c r="C184" i="3"/>
  <c r="B184" i="3"/>
  <c r="A184" i="3"/>
  <c r="E183" i="3"/>
  <c r="D183" i="3"/>
  <c r="C183" i="3"/>
  <c r="B183" i="3"/>
  <c r="A183" i="3"/>
  <c r="E182" i="3"/>
  <c r="D182" i="3"/>
  <c r="C182" i="3"/>
  <c r="B182" i="3"/>
  <c r="A182" i="3"/>
  <c r="E181" i="3"/>
  <c r="D181" i="3"/>
  <c r="C181" i="3"/>
  <c r="B181" i="3"/>
  <c r="A181" i="3"/>
  <c r="E180" i="3"/>
  <c r="D180" i="3"/>
  <c r="C180" i="3"/>
  <c r="B180" i="3"/>
  <c r="A180" i="3"/>
  <c r="E179" i="3"/>
  <c r="D179" i="3"/>
  <c r="C179" i="3"/>
  <c r="B179" i="3"/>
  <c r="A179" i="3"/>
  <c r="E178" i="3"/>
  <c r="D178" i="3"/>
  <c r="C178" i="3"/>
  <c r="B178" i="3"/>
  <c r="A178" i="3"/>
  <c r="E177" i="3"/>
  <c r="D177" i="3"/>
  <c r="C177" i="3"/>
  <c r="B177" i="3"/>
  <c r="A177" i="3"/>
  <c r="E176" i="3"/>
  <c r="D176" i="3"/>
  <c r="C176" i="3"/>
  <c r="B176" i="3"/>
  <c r="A176" i="3"/>
  <c r="E175" i="3"/>
  <c r="D175" i="3"/>
  <c r="C175" i="3"/>
  <c r="B175" i="3"/>
  <c r="A175" i="3"/>
  <c r="E174" i="3"/>
  <c r="D174" i="3"/>
  <c r="C174" i="3"/>
  <c r="B174" i="3"/>
  <c r="A174" i="3"/>
  <c r="E173" i="3"/>
  <c r="D173" i="3"/>
  <c r="C173" i="3"/>
  <c r="B173" i="3"/>
  <c r="A173" i="3"/>
  <c r="H171" i="3"/>
  <c r="I171" i="3" s="1"/>
  <c r="J171" i="3" s="1"/>
  <c r="K171" i="3" s="1"/>
  <c r="L171" i="3" s="1"/>
  <c r="M171" i="3" s="1"/>
  <c r="N171" i="3" s="1"/>
  <c r="O171" i="3" s="1"/>
  <c r="P171" i="3" s="1"/>
  <c r="Q171" i="3" s="1"/>
  <c r="R171" i="3" s="1"/>
  <c r="S171" i="3" s="1"/>
  <c r="T171" i="3" s="1"/>
  <c r="U171" i="3" s="1"/>
  <c r="V171" i="3" s="1"/>
  <c r="W171" i="3" s="1"/>
  <c r="X171" i="3" s="1"/>
  <c r="Y171" i="3" s="1"/>
  <c r="Z171" i="3" s="1"/>
  <c r="AA171" i="3" s="1"/>
  <c r="AB171" i="3" s="1"/>
  <c r="AC171" i="3" s="1"/>
  <c r="AD171" i="3" s="1"/>
  <c r="AE171" i="3" s="1"/>
  <c r="AF171" i="3" s="1"/>
  <c r="AG171" i="3" s="1"/>
  <c r="AH171" i="3" s="1"/>
  <c r="AI171" i="3" s="1"/>
  <c r="AJ171" i="3" s="1"/>
  <c r="AK171" i="3" s="1"/>
  <c r="AL171" i="3" s="1"/>
  <c r="AM171" i="3" s="1"/>
  <c r="AN171" i="3" s="1"/>
  <c r="AO171" i="3" s="1"/>
  <c r="AP171" i="3" s="1"/>
  <c r="AQ171" i="3" s="1"/>
  <c r="AR171" i="3" s="1"/>
  <c r="AS171" i="3" s="1"/>
  <c r="AT171" i="3" s="1"/>
  <c r="AU171" i="3" s="1"/>
  <c r="AV171" i="3" s="1"/>
  <c r="AW171" i="3" s="1"/>
  <c r="AX171" i="3" s="1"/>
  <c r="AY171" i="3" s="1"/>
  <c r="H168" i="3"/>
  <c r="I168" i="3" s="1"/>
  <c r="J168" i="3" s="1"/>
  <c r="K168" i="3" s="1"/>
  <c r="L168" i="3" s="1"/>
  <c r="M168" i="3" s="1"/>
  <c r="N168" i="3" s="1"/>
  <c r="O168" i="3" s="1"/>
  <c r="P168" i="3" s="1"/>
  <c r="Q168" i="3" s="1"/>
  <c r="R168" i="3" s="1"/>
  <c r="S168" i="3" s="1"/>
  <c r="T168" i="3" s="1"/>
  <c r="U168" i="3" s="1"/>
  <c r="V168" i="3" s="1"/>
  <c r="W168" i="3" s="1"/>
  <c r="X168" i="3" s="1"/>
  <c r="Y168" i="3" s="1"/>
  <c r="Z168" i="3" s="1"/>
  <c r="AA168" i="3" s="1"/>
  <c r="AB168" i="3" s="1"/>
  <c r="AC168" i="3" s="1"/>
  <c r="AD168" i="3" s="1"/>
  <c r="AE168" i="3" s="1"/>
  <c r="AF168" i="3" s="1"/>
  <c r="AG168" i="3" s="1"/>
  <c r="AH168" i="3" s="1"/>
  <c r="AI168" i="3" s="1"/>
  <c r="AJ168" i="3" s="1"/>
  <c r="AK168" i="3" s="1"/>
  <c r="AL168" i="3" s="1"/>
  <c r="AM168" i="3" s="1"/>
  <c r="AN168" i="3" s="1"/>
  <c r="AO168" i="3" s="1"/>
  <c r="AP168" i="3" s="1"/>
  <c r="AQ168" i="3" s="1"/>
  <c r="AR168" i="3" s="1"/>
  <c r="AS168" i="3" s="1"/>
  <c r="AT168" i="3" s="1"/>
  <c r="AU168" i="3" s="1"/>
  <c r="AV168" i="3" s="1"/>
  <c r="AW168" i="3" s="1"/>
  <c r="AX168" i="3" s="1"/>
  <c r="AY168" i="3" s="1"/>
  <c r="AY167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AY163" i="3"/>
  <c r="AX163" i="3"/>
  <c r="AW163" i="3"/>
  <c r="AV163" i="3"/>
  <c r="AU163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AY161" i="3"/>
  <c r="AX161" i="3"/>
  <c r="AW161" i="3"/>
  <c r="AV161" i="3"/>
  <c r="AU161" i="3"/>
  <c r="AT161" i="3"/>
  <c r="AS161" i="3"/>
  <c r="AR161" i="3"/>
  <c r="AQ161" i="3"/>
  <c r="AP161" i="3"/>
  <c r="AO161" i="3"/>
  <c r="AN161" i="3"/>
  <c r="AM161" i="3"/>
  <c r="AL161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AY159" i="3"/>
  <c r="AX159" i="3"/>
  <c r="AW159" i="3"/>
  <c r="AV159" i="3"/>
  <c r="AU159" i="3"/>
  <c r="AT159" i="3"/>
  <c r="AS159" i="3"/>
  <c r="AR159" i="3"/>
  <c r="AQ159" i="3"/>
  <c r="AP159" i="3"/>
  <c r="AO159" i="3"/>
  <c r="AN159" i="3"/>
  <c r="AM159" i="3"/>
  <c r="AL159" i="3"/>
  <c r="AK159" i="3"/>
  <c r="AJ159" i="3"/>
  <c r="AI159" i="3"/>
  <c r="AH159" i="3"/>
  <c r="AG159" i="3"/>
  <c r="AF159" i="3"/>
  <c r="AE159" i="3"/>
  <c r="AD159" i="3"/>
  <c r="AC159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AY157" i="3"/>
  <c r="AX157" i="3"/>
  <c r="AW157" i="3"/>
  <c r="AV157" i="3"/>
  <c r="AU157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E155" i="3"/>
  <c r="D155" i="3"/>
  <c r="C155" i="3"/>
  <c r="B155" i="3"/>
  <c r="A155" i="3"/>
  <c r="E154" i="3"/>
  <c r="D154" i="3"/>
  <c r="C154" i="3"/>
  <c r="B154" i="3"/>
  <c r="A154" i="3"/>
  <c r="E153" i="3"/>
  <c r="D153" i="3"/>
  <c r="C153" i="3"/>
  <c r="B153" i="3"/>
  <c r="A153" i="3"/>
  <c r="E152" i="3"/>
  <c r="D152" i="3"/>
  <c r="C152" i="3"/>
  <c r="B152" i="3"/>
  <c r="A152" i="3"/>
  <c r="E151" i="3"/>
  <c r="D151" i="3"/>
  <c r="C151" i="3"/>
  <c r="B151" i="3"/>
  <c r="A151" i="3"/>
  <c r="E150" i="3"/>
  <c r="D150" i="3"/>
  <c r="C150" i="3"/>
  <c r="B150" i="3"/>
  <c r="A150" i="3"/>
  <c r="E149" i="3"/>
  <c r="D149" i="3"/>
  <c r="C149" i="3"/>
  <c r="B149" i="3"/>
  <c r="A149" i="3"/>
  <c r="E148" i="3"/>
  <c r="D148" i="3"/>
  <c r="C148" i="3"/>
  <c r="B148" i="3"/>
  <c r="A148" i="3"/>
  <c r="E147" i="3"/>
  <c r="D147" i="3"/>
  <c r="C147" i="3"/>
  <c r="B147" i="3"/>
  <c r="A147" i="3"/>
  <c r="E146" i="3"/>
  <c r="D146" i="3"/>
  <c r="C146" i="3"/>
  <c r="B146" i="3"/>
  <c r="A146" i="3"/>
  <c r="E145" i="3"/>
  <c r="D145" i="3"/>
  <c r="C145" i="3"/>
  <c r="B145" i="3"/>
  <c r="A145" i="3"/>
  <c r="E144" i="3"/>
  <c r="D144" i="3"/>
  <c r="C144" i="3"/>
  <c r="B144" i="3"/>
  <c r="A144" i="3"/>
  <c r="E143" i="3"/>
  <c r="D143" i="3"/>
  <c r="C143" i="3"/>
  <c r="B143" i="3"/>
  <c r="A143" i="3"/>
  <c r="E142" i="3"/>
  <c r="D142" i="3"/>
  <c r="C142" i="3"/>
  <c r="B142" i="3"/>
  <c r="A142" i="3"/>
  <c r="E141" i="3"/>
  <c r="D141" i="3"/>
  <c r="C141" i="3"/>
  <c r="B141" i="3"/>
  <c r="A141" i="3"/>
  <c r="E140" i="3"/>
  <c r="D140" i="3"/>
  <c r="C140" i="3"/>
  <c r="B140" i="3"/>
  <c r="A140" i="3"/>
  <c r="E139" i="3"/>
  <c r="D139" i="3"/>
  <c r="C139" i="3"/>
  <c r="B139" i="3"/>
  <c r="A139" i="3"/>
  <c r="E138" i="3"/>
  <c r="D138" i="3"/>
  <c r="C138" i="3"/>
  <c r="B138" i="3"/>
  <c r="A138" i="3"/>
  <c r="E137" i="3"/>
  <c r="D137" i="3"/>
  <c r="C137" i="3"/>
  <c r="B137" i="3"/>
  <c r="A137" i="3"/>
  <c r="E136" i="3"/>
  <c r="D136" i="3"/>
  <c r="C136" i="3"/>
  <c r="B136" i="3"/>
  <c r="A136" i="3"/>
  <c r="E135" i="3"/>
  <c r="D135" i="3"/>
  <c r="C135" i="3"/>
  <c r="B135" i="3"/>
  <c r="A135" i="3"/>
  <c r="E134" i="3"/>
  <c r="D134" i="3"/>
  <c r="C134" i="3"/>
  <c r="B134" i="3"/>
  <c r="A134" i="3"/>
  <c r="E133" i="3"/>
  <c r="D133" i="3"/>
  <c r="C133" i="3"/>
  <c r="B133" i="3"/>
  <c r="A133" i="3"/>
  <c r="E132" i="3"/>
  <c r="D132" i="3"/>
  <c r="C132" i="3"/>
  <c r="B132" i="3"/>
  <c r="A132" i="3"/>
  <c r="E131" i="3"/>
  <c r="D131" i="3"/>
  <c r="C131" i="3"/>
  <c r="B131" i="3"/>
  <c r="A131" i="3"/>
  <c r="E130" i="3"/>
  <c r="D130" i="3"/>
  <c r="C130" i="3"/>
  <c r="B130" i="3"/>
  <c r="A130" i="3"/>
  <c r="E129" i="3"/>
  <c r="D129" i="3"/>
  <c r="C129" i="3"/>
  <c r="B129" i="3"/>
  <c r="A129" i="3"/>
  <c r="E128" i="3"/>
  <c r="D128" i="3"/>
  <c r="C128" i="3"/>
  <c r="B128" i="3"/>
  <c r="A128" i="3"/>
  <c r="E127" i="3"/>
  <c r="D127" i="3"/>
  <c r="C127" i="3"/>
  <c r="B127" i="3"/>
  <c r="A127" i="3"/>
  <c r="E126" i="3"/>
  <c r="D126" i="3"/>
  <c r="C126" i="3"/>
  <c r="B126" i="3"/>
  <c r="A126" i="3"/>
  <c r="E125" i="3"/>
  <c r="D125" i="3"/>
  <c r="C125" i="3"/>
  <c r="B125" i="3"/>
  <c r="A125" i="3"/>
  <c r="E124" i="3"/>
  <c r="D124" i="3"/>
  <c r="C124" i="3"/>
  <c r="B124" i="3"/>
  <c r="A124" i="3"/>
  <c r="E123" i="3"/>
  <c r="D123" i="3"/>
  <c r="C123" i="3"/>
  <c r="B123" i="3"/>
  <c r="A123" i="3"/>
  <c r="E122" i="3"/>
  <c r="D122" i="3"/>
  <c r="C122" i="3"/>
  <c r="B122" i="3"/>
  <c r="A122" i="3"/>
  <c r="E121" i="3"/>
  <c r="D121" i="3"/>
  <c r="C121" i="3"/>
  <c r="B121" i="3"/>
  <c r="A121" i="3"/>
  <c r="E120" i="3"/>
  <c r="D120" i="3"/>
  <c r="C120" i="3"/>
  <c r="B120" i="3"/>
  <c r="A120" i="3"/>
  <c r="E119" i="3"/>
  <c r="D119" i="3"/>
  <c r="C119" i="3"/>
  <c r="B119" i="3"/>
  <c r="A119" i="3"/>
  <c r="E118" i="3"/>
  <c r="D118" i="3"/>
  <c r="C118" i="3"/>
  <c r="B118" i="3"/>
  <c r="A118" i="3"/>
  <c r="E117" i="3"/>
  <c r="D117" i="3"/>
  <c r="C117" i="3"/>
  <c r="B117" i="3"/>
  <c r="A117" i="3"/>
  <c r="E116" i="3"/>
  <c r="D116" i="3"/>
  <c r="C116" i="3"/>
  <c r="B116" i="3"/>
  <c r="A116" i="3"/>
  <c r="E115" i="3"/>
  <c r="D115" i="3"/>
  <c r="C115" i="3"/>
  <c r="B115" i="3"/>
  <c r="A115" i="3"/>
  <c r="E114" i="3"/>
  <c r="D114" i="3"/>
  <c r="C114" i="3"/>
  <c r="B114" i="3"/>
  <c r="A114" i="3"/>
  <c r="E113" i="3"/>
  <c r="D113" i="3"/>
  <c r="C113" i="3"/>
  <c r="B113" i="3"/>
  <c r="A113" i="3"/>
  <c r="E112" i="3"/>
  <c r="D112" i="3"/>
  <c r="C112" i="3"/>
  <c r="B112" i="3"/>
  <c r="A112" i="3"/>
  <c r="E111" i="3"/>
  <c r="D111" i="3"/>
  <c r="C111" i="3"/>
  <c r="B111" i="3"/>
  <c r="A111" i="3"/>
  <c r="E110" i="3"/>
  <c r="D110" i="3"/>
  <c r="C110" i="3"/>
  <c r="B110" i="3"/>
  <c r="A110" i="3"/>
  <c r="E109" i="3"/>
  <c r="D109" i="3"/>
  <c r="C109" i="3"/>
  <c r="B109" i="3"/>
  <c r="A109" i="3"/>
  <c r="E108" i="3"/>
  <c r="D108" i="3"/>
  <c r="C108" i="3"/>
  <c r="B108" i="3"/>
  <c r="A108" i="3"/>
  <c r="E107" i="3"/>
  <c r="D107" i="3"/>
  <c r="C107" i="3"/>
  <c r="B107" i="3"/>
  <c r="A107" i="3"/>
  <c r="E106" i="3"/>
  <c r="D106" i="3"/>
  <c r="C106" i="3"/>
  <c r="B106" i="3"/>
  <c r="A106" i="3"/>
  <c r="E105" i="3"/>
  <c r="D105" i="3"/>
  <c r="C105" i="3"/>
  <c r="B105" i="3"/>
  <c r="A105" i="3"/>
  <c r="E104" i="3"/>
  <c r="D104" i="3"/>
  <c r="C104" i="3"/>
  <c r="B104" i="3"/>
  <c r="A104" i="3"/>
  <c r="E103" i="3"/>
  <c r="D103" i="3"/>
  <c r="C103" i="3"/>
  <c r="B103" i="3"/>
  <c r="A103" i="3"/>
  <c r="E102" i="3"/>
  <c r="D102" i="3"/>
  <c r="C102" i="3"/>
  <c r="B102" i="3"/>
  <c r="A102" i="3"/>
  <c r="E101" i="3"/>
  <c r="D101" i="3"/>
  <c r="C101" i="3"/>
  <c r="B101" i="3"/>
  <c r="A101" i="3"/>
  <c r="E100" i="3"/>
  <c r="D100" i="3"/>
  <c r="C100" i="3"/>
  <c r="B100" i="3"/>
  <c r="A100" i="3"/>
  <c r="E99" i="3"/>
  <c r="D99" i="3"/>
  <c r="C99" i="3"/>
  <c r="B99" i="3"/>
  <c r="A99" i="3"/>
  <c r="E98" i="3"/>
  <c r="D98" i="3"/>
  <c r="C98" i="3"/>
  <c r="B98" i="3"/>
  <c r="A98" i="3"/>
  <c r="E97" i="3"/>
  <c r="D97" i="3"/>
  <c r="C97" i="3"/>
  <c r="B97" i="3"/>
  <c r="A97" i="3"/>
  <c r="E96" i="3"/>
  <c r="D96" i="3"/>
  <c r="C96" i="3"/>
  <c r="B96" i="3"/>
  <c r="A96" i="3"/>
  <c r="E95" i="3"/>
  <c r="D95" i="3"/>
  <c r="C95" i="3"/>
  <c r="B95" i="3"/>
  <c r="A95" i="3"/>
  <c r="E94" i="3"/>
  <c r="D94" i="3"/>
  <c r="C94" i="3"/>
  <c r="B94" i="3"/>
  <c r="A94" i="3"/>
  <c r="E93" i="3"/>
  <c r="D93" i="3"/>
  <c r="C93" i="3"/>
  <c r="B93" i="3"/>
  <c r="A93" i="3"/>
  <c r="E92" i="3"/>
  <c r="D92" i="3"/>
  <c r="C92" i="3"/>
  <c r="B92" i="3"/>
  <c r="A92" i="3"/>
  <c r="E91" i="3"/>
  <c r="D91" i="3"/>
  <c r="C91" i="3"/>
  <c r="B91" i="3"/>
  <c r="A91" i="3"/>
  <c r="H89" i="3"/>
  <c r="I89" i="3" s="1"/>
  <c r="J89" i="3" s="1"/>
  <c r="K89" i="3" s="1"/>
  <c r="L89" i="3" s="1"/>
  <c r="M89" i="3" s="1"/>
  <c r="N89" i="3" s="1"/>
  <c r="O89" i="3" s="1"/>
  <c r="P89" i="3" s="1"/>
  <c r="Q89" i="3" s="1"/>
  <c r="R89" i="3" s="1"/>
  <c r="S89" i="3" s="1"/>
  <c r="T89" i="3" s="1"/>
  <c r="U89" i="3" s="1"/>
  <c r="V89" i="3" s="1"/>
  <c r="W89" i="3" s="1"/>
  <c r="X89" i="3" s="1"/>
  <c r="Y89" i="3" s="1"/>
  <c r="Z89" i="3" s="1"/>
  <c r="AA89" i="3" s="1"/>
  <c r="AB89" i="3" s="1"/>
  <c r="AC89" i="3" s="1"/>
  <c r="AD89" i="3" s="1"/>
  <c r="AE89" i="3" s="1"/>
  <c r="AF89" i="3" s="1"/>
  <c r="AG89" i="3" s="1"/>
  <c r="AH89" i="3" s="1"/>
  <c r="AI89" i="3" s="1"/>
  <c r="AJ89" i="3" s="1"/>
  <c r="AK89" i="3" s="1"/>
  <c r="AL89" i="3" s="1"/>
  <c r="AM89" i="3" s="1"/>
  <c r="AN89" i="3" s="1"/>
  <c r="AO89" i="3" s="1"/>
  <c r="AP89" i="3" s="1"/>
  <c r="AQ89" i="3" s="1"/>
  <c r="AR89" i="3" s="1"/>
  <c r="AS89" i="3" s="1"/>
  <c r="AT89" i="3" s="1"/>
  <c r="AU89" i="3" s="1"/>
  <c r="AV89" i="3" s="1"/>
  <c r="AW89" i="3" s="1"/>
  <c r="AX89" i="3" s="1"/>
  <c r="AY89" i="3" s="1"/>
  <c r="H86" i="3"/>
  <c r="I86" i="3" s="1"/>
  <c r="J86" i="3" s="1"/>
  <c r="K86" i="3" s="1"/>
  <c r="L86" i="3" s="1"/>
  <c r="M86" i="3" s="1"/>
  <c r="N86" i="3" s="1"/>
  <c r="O86" i="3" s="1"/>
  <c r="P86" i="3" s="1"/>
  <c r="Q86" i="3" s="1"/>
  <c r="R86" i="3" s="1"/>
  <c r="S86" i="3" s="1"/>
  <c r="T86" i="3" s="1"/>
  <c r="U86" i="3" s="1"/>
  <c r="V86" i="3" s="1"/>
  <c r="W86" i="3" s="1"/>
  <c r="X86" i="3" s="1"/>
  <c r="Y86" i="3" s="1"/>
  <c r="Z86" i="3" s="1"/>
  <c r="AA86" i="3" s="1"/>
  <c r="AB86" i="3" s="1"/>
  <c r="AC86" i="3" s="1"/>
  <c r="AD86" i="3" s="1"/>
  <c r="AE86" i="3" s="1"/>
  <c r="AF86" i="3" s="1"/>
  <c r="AG86" i="3" s="1"/>
  <c r="AH86" i="3" s="1"/>
  <c r="AI86" i="3" s="1"/>
  <c r="AJ86" i="3" s="1"/>
  <c r="AK86" i="3" s="1"/>
  <c r="AL86" i="3" s="1"/>
  <c r="AM86" i="3" s="1"/>
  <c r="AN86" i="3" s="1"/>
  <c r="AO86" i="3" s="1"/>
  <c r="AP86" i="3" s="1"/>
  <c r="AQ86" i="3" s="1"/>
  <c r="AR86" i="3" s="1"/>
  <c r="AS86" i="3" s="1"/>
  <c r="AT86" i="3" s="1"/>
  <c r="AU86" i="3" s="1"/>
  <c r="AV86" i="3" s="1"/>
  <c r="AW86" i="3" s="1"/>
  <c r="AX86" i="3" s="1"/>
  <c r="AY86" i="3" s="1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I85" i="3"/>
  <c r="H85" i="3"/>
  <c r="G85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I75" i="3"/>
  <c r="H75" i="3"/>
  <c r="G75" i="3"/>
  <c r="E73" i="3"/>
  <c r="D73" i="3"/>
  <c r="C73" i="3"/>
  <c r="B73" i="3"/>
  <c r="A73" i="3"/>
  <c r="E72" i="3"/>
  <c r="D72" i="3"/>
  <c r="C72" i="3"/>
  <c r="B72" i="3"/>
  <c r="A72" i="3"/>
  <c r="E71" i="3"/>
  <c r="D71" i="3"/>
  <c r="C71" i="3"/>
  <c r="B71" i="3"/>
  <c r="A71" i="3"/>
  <c r="E70" i="3"/>
  <c r="D70" i="3"/>
  <c r="C70" i="3"/>
  <c r="B70" i="3"/>
  <c r="A70" i="3"/>
  <c r="E69" i="3"/>
  <c r="D69" i="3"/>
  <c r="C69" i="3"/>
  <c r="B69" i="3"/>
  <c r="A69" i="3"/>
  <c r="E68" i="3"/>
  <c r="D68" i="3"/>
  <c r="C68" i="3"/>
  <c r="B68" i="3"/>
  <c r="A68" i="3"/>
  <c r="E67" i="3"/>
  <c r="D67" i="3"/>
  <c r="C67" i="3"/>
  <c r="B67" i="3"/>
  <c r="A67" i="3"/>
  <c r="E66" i="3"/>
  <c r="D66" i="3"/>
  <c r="C66" i="3"/>
  <c r="B66" i="3"/>
  <c r="A66" i="3"/>
  <c r="E65" i="3"/>
  <c r="D65" i="3"/>
  <c r="C65" i="3"/>
  <c r="B65" i="3"/>
  <c r="A65" i="3"/>
  <c r="E64" i="3"/>
  <c r="D64" i="3"/>
  <c r="C64" i="3"/>
  <c r="B64" i="3"/>
  <c r="A64" i="3"/>
  <c r="E63" i="3"/>
  <c r="D63" i="3"/>
  <c r="C63" i="3"/>
  <c r="B63" i="3"/>
  <c r="A63" i="3"/>
  <c r="E62" i="3"/>
  <c r="D62" i="3"/>
  <c r="C62" i="3"/>
  <c r="B62" i="3"/>
  <c r="A62" i="3"/>
  <c r="E61" i="3"/>
  <c r="D61" i="3"/>
  <c r="C61" i="3"/>
  <c r="B61" i="3"/>
  <c r="A61" i="3"/>
  <c r="E60" i="3"/>
  <c r="D60" i="3"/>
  <c r="C60" i="3"/>
  <c r="B60" i="3"/>
  <c r="A60" i="3"/>
  <c r="E59" i="3"/>
  <c r="D59" i="3"/>
  <c r="C59" i="3"/>
  <c r="B59" i="3"/>
  <c r="A59" i="3"/>
  <c r="E58" i="3"/>
  <c r="D58" i="3"/>
  <c r="C58" i="3"/>
  <c r="B58" i="3"/>
  <c r="A58" i="3"/>
  <c r="E57" i="3"/>
  <c r="D57" i="3"/>
  <c r="C57" i="3"/>
  <c r="B57" i="3"/>
  <c r="A57" i="3"/>
  <c r="E56" i="3"/>
  <c r="D56" i="3"/>
  <c r="C56" i="3"/>
  <c r="B56" i="3"/>
  <c r="A56" i="3"/>
  <c r="E55" i="3"/>
  <c r="D55" i="3"/>
  <c r="C55" i="3"/>
  <c r="B55" i="3"/>
  <c r="A55" i="3"/>
  <c r="E54" i="3"/>
  <c r="D54" i="3"/>
  <c r="C54" i="3"/>
  <c r="B54" i="3"/>
  <c r="A54" i="3"/>
  <c r="E53" i="3"/>
  <c r="D53" i="3"/>
  <c r="C53" i="3"/>
  <c r="B53" i="3"/>
  <c r="A53" i="3"/>
  <c r="E52" i="3"/>
  <c r="D52" i="3"/>
  <c r="C52" i="3"/>
  <c r="B52" i="3"/>
  <c r="A52" i="3"/>
  <c r="E51" i="3"/>
  <c r="D51" i="3"/>
  <c r="C51" i="3"/>
  <c r="B51" i="3"/>
  <c r="A51" i="3"/>
  <c r="E50" i="3"/>
  <c r="D50" i="3"/>
  <c r="C50" i="3"/>
  <c r="B50" i="3"/>
  <c r="A50" i="3"/>
  <c r="E49" i="3"/>
  <c r="D49" i="3"/>
  <c r="C49" i="3"/>
  <c r="B49" i="3"/>
  <c r="A49" i="3"/>
  <c r="E48" i="3"/>
  <c r="D48" i="3"/>
  <c r="C48" i="3"/>
  <c r="B48" i="3"/>
  <c r="A48" i="3"/>
  <c r="E47" i="3"/>
  <c r="D47" i="3"/>
  <c r="C47" i="3"/>
  <c r="B47" i="3"/>
  <c r="A47" i="3"/>
  <c r="E46" i="3"/>
  <c r="D46" i="3"/>
  <c r="C46" i="3"/>
  <c r="B46" i="3"/>
  <c r="A46" i="3"/>
  <c r="E45" i="3"/>
  <c r="D45" i="3"/>
  <c r="C45" i="3"/>
  <c r="B45" i="3"/>
  <c r="A45" i="3"/>
  <c r="E44" i="3"/>
  <c r="D44" i="3"/>
  <c r="C44" i="3"/>
  <c r="B44" i="3"/>
  <c r="A44" i="3"/>
  <c r="E43" i="3"/>
  <c r="D43" i="3"/>
  <c r="C43" i="3"/>
  <c r="B43" i="3"/>
  <c r="A43" i="3"/>
  <c r="E42" i="3"/>
  <c r="D42" i="3"/>
  <c r="C42" i="3"/>
  <c r="B42" i="3"/>
  <c r="A42" i="3"/>
  <c r="E41" i="3"/>
  <c r="D41" i="3"/>
  <c r="C41" i="3"/>
  <c r="B41" i="3"/>
  <c r="A41" i="3"/>
  <c r="E40" i="3"/>
  <c r="D40" i="3"/>
  <c r="C40" i="3"/>
  <c r="B40" i="3"/>
  <c r="A40" i="3"/>
  <c r="E39" i="3"/>
  <c r="D39" i="3"/>
  <c r="C39" i="3"/>
  <c r="B39" i="3"/>
  <c r="A39" i="3"/>
  <c r="E38" i="3"/>
  <c r="D38" i="3"/>
  <c r="C38" i="3"/>
  <c r="B38" i="3"/>
  <c r="A38" i="3"/>
  <c r="E37" i="3"/>
  <c r="D37" i="3"/>
  <c r="C37" i="3"/>
  <c r="B37" i="3"/>
  <c r="A37" i="3"/>
  <c r="E36" i="3"/>
  <c r="D36" i="3"/>
  <c r="C36" i="3"/>
  <c r="B36" i="3"/>
  <c r="A36" i="3"/>
  <c r="E35" i="3"/>
  <c r="D35" i="3"/>
  <c r="C35" i="3"/>
  <c r="B35" i="3"/>
  <c r="A35" i="3"/>
  <c r="E34" i="3"/>
  <c r="D34" i="3"/>
  <c r="C34" i="3"/>
  <c r="B34" i="3"/>
  <c r="A34" i="3"/>
  <c r="E33" i="3"/>
  <c r="D33" i="3"/>
  <c r="C33" i="3"/>
  <c r="B33" i="3"/>
  <c r="A33" i="3"/>
  <c r="E32" i="3"/>
  <c r="D32" i="3"/>
  <c r="C32" i="3"/>
  <c r="B32" i="3"/>
  <c r="A32" i="3"/>
  <c r="E31" i="3"/>
  <c r="D31" i="3"/>
  <c r="C31" i="3"/>
  <c r="B31" i="3"/>
  <c r="A31" i="3"/>
  <c r="E30" i="3"/>
  <c r="D30" i="3"/>
  <c r="C30" i="3"/>
  <c r="B30" i="3"/>
  <c r="A30" i="3"/>
  <c r="E29" i="3"/>
  <c r="D29" i="3"/>
  <c r="C29" i="3"/>
  <c r="B29" i="3"/>
  <c r="A29" i="3"/>
  <c r="E28" i="3"/>
  <c r="D28" i="3"/>
  <c r="C28" i="3"/>
  <c r="B28" i="3"/>
  <c r="A28" i="3"/>
  <c r="E27" i="3"/>
  <c r="D27" i="3"/>
  <c r="C27" i="3"/>
  <c r="B27" i="3"/>
  <c r="A27" i="3"/>
  <c r="E26" i="3"/>
  <c r="D26" i="3"/>
  <c r="C26" i="3"/>
  <c r="B26" i="3"/>
  <c r="A26" i="3"/>
  <c r="E25" i="3"/>
  <c r="D25" i="3"/>
  <c r="C25" i="3"/>
  <c r="B25" i="3"/>
  <c r="A25" i="3"/>
  <c r="E24" i="3"/>
  <c r="D24" i="3"/>
  <c r="C24" i="3"/>
  <c r="B24" i="3"/>
  <c r="A24" i="3"/>
  <c r="E23" i="3"/>
  <c r="D23" i="3"/>
  <c r="C23" i="3"/>
  <c r="B23" i="3"/>
  <c r="A23" i="3"/>
  <c r="E22" i="3"/>
  <c r="D22" i="3"/>
  <c r="C22" i="3"/>
  <c r="B22" i="3"/>
  <c r="A22" i="3"/>
  <c r="E21" i="3"/>
  <c r="D21" i="3"/>
  <c r="C21" i="3"/>
  <c r="B21" i="3"/>
  <c r="A21" i="3"/>
  <c r="E20" i="3"/>
  <c r="D20" i="3"/>
  <c r="C20" i="3"/>
  <c r="B20" i="3"/>
  <c r="A20" i="3"/>
  <c r="E19" i="3"/>
  <c r="D19" i="3"/>
  <c r="C19" i="3"/>
  <c r="B19" i="3"/>
  <c r="A19" i="3"/>
  <c r="E18" i="3"/>
  <c r="D18" i="3"/>
  <c r="C18" i="3"/>
  <c r="B18" i="3"/>
  <c r="A18" i="3"/>
  <c r="E17" i="3"/>
  <c r="D17" i="3"/>
  <c r="C17" i="3"/>
  <c r="B17" i="3"/>
  <c r="A17" i="3"/>
  <c r="E16" i="3"/>
  <c r="D16" i="3"/>
  <c r="C16" i="3"/>
  <c r="B16" i="3"/>
  <c r="A16" i="3"/>
  <c r="E15" i="3"/>
  <c r="D15" i="3"/>
  <c r="C15" i="3"/>
  <c r="B15" i="3"/>
  <c r="A15" i="3"/>
  <c r="E14" i="3"/>
  <c r="D14" i="3"/>
  <c r="C14" i="3"/>
  <c r="B14" i="3"/>
  <c r="A14" i="3"/>
  <c r="E13" i="3"/>
  <c r="D13" i="3"/>
  <c r="C13" i="3"/>
  <c r="B13" i="3"/>
  <c r="A13" i="3"/>
  <c r="E12" i="3"/>
  <c r="D12" i="3"/>
  <c r="C12" i="3"/>
  <c r="B12" i="3"/>
  <c r="A12" i="3"/>
  <c r="E11" i="3"/>
  <c r="D11" i="3"/>
  <c r="C11" i="3"/>
  <c r="B11" i="3"/>
  <c r="A11" i="3"/>
  <c r="E10" i="3"/>
  <c r="D10" i="3"/>
  <c r="C10" i="3"/>
  <c r="B10" i="3"/>
  <c r="A10" i="3"/>
  <c r="E9" i="3"/>
  <c r="D9" i="3"/>
  <c r="C9" i="3"/>
  <c r="B9" i="3"/>
  <c r="A9" i="3"/>
  <c r="H7" i="3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AI7" i="3" s="1"/>
  <c r="AJ7" i="3" s="1"/>
  <c r="AK7" i="3" s="1"/>
  <c r="AL7" i="3" s="1"/>
  <c r="AM7" i="3" s="1"/>
  <c r="AN7" i="3" s="1"/>
  <c r="AO7" i="3" s="1"/>
  <c r="AP7" i="3" s="1"/>
  <c r="AQ7" i="3" s="1"/>
  <c r="AR7" i="3" s="1"/>
  <c r="AS7" i="3" s="1"/>
  <c r="AT7" i="3" s="1"/>
  <c r="AU7" i="3" s="1"/>
  <c r="AV7" i="3" s="1"/>
  <c r="AW7" i="3" s="1"/>
  <c r="AX7" i="3" s="1"/>
  <c r="AY7" i="3" s="1"/>
  <c r="A40" i="2"/>
  <c r="H45" i="2" l="1"/>
  <c r="H64" i="2"/>
  <c r="H60" i="2"/>
  <c r="H56" i="2"/>
  <c r="H52" i="2"/>
  <c r="H12" i="2"/>
  <c r="H66" i="2"/>
  <c r="H62" i="2"/>
  <c r="H58" i="2"/>
  <c r="H54" i="2"/>
  <c r="H50" i="2"/>
  <c r="H47" i="2"/>
  <c r="H43" i="2"/>
  <c r="H63" i="2"/>
  <c r="H59" i="2"/>
  <c r="H55" i="2"/>
  <c r="H51" i="2"/>
  <c r="H48" i="2"/>
  <c r="H44" i="2"/>
  <c r="H36" i="2"/>
  <c r="H32" i="2"/>
  <c r="H28" i="2"/>
  <c r="H27" i="2"/>
  <c r="H23" i="2"/>
  <c r="H19" i="2"/>
  <c r="H65" i="2"/>
  <c r="H61" i="2"/>
  <c r="H57" i="2"/>
  <c r="H53" i="2"/>
  <c r="H49" i="2"/>
  <c r="H46" i="2"/>
  <c r="H42" i="2"/>
  <c r="H33" i="2"/>
  <c r="H29" i="2"/>
  <c r="H24" i="2"/>
  <c r="H20" i="2"/>
  <c r="H16" i="2"/>
  <c r="H13" i="2"/>
  <c r="H9" i="2"/>
  <c r="H34" i="2"/>
  <c r="H30" i="2"/>
  <c r="H25" i="2"/>
  <c r="H21" i="2"/>
  <c r="H17" i="2"/>
  <c r="H14" i="2"/>
  <c r="H10" i="2"/>
  <c r="H35" i="2"/>
  <c r="H31" i="2"/>
  <c r="H26" i="2"/>
  <c r="H22" i="2"/>
  <c r="H18" i="2"/>
  <c r="H15" i="2"/>
  <c r="H11" i="2"/>
  <c r="E37" i="2"/>
  <c r="F37" i="2"/>
  <c r="G37" i="2"/>
  <c r="G67" i="2"/>
  <c r="E71" i="2"/>
  <c r="E84" i="2" s="1"/>
  <c r="F67" i="2"/>
  <c r="E67" i="2"/>
  <c r="G70" i="2"/>
  <c r="G83" i="2" s="1"/>
  <c r="G71" i="2"/>
  <c r="G84" i="2" s="1"/>
  <c r="F70" i="2"/>
  <c r="F83" i="2" s="1"/>
  <c r="F71" i="2"/>
  <c r="F84" i="2" s="1"/>
  <c r="E70" i="2"/>
  <c r="E83" i="2" s="1"/>
  <c r="J85" i="3"/>
  <c r="H71" i="2" l="1"/>
  <c r="H70" i="2"/>
  <c r="I64" i="2"/>
  <c r="H67" i="2"/>
  <c r="H37" i="2"/>
  <c r="G85" i="2"/>
  <c r="F85" i="2"/>
  <c r="I47" i="2"/>
  <c r="I62" i="2"/>
  <c r="I45" i="2"/>
  <c r="I63" i="2"/>
  <c r="I42" i="2"/>
  <c r="I61" i="2"/>
  <c r="G72" i="2"/>
  <c r="I60" i="2"/>
  <c r="I43" i="2"/>
  <c r="I66" i="2"/>
  <c r="I44" i="2"/>
  <c r="I65" i="2"/>
  <c r="E72" i="2"/>
  <c r="F72" i="2"/>
  <c r="I57" i="2"/>
  <c r="I56" i="2"/>
  <c r="I52" i="2"/>
  <c r="I58" i="2"/>
  <c r="I50" i="2"/>
  <c r="I48" i="2"/>
  <c r="I54" i="2"/>
  <c r="I59" i="2"/>
  <c r="I49" i="2"/>
  <c r="I55" i="2"/>
  <c r="I51" i="2"/>
  <c r="I53" i="2"/>
  <c r="I46" i="2"/>
  <c r="H83" i="2" l="1"/>
  <c r="H84" i="2"/>
  <c r="B89" i="2" s="1"/>
  <c r="I67" i="2"/>
  <c r="H72" i="2"/>
  <c r="E85" i="2" l="1"/>
  <c r="B88" i="2"/>
  <c r="B90" i="2" s="1"/>
  <c r="H85" i="2" l="1"/>
  <c r="C94" i="2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E94" i="2" l="1"/>
  <c r="C88" i="2" l="1"/>
  <c r="D88" i="2" s="1"/>
  <c r="C89" i="2" l="1"/>
  <c r="D89" i="2" s="1"/>
  <c r="G89" i="2" s="1"/>
  <c r="G88" i="2"/>
  <c r="D90" i="2" l="1"/>
</calcChain>
</file>

<file path=xl/sharedStrings.xml><?xml version="1.0" encoding="utf-8"?>
<sst xmlns="http://schemas.openxmlformats.org/spreadsheetml/2006/main" count="278" uniqueCount="83">
  <si>
    <t>Secondary Refrigerator Retirement Pilot</t>
  </si>
  <si>
    <t>Final</t>
  </si>
  <si>
    <t>Cool &amp; Hot Savings Rebate</t>
  </si>
  <si>
    <t>Every Kilowatt Counts</t>
  </si>
  <si>
    <t>Great Refrigerator Roundup</t>
  </si>
  <si>
    <t>Summer Savings</t>
  </si>
  <si>
    <t>Social Housing Pilot</t>
  </si>
  <si>
    <t>Cool Savings Rebate</t>
  </si>
  <si>
    <t>Every Kilowatt Counts Power Savings Event</t>
  </si>
  <si>
    <t>High Performance New Construction</t>
  </si>
  <si>
    <t>Program Year</t>
  </si>
  <si>
    <t>Results Status</t>
  </si>
  <si>
    <t xml:space="preserve">Total </t>
  </si>
  <si>
    <t>Residential</t>
  </si>
  <si>
    <t>Total</t>
  </si>
  <si>
    <t>Rate Class Distribution Volumetric Rates</t>
  </si>
  <si>
    <t>Rate Class Distribution Volumetric Rates (Annualized)</t>
  </si>
  <si>
    <t xml:space="preserve">General Service Less Than 50 kW </t>
  </si>
  <si>
    <t>LRAM Rate Rider</t>
  </si>
  <si>
    <t>UOM</t>
  </si>
  <si>
    <t>kWh</t>
  </si>
  <si>
    <t>OPA Initiative Name</t>
  </si>
  <si>
    <t>Total kWh Saved</t>
  </si>
  <si>
    <t>Gross KWh saved from OPA program</t>
  </si>
  <si>
    <t>Net KWh saved from OPA program</t>
  </si>
  <si>
    <t xml:space="preserve">Free Ridership % </t>
  </si>
  <si>
    <t xml:space="preserve">Opening </t>
  </si>
  <si>
    <t>Int. Rate</t>
  </si>
  <si>
    <t>Interest</t>
  </si>
  <si>
    <t>Date</t>
  </si>
  <si>
    <t>LRAM</t>
  </si>
  <si>
    <t>Total LRAM Claim</t>
  </si>
  <si>
    <t>Lost Revenue Adjustment Mechanism (LRAM) Recovery Rate Rider</t>
  </si>
  <si>
    <t>Power Savings Blitz</t>
  </si>
  <si>
    <t>Demand Response 2</t>
  </si>
  <si>
    <t>Demand Response 3</t>
  </si>
  <si>
    <t>Market</t>
  </si>
  <si>
    <t>Consumer</t>
  </si>
  <si>
    <t>Consumer Low-Income</t>
  </si>
  <si>
    <t>Business</t>
  </si>
  <si>
    <t>Residential (/kWh)</t>
  </si>
  <si>
    <t>General Service Less Than 50 kW (/kWh)</t>
  </si>
  <si>
    <t xml:space="preserve">Residential (Market - Consumer) </t>
  </si>
  <si>
    <t>General Service &lt; 50 kW (Market - Business)</t>
  </si>
  <si>
    <t xml:space="preserve">LRAM </t>
  </si>
  <si>
    <t>Summer Sweepstakes</t>
  </si>
  <si>
    <t>Electricity Retrofit Incentive</t>
  </si>
  <si>
    <t>Consumer, Business</t>
  </si>
  <si>
    <t>Multi-Family Energy Efficiency Rebates</t>
  </si>
  <si>
    <t>Fort Frances Power Corporation</t>
  </si>
  <si>
    <t>OPA Conservation &amp; Demand Management Programs</t>
  </si>
  <si>
    <t>Initiative Results at End-User Level</t>
  </si>
  <si>
    <t>For:</t>
  </si>
  <si>
    <t>Net Summer Peak Demand Savings (MW)</t>
  </si>
  <si>
    <t>#</t>
  </si>
  <si>
    <t>Initiative Name</t>
  </si>
  <si>
    <t>Program Name</t>
  </si>
  <si>
    <t>2006 Subtotal</t>
  </si>
  <si>
    <t>2007 Subtotal</t>
  </si>
  <si>
    <t>2008 Subtotal</t>
  </si>
  <si>
    <t>2009 Subtotal</t>
  </si>
  <si>
    <t>2010 Subtotal</t>
  </si>
  <si>
    <t>Overall Total</t>
  </si>
  <si>
    <t>Net Energy Savings (MWh)</t>
  </si>
  <si>
    <t>Gross Summer Peak Demand Savings (MW)</t>
  </si>
  <si>
    <t>Gross Energy Savings (MWh)</t>
  </si>
  <si>
    <t xml:space="preserve">Source of Data: 2006-2010 Final OPA CDM Results-Fort Frances Power Corporation </t>
  </si>
  <si>
    <t>2011 kWh Saved</t>
  </si>
  <si>
    <t>2012 kWh Saved</t>
  </si>
  <si>
    <t>2013 kWh Saved</t>
  </si>
  <si>
    <t>Eff: May 1, 2011</t>
  </si>
  <si>
    <t>Eff: May 1, 2013</t>
  </si>
  <si>
    <t>2014 Proposed Billing Determinant</t>
  </si>
  <si>
    <t>LRAM Calculation for January 1, 2011  to April 30, 2014 based on persistence of  2006 to 2010 final results of OPA Program into 2011 to 2013</t>
  </si>
  <si>
    <t>Business, Industrial</t>
  </si>
  <si>
    <t>Eff: May 1, 
2010</t>
  </si>
  <si>
    <t>Residential ($/kWh)</t>
  </si>
  <si>
    <t>General Service Less Than 50 kW ($/kWh)</t>
  </si>
  <si>
    <t>($/kWh)</t>
  </si>
  <si>
    <t>Rate Class Allocation (kWh Saved)</t>
  </si>
  <si>
    <t>LRAM Rider - One Year</t>
  </si>
  <si>
    <t>2006 to 2010 OPA Programs</t>
  </si>
  <si>
    <t>Eff: May 1,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</si>
</sst>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;\-&quot;$&quot;#,##0"/>
    <numFmt numFmtId="43" formatCode="_-* #,##0.00_-;\-* #,##0.00_-;_-* &quot;-&quot;??_-;_-@_-"/>
    <numFmt numFmtId="164" formatCode="#,##0_ ;\-#,##0\ "/>
    <numFmt numFmtId="165" formatCode="0.0000"/>
    <numFmt numFmtId="166" formatCode="&quot;$&quot;#,##0"/>
    <numFmt numFmtId="167" formatCode="#,##0.0000"/>
    <numFmt numFmtId="168" formatCode="#,##0.000"/>
    <numFmt numFmtId="169" formatCode="0.0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8"/>
      <color indexed="62"/>
      <name val="Arial"/>
      <family val="2"/>
    </font>
    <font>
      <b/>
      <sz val="12"/>
      <color indexed="62"/>
      <name val="Arial"/>
      <family val="2"/>
    </font>
    <font>
      <b/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4" borderId="1" applyNumberFormat="0" applyProtection="0">
      <alignment horizontal="left" vertical="center"/>
    </xf>
  </cellStyleXfs>
  <cellXfs count="220">
    <xf numFmtId="0" fontId="0" fillId="0" borderId="0" xfId="0"/>
    <xf numFmtId="0" fontId="0" fillId="0" borderId="0" xfId="0" applyFill="1" applyAlignment="1">
      <alignment vertical="top"/>
    </xf>
    <xf numFmtId="0" fontId="0" fillId="0" borderId="0" xfId="0" applyFill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4" fillId="0" borderId="1" xfId="0" applyFont="1" applyFill="1" applyBorder="1"/>
    <xf numFmtId="165" fontId="0" fillId="0" borderId="1" xfId="0" applyNumberForma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66" fontId="0" fillId="0" borderId="1" xfId="0" applyNumberFormat="1" applyFill="1" applyBorder="1" applyAlignment="1">
      <alignment horizontal="center"/>
    </xf>
    <xf numFmtId="5" fontId="0" fillId="0" borderId="1" xfId="0" applyNumberFormat="1" applyFill="1" applyBorder="1" applyAlignment="1">
      <alignment horizontal="center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center"/>
    </xf>
    <xf numFmtId="0" fontId="0" fillId="0" borderId="0" xfId="0" applyFill="1" applyBorder="1"/>
    <xf numFmtId="5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0" fillId="0" borderId="0" xfId="0" applyFill="1" applyProtection="1"/>
    <xf numFmtId="164" fontId="0" fillId="0" borderId="1" xfId="1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9" fontId="0" fillId="0" borderId="1" xfId="2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0" fontId="9" fillId="0" borderId="0" xfId="3" applyFont="1" applyAlignment="1">
      <alignment vertical="top"/>
    </xf>
    <xf numFmtId="0" fontId="1" fillId="0" borderId="0" xfId="3" applyAlignment="1">
      <alignment vertical="top"/>
    </xf>
    <xf numFmtId="0" fontId="1" fillId="0" borderId="0" xfId="3" applyFill="1" applyBorder="1" applyAlignment="1">
      <alignment vertical="top"/>
    </xf>
    <xf numFmtId="0" fontId="1" fillId="0" borderId="0" xfId="3" applyBorder="1" applyAlignment="1">
      <alignment vertical="top"/>
    </xf>
    <xf numFmtId="0" fontId="1" fillId="0" borderId="0" xfId="3" applyFill="1" applyAlignment="1">
      <alignment vertical="top"/>
    </xf>
    <xf numFmtId="0" fontId="10" fillId="0" borderId="0" xfId="3" applyFont="1" applyAlignment="1">
      <alignment vertical="top"/>
    </xf>
    <xf numFmtId="0" fontId="1" fillId="0" borderId="0" xfId="3" applyFill="1" applyBorder="1"/>
    <xf numFmtId="0" fontId="7" fillId="0" borderId="0" xfId="3" applyFont="1"/>
    <xf numFmtId="0" fontId="1" fillId="0" borderId="0" xfId="3" applyFill="1"/>
    <xf numFmtId="0" fontId="1" fillId="0" borderId="0" xfId="3"/>
    <xf numFmtId="0" fontId="10" fillId="0" borderId="0" xfId="3" applyFont="1" applyFill="1" applyBorder="1" applyAlignment="1">
      <alignment vertical="top"/>
    </xf>
    <xf numFmtId="0" fontId="6" fillId="0" borderId="0" xfId="3" applyFont="1" applyFill="1" applyBorder="1" applyAlignment="1">
      <alignment vertical="top"/>
    </xf>
    <xf numFmtId="0" fontId="3" fillId="2" borderId="1" xfId="3" applyFont="1" applyFill="1" applyBorder="1" applyAlignment="1">
      <alignment vertical="top"/>
    </xf>
    <xf numFmtId="0" fontId="3" fillId="2" borderId="1" xfId="3" applyFont="1" applyFill="1" applyBorder="1" applyAlignment="1">
      <alignment vertical="top" wrapText="1"/>
    </xf>
    <xf numFmtId="0" fontId="7" fillId="0" borderId="0" xfId="3" applyNumberFormat="1" applyFont="1" applyAlignment="1">
      <alignment vertical="top"/>
    </xf>
    <xf numFmtId="0" fontId="1" fillId="0" borderId="8" xfId="3" applyFill="1" applyBorder="1"/>
    <xf numFmtId="0" fontId="1" fillId="0" borderId="9" xfId="3" applyFill="1" applyBorder="1"/>
    <xf numFmtId="0" fontId="1" fillId="0" borderId="10" xfId="3" applyFill="1" applyBorder="1"/>
    <xf numFmtId="168" fontId="1" fillId="0" borderId="8" xfId="3" applyNumberFormat="1" applyFont="1" applyFill="1" applyBorder="1" applyAlignment="1">
      <alignment vertical="top"/>
    </xf>
    <xf numFmtId="168" fontId="1" fillId="0" borderId="9" xfId="3" applyNumberFormat="1" applyFont="1" applyFill="1" applyBorder="1" applyAlignment="1">
      <alignment vertical="top"/>
    </xf>
    <xf numFmtId="169" fontId="1" fillId="0" borderId="9" xfId="3" applyNumberFormat="1" applyFont="1" applyFill="1" applyBorder="1" applyAlignment="1">
      <alignment vertical="top"/>
    </xf>
    <xf numFmtId="169" fontId="1" fillId="0" borderId="10" xfId="3" applyNumberFormat="1" applyFont="1" applyFill="1" applyBorder="1" applyAlignment="1">
      <alignment vertical="top"/>
    </xf>
    <xf numFmtId="0" fontId="1" fillId="3" borderId="11" xfId="3" applyFill="1" applyBorder="1"/>
    <xf numFmtId="0" fontId="1" fillId="3" borderId="4" xfId="3" applyFill="1" applyBorder="1"/>
    <xf numFmtId="0" fontId="1" fillId="3" borderId="12" xfId="3" applyFill="1" applyBorder="1"/>
    <xf numFmtId="168" fontId="1" fillId="3" borderId="11" xfId="3" applyNumberFormat="1" applyFont="1" applyFill="1" applyBorder="1" applyAlignment="1">
      <alignment vertical="top"/>
    </xf>
    <xf numFmtId="168" fontId="1" fillId="3" borderId="4" xfId="3" applyNumberFormat="1" applyFont="1" applyFill="1" applyBorder="1" applyAlignment="1">
      <alignment vertical="top"/>
    </xf>
    <xf numFmtId="169" fontId="1" fillId="3" borderId="4" xfId="3" applyNumberFormat="1" applyFont="1" applyFill="1" applyBorder="1" applyAlignment="1">
      <alignment vertical="top"/>
    </xf>
    <xf numFmtId="169" fontId="1" fillId="3" borderId="12" xfId="3" applyNumberFormat="1" applyFont="1" applyFill="1" applyBorder="1" applyAlignment="1">
      <alignment vertical="top"/>
    </xf>
    <xf numFmtId="0" fontId="1" fillId="0" borderId="11" xfId="3" applyFill="1" applyBorder="1"/>
    <xf numFmtId="0" fontId="1" fillId="0" borderId="4" xfId="3" applyFill="1" applyBorder="1"/>
    <xf numFmtId="0" fontId="1" fillId="0" borderId="12" xfId="3" applyFill="1" applyBorder="1"/>
    <xf numFmtId="168" fontId="1" fillId="0" borderId="11" xfId="3" applyNumberFormat="1" applyFont="1" applyFill="1" applyBorder="1" applyAlignment="1">
      <alignment vertical="top"/>
    </xf>
    <xf numFmtId="168" fontId="1" fillId="0" borderId="4" xfId="3" applyNumberFormat="1" applyFont="1" applyFill="1" applyBorder="1" applyAlignment="1">
      <alignment vertical="top"/>
    </xf>
    <xf numFmtId="169" fontId="1" fillId="0" borderId="4" xfId="3" applyNumberFormat="1" applyFont="1" applyFill="1" applyBorder="1" applyAlignment="1">
      <alignment vertical="top"/>
    </xf>
    <xf numFmtId="169" fontId="1" fillId="0" borderId="12" xfId="3" applyNumberFormat="1" applyFont="1" applyFill="1" applyBorder="1" applyAlignment="1">
      <alignment vertical="top"/>
    </xf>
    <xf numFmtId="0" fontId="1" fillId="0" borderId="13" xfId="3" applyFill="1" applyBorder="1"/>
    <xf numFmtId="0" fontId="1" fillId="0" borderId="14" xfId="3" applyFill="1" applyBorder="1"/>
    <xf numFmtId="0" fontId="1" fillId="0" borderId="15" xfId="3" applyFill="1" applyBorder="1"/>
    <xf numFmtId="168" fontId="1" fillId="0" borderId="13" xfId="3" applyNumberFormat="1" applyFont="1" applyFill="1" applyBorder="1" applyAlignment="1">
      <alignment vertical="top"/>
    </xf>
    <xf numFmtId="168" fontId="1" fillId="0" borderId="14" xfId="3" applyNumberFormat="1" applyFont="1" applyFill="1" applyBorder="1" applyAlignment="1">
      <alignment vertical="top"/>
    </xf>
    <xf numFmtId="169" fontId="1" fillId="0" borderId="14" xfId="3" applyNumberFormat="1" applyFont="1" applyFill="1" applyBorder="1" applyAlignment="1">
      <alignment vertical="top"/>
    </xf>
    <xf numFmtId="169" fontId="1" fillId="0" borderId="15" xfId="3" applyNumberFormat="1" applyFont="1" applyFill="1" applyBorder="1" applyAlignment="1">
      <alignment vertical="top"/>
    </xf>
    <xf numFmtId="0" fontId="1" fillId="3" borderId="8" xfId="3" applyFill="1" applyBorder="1"/>
    <xf numFmtId="0" fontId="1" fillId="3" borderId="9" xfId="3" applyFill="1" applyBorder="1"/>
    <xf numFmtId="0" fontId="1" fillId="3" borderId="10" xfId="3" applyFill="1" applyBorder="1"/>
    <xf numFmtId="168" fontId="1" fillId="3" borderId="8" xfId="3" applyNumberFormat="1" applyFont="1" applyFill="1" applyBorder="1" applyAlignment="1">
      <alignment vertical="top"/>
    </xf>
    <xf numFmtId="168" fontId="1" fillId="3" borderId="9" xfId="3" applyNumberFormat="1" applyFont="1" applyFill="1" applyBorder="1" applyAlignment="1">
      <alignment vertical="top"/>
    </xf>
    <xf numFmtId="169" fontId="1" fillId="3" borderId="9" xfId="3" applyNumberFormat="1" applyFont="1" applyFill="1" applyBorder="1" applyAlignment="1">
      <alignment vertical="top"/>
    </xf>
    <xf numFmtId="169" fontId="1" fillId="3" borderId="10" xfId="3" applyNumberFormat="1" applyFont="1" applyFill="1" applyBorder="1" applyAlignment="1">
      <alignment vertical="top"/>
    </xf>
    <xf numFmtId="0" fontId="11" fillId="0" borderId="4" xfId="3" applyFont="1" applyFill="1" applyBorder="1"/>
    <xf numFmtId="0" fontId="1" fillId="3" borderId="13" xfId="3" applyFill="1" applyBorder="1"/>
    <xf numFmtId="0" fontId="1" fillId="3" borderId="14" xfId="3" applyFill="1" applyBorder="1"/>
    <xf numFmtId="0" fontId="1" fillId="3" borderId="15" xfId="3" applyFill="1" applyBorder="1"/>
    <xf numFmtId="168" fontId="1" fillId="3" borderId="13" xfId="3" applyNumberFormat="1" applyFont="1" applyFill="1" applyBorder="1" applyAlignment="1">
      <alignment vertical="top"/>
    </xf>
    <xf numFmtId="168" fontId="1" fillId="3" borderId="14" xfId="3" applyNumberFormat="1" applyFont="1" applyFill="1" applyBorder="1" applyAlignment="1">
      <alignment vertical="top"/>
    </xf>
    <xf numFmtId="169" fontId="1" fillId="3" borderId="14" xfId="3" applyNumberFormat="1" applyFont="1" applyFill="1" applyBorder="1" applyAlignment="1">
      <alignment vertical="top"/>
    </xf>
    <xf numFmtId="169" fontId="1" fillId="3" borderId="15" xfId="3" applyNumberFormat="1" applyFont="1" applyFill="1" applyBorder="1" applyAlignment="1">
      <alignment vertical="top"/>
    </xf>
    <xf numFmtId="0" fontId="11" fillId="3" borderId="4" xfId="3" applyFont="1" applyFill="1" applyBorder="1"/>
    <xf numFmtId="0" fontId="1" fillId="0" borderId="16" xfId="3" applyFill="1" applyBorder="1"/>
    <xf numFmtId="0" fontId="1" fillId="0" borderId="17" xfId="3" applyFill="1" applyBorder="1"/>
    <xf numFmtId="0" fontId="1" fillId="0" borderId="18" xfId="3" applyFill="1" applyBorder="1"/>
    <xf numFmtId="168" fontId="1" fillId="0" borderId="19" xfId="3" applyNumberFormat="1" applyFont="1" applyFill="1" applyBorder="1" applyAlignment="1">
      <alignment vertical="top"/>
    </xf>
    <xf numFmtId="168" fontId="1" fillId="0" borderId="20" xfId="3" applyNumberFormat="1" applyFont="1" applyFill="1" applyBorder="1" applyAlignment="1">
      <alignment vertical="top"/>
    </xf>
    <xf numFmtId="169" fontId="1" fillId="0" borderId="20" xfId="3" applyNumberFormat="1" applyFont="1" applyFill="1" applyBorder="1" applyAlignment="1">
      <alignment vertical="top"/>
    </xf>
    <xf numFmtId="169" fontId="1" fillId="0" borderId="21" xfId="3" applyNumberFormat="1" applyFont="1" applyFill="1" applyBorder="1" applyAlignment="1">
      <alignment vertical="top"/>
    </xf>
    <xf numFmtId="0" fontId="3" fillId="2" borderId="5" xfId="3" applyFont="1" applyFill="1" applyBorder="1" applyAlignment="1">
      <alignment vertical="top"/>
    </xf>
    <xf numFmtId="0" fontId="3" fillId="2" borderId="6" xfId="3" applyFont="1" applyFill="1" applyBorder="1" applyAlignment="1">
      <alignment vertical="top"/>
    </xf>
    <xf numFmtId="0" fontId="3" fillId="2" borderId="7" xfId="3" applyFont="1" applyFill="1" applyBorder="1" applyAlignment="1">
      <alignment vertical="top"/>
    </xf>
    <xf numFmtId="4" fontId="3" fillId="2" borderId="1" xfId="3" applyNumberFormat="1" applyFont="1" applyFill="1" applyBorder="1" applyAlignment="1">
      <alignment vertical="top"/>
    </xf>
    <xf numFmtId="0" fontId="3" fillId="0" borderId="0" xfId="3" applyFont="1" applyFill="1" applyBorder="1" applyAlignment="1">
      <alignment vertical="top"/>
    </xf>
    <xf numFmtId="4" fontId="3" fillId="0" borderId="0" xfId="3" applyNumberFormat="1" applyFont="1" applyFill="1" applyBorder="1" applyAlignment="1">
      <alignment vertical="top"/>
    </xf>
    <xf numFmtId="0" fontId="1" fillId="2" borderId="6" xfId="3" applyFill="1" applyBorder="1" applyAlignment="1">
      <alignment vertical="top"/>
    </xf>
    <xf numFmtId="0" fontId="1" fillId="2" borderId="7" xfId="3" applyFill="1" applyBorder="1" applyAlignment="1">
      <alignment vertical="top"/>
    </xf>
    <xf numFmtId="0" fontId="8" fillId="0" borderId="0" xfId="3" applyFont="1" applyAlignment="1">
      <alignment vertical="top"/>
    </xf>
    <xf numFmtId="0" fontId="8" fillId="0" borderId="0" xfId="3" applyFont="1" applyFill="1" applyBorder="1" applyAlignment="1">
      <alignment vertical="top"/>
    </xf>
    <xf numFmtId="0" fontId="8" fillId="0" borderId="0" xfId="3" applyFont="1" applyBorder="1" applyAlignment="1">
      <alignment vertical="top"/>
    </xf>
    <xf numFmtId="0" fontId="8" fillId="0" borderId="0" xfId="3" applyFont="1" applyFill="1" applyAlignment="1">
      <alignment vertical="top"/>
    </xf>
    <xf numFmtId="3" fontId="1" fillId="0" borderId="8" xfId="3" applyNumberFormat="1" applyFont="1" applyFill="1" applyBorder="1" applyAlignment="1">
      <alignment vertical="top"/>
    </xf>
    <xf numFmtId="3" fontId="1" fillId="0" borderId="9" xfId="3" quotePrefix="1" applyNumberFormat="1" applyFont="1" applyFill="1" applyBorder="1" applyAlignment="1">
      <alignment vertical="top"/>
    </xf>
    <xf numFmtId="3" fontId="1" fillId="0" borderId="9" xfId="3" applyNumberFormat="1" applyFont="1" applyFill="1" applyBorder="1" applyAlignment="1">
      <alignment vertical="top"/>
    </xf>
    <xf numFmtId="3" fontId="1" fillId="0" borderId="10" xfId="3" applyNumberFormat="1" applyFont="1" applyFill="1" applyBorder="1" applyAlignment="1">
      <alignment vertical="top"/>
    </xf>
    <xf numFmtId="3" fontId="1" fillId="3" borderId="11" xfId="3" applyNumberFormat="1" applyFont="1" applyFill="1" applyBorder="1" applyAlignment="1">
      <alignment vertical="top"/>
    </xf>
    <xf numFmtId="3" fontId="1" fillId="3" borderId="4" xfId="3" applyNumberFormat="1" applyFont="1" applyFill="1" applyBorder="1" applyAlignment="1">
      <alignment vertical="top"/>
    </xf>
    <xf numFmtId="3" fontId="1" fillId="3" borderId="12" xfId="3" applyNumberFormat="1" applyFont="1" applyFill="1" applyBorder="1" applyAlignment="1">
      <alignment vertical="top"/>
    </xf>
    <xf numFmtId="3" fontId="1" fillId="0" borderId="11" xfId="3" applyNumberFormat="1" applyFont="1" applyFill="1" applyBorder="1" applyAlignment="1">
      <alignment vertical="top"/>
    </xf>
    <xf numFmtId="3" fontId="1" fillId="0" borderId="4" xfId="3" applyNumberFormat="1" applyFont="1" applyFill="1" applyBorder="1" applyAlignment="1">
      <alignment vertical="top"/>
    </xf>
    <xf numFmtId="3" fontId="1" fillId="0" borderId="12" xfId="3" applyNumberFormat="1" applyFont="1" applyFill="1" applyBorder="1" applyAlignment="1">
      <alignment vertical="top"/>
    </xf>
    <xf numFmtId="3" fontId="1" fillId="0" borderId="13" xfId="3" applyNumberFormat="1" applyFont="1" applyFill="1" applyBorder="1" applyAlignment="1">
      <alignment vertical="top"/>
    </xf>
    <xf numFmtId="3" fontId="1" fillId="0" borderId="14" xfId="3" applyNumberFormat="1" applyFont="1" applyFill="1" applyBorder="1" applyAlignment="1">
      <alignment vertical="top"/>
    </xf>
    <xf numFmtId="3" fontId="1" fillId="0" borderId="15" xfId="3" applyNumberFormat="1" applyFont="1" applyFill="1" applyBorder="1" applyAlignment="1">
      <alignment vertical="top"/>
    </xf>
    <xf numFmtId="3" fontId="1" fillId="3" borderId="8" xfId="3" applyNumberFormat="1" applyFont="1" applyFill="1" applyBorder="1" applyAlignment="1">
      <alignment vertical="top"/>
    </xf>
    <xf numFmtId="3" fontId="1" fillId="3" borderId="9" xfId="3" applyNumberFormat="1" applyFont="1" applyFill="1" applyBorder="1" applyAlignment="1">
      <alignment vertical="top"/>
    </xf>
    <xf numFmtId="3" fontId="1" fillId="3" borderId="10" xfId="3" applyNumberFormat="1" applyFont="1" applyFill="1" applyBorder="1" applyAlignment="1">
      <alignment vertical="top"/>
    </xf>
    <xf numFmtId="3" fontId="1" fillId="3" borderId="13" xfId="3" applyNumberFormat="1" applyFont="1" applyFill="1" applyBorder="1" applyAlignment="1">
      <alignment vertical="top"/>
    </xf>
    <xf numFmtId="3" fontId="1" fillId="3" borderId="14" xfId="3" applyNumberFormat="1" applyFont="1" applyFill="1" applyBorder="1" applyAlignment="1">
      <alignment vertical="top"/>
    </xf>
    <xf numFmtId="3" fontId="1" fillId="3" borderId="15" xfId="3" applyNumberFormat="1" applyFont="1" applyFill="1" applyBorder="1" applyAlignment="1">
      <alignment vertical="top"/>
    </xf>
    <xf numFmtId="3" fontId="1" fillId="0" borderId="16" xfId="3" applyNumberFormat="1" applyFont="1" applyFill="1" applyBorder="1" applyAlignment="1">
      <alignment vertical="top"/>
    </xf>
    <xf numFmtId="3" fontId="1" fillId="0" borderId="17" xfId="3" applyNumberFormat="1" applyFont="1" applyFill="1" applyBorder="1" applyAlignment="1">
      <alignment vertical="top"/>
    </xf>
    <xf numFmtId="3" fontId="1" fillId="0" borderId="18" xfId="3" applyNumberFormat="1" applyFont="1" applyFill="1" applyBorder="1" applyAlignment="1">
      <alignment vertical="top"/>
    </xf>
    <xf numFmtId="3" fontId="3" fillId="2" borderId="1" xfId="3" applyNumberFormat="1" applyFont="1" applyFill="1" applyBorder="1" applyAlignment="1">
      <alignment vertical="top"/>
    </xf>
    <xf numFmtId="3" fontId="1" fillId="0" borderId="0" xfId="3" applyNumberFormat="1" applyBorder="1" applyAlignment="1">
      <alignment vertical="top"/>
    </xf>
    <xf numFmtId="3" fontId="3" fillId="0" borderId="0" xfId="3" applyNumberFormat="1" applyFont="1" applyFill="1" applyBorder="1" applyAlignment="1">
      <alignment vertical="top"/>
    </xf>
    <xf numFmtId="169" fontId="1" fillId="0" borderId="8" xfId="3" applyNumberFormat="1" applyFont="1" applyFill="1" applyBorder="1" applyAlignment="1">
      <alignment vertical="top"/>
    </xf>
    <xf numFmtId="169" fontId="1" fillId="0" borderId="9" xfId="3" quotePrefix="1" applyNumberFormat="1" applyFont="1" applyFill="1" applyBorder="1" applyAlignment="1">
      <alignment vertical="top"/>
    </xf>
    <xf numFmtId="169" fontId="1" fillId="3" borderId="11" xfId="3" applyNumberFormat="1" applyFont="1" applyFill="1" applyBorder="1" applyAlignment="1">
      <alignment vertical="top"/>
    </xf>
    <xf numFmtId="169" fontId="1" fillId="0" borderId="11" xfId="3" applyNumberFormat="1" applyFont="1" applyFill="1" applyBorder="1" applyAlignment="1">
      <alignment vertical="top"/>
    </xf>
    <xf numFmtId="169" fontId="1" fillId="0" borderId="13" xfId="3" applyNumberFormat="1" applyFont="1" applyFill="1" applyBorder="1" applyAlignment="1">
      <alignment vertical="top"/>
    </xf>
    <xf numFmtId="169" fontId="1" fillId="3" borderId="8" xfId="3" applyNumberFormat="1" applyFont="1" applyFill="1" applyBorder="1" applyAlignment="1">
      <alignment vertical="top"/>
    </xf>
    <xf numFmtId="169" fontId="1" fillId="3" borderId="13" xfId="3" applyNumberFormat="1" applyFont="1" applyFill="1" applyBorder="1" applyAlignment="1">
      <alignment vertical="top"/>
    </xf>
    <xf numFmtId="169" fontId="1" fillId="0" borderId="16" xfId="3" applyNumberFormat="1" applyFont="1" applyFill="1" applyBorder="1" applyAlignment="1">
      <alignment vertical="top"/>
    </xf>
    <xf numFmtId="169" fontId="1" fillId="0" borderId="17" xfId="3" applyNumberFormat="1" applyFont="1" applyFill="1" applyBorder="1" applyAlignment="1">
      <alignment vertical="top"/>
    </xf>
    <xf numFmtId="169" fontId="1" fillId="0" borderId="18" xfId="3" applyNumberFormat="1" applyFont="1" applyFill="1" applyBorder="1" applyAlignment="1">
      <alignment vertical="top"/>
    </xf>
    <xf numFmtId="0" fontId="7" fillId="0" borderId="22" xfId="3" applyNumberFormat="1" applyFont="1" applyBorder="1" applyAlignment="1">
      <alignment vertical="top"/>
    </xf>
    <xf numFmtId="0" fontId="0" fillId="0" borderId="23" xfId="0" applyFill="1" applyBorder="1"/>
    <xf numFmtId="0" fontId="0" fillId="0" borderId="23" xfId="0" applyFill="1" applyBorder="1" applyAlignment="1">
      <alignment horizontal="center"/>
    </xf>
    <xf numFmtId="164" fontId="0" fillId="0" borderId="23" xfId="1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3" fontId="0" fillId="5" borderId="1" xfId="0" applyNumberFormat="1" applyFill="1" applyBorder="1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164" fontId="0" fillId="0" borderId="2" xfId="1" applyNumberFormat="1" applyFont="1" applyFill="1" applyBorder="1" applyAlignment="1">
      <alignment horizontal="center"/>
    </xf>
    <xf numFmtId="164" fontId="0" fillId="0" borderId="24" xfId="1" applyNumberFormat="1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4" xfId="0" applyFill="1" applyBorder="1"/>
    <xf numFmtId="0" fontId="0" fillId="0" borderId="24" xfId="0" applyFill="1" applyBorder="1" applyAlignment="1">
      <alignment horizontal="center"/>
    </xf>
    <xf numFmtId="0" fontId="0" fillId="0" borderId="2" xfId="0" applyFill="1" applyBorder="1"/>
    <xf numFmtId="9" fontId="0" fillId="0" borderId="2" xfId="2" applyFont="1" applyFill="1" applyBorder="1" applyAlignment="1">
      <alignment horizontal="center"/>
    </xf>
    <xf numFmtId="9" fontId="0" fillId="0" borderId="24" xfId="2" applyFont="1" applyFill="1" applyBorder="1" applyAlignment="1">
      <alignment horizontal="center"/>
    </xf>
    <xf numFmtId="0" fontId="1" fillId="0" borderId="24" xfId="0" applyFont="1" applyFill="1" applyBorder="1"/>
    <xf numFmtId="0" fontId="0" fillId="0" borderId="25" xfId="0" applyFill="1" applyBorder="1"/>
    <xf numFmtId="0" fontId="4" fillId="0" borderId="24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3" fillId="0" borderId="31" xfId="0" applyFont="1" applyFill="1" applyBorder="1" applyAlignment="1"/>
    <xf numFmtId="0" fontId="0" fillId="0" borderId="36" xfId="0" applyFill="1" applyBorder="1" applyAlignment="1">
      <alignment wrapText="1"/>
    </xf>
    <xf numFmtId="164" fontId="0" fillId="0" borderId="37" xfId="0" applyNumberFormat="1" applyFill="1" applyBorder="1" applyAlignment="1">
      <alignment horizontal="center"/>
    </xf>
    <xf numFmtId="0" fontId="3" fillId="0" borderId="36" xfId="0" applyFont="1" applyFill="1" applyBorder="1"/>
    <xf numFmtId="0" fontId="0" fillId="0" borderId="37" xfId="0" applyFill="1" applyBorder="1"/>
    <xf numFmtId="0" fontId="1" fillId="0" borderId="36" xfId="0" applyFont="1" applyFill="1" applyBorder="1"/>
    <xf numFmtId="0" fontId="3" fillId="0" borderId="36" xfId="0" applyFont="1" applyFill="1" applyBorder="1" applyAlignment="1">
      <alignment wrapText="1"/>
    </xf>
    <xf numFmtId="0" fontId="0" fillId="0" borderId="37" xfId="0" applyFill="1" applyBorder="1" applyAlignment="1">
      <alignment horizontal="center"/>
    </xf>
    <xf numFmtId="0" fontId="0" fillId="0" borderId="36" xfId="0" applyFill="1" applyBorder="1"/>
    <xf numFmtId="166" fontId="0" fillId="0" borderId="37" xfId="0" applyNumberFormat="1" applyFill="1" applyBorder="1" applyAlignment="1">
      <alignment horizontal="center"/>
    </xf>
    <xf numFmtId="0" fontId="1" fillId="0" borderId="37" xfId="0" applyFont="1" applyFill="1" applyBorder="1" applyAlignment="1">
      <alignment horizontal="center" wrapText="1"/>
    </xf>
    <xf numFmtId="0" fontId="0" fillId="0" borderId="38" xfId="0" applyFill="1" applyBorder="1"/>
    <xf numFmtId="5" fontId="0" fillId="0" borderId="24" xfId="0" applyNumberFormat="1" applyFill="1" applyBorder="1" applyAlignment="1">
      <alignment horizontal="center"/>
    </xf>
    <xf numFmtId="166" fontId="0" fillId="0" borderId="24" xfId="0" applyNumberFormat="1" applyFill="1" applyBorder="1" applyAlignment="1">
      <alignment horizontal="center"/>
    </xf>
    <xf numFmtId="3" fontId="0" fillId="0" borderId="24" xfId="0" applyNumberFormat="1" applyFill="1" applyBorder="1" applyAlignment="1">
      <alignment horizontal="center"/>
    </xf>
    <xf numFmtId="165" fontId="1" fillId="0" borderId="24" xfId="0" applyNumberFormat="1" applyFon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30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6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37" xfId="0" applyFill="1" applyBorder="1" applyAlignment="1">
      <alignment horizontal="center" wrapText="1"/>
    </xf>
    <xf numFmtId="0" fontId="0" fillId="0" borderId="32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6" fillId="0" borderId="26" xfId="0" applyFont="1" applyFill="1" applyBorder="1" applyAlignment="1">
      <alignment horizontal="left"/>
    </xf>
    <xf numFmtId="0" fontId="6" fillId="0" borderId="27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left"/>
    </xf>
    <xf numFmtId="0" fontId="5" fillId="0" borderId="2" xfId="0" applyFont="1" applyFill="1" applyBorder="1" applyAlignment="1" applyProtection="1">
      <alignment horizontal="left" wrapText="1"/>
    </xf>
    <xf numFmtId="0" fontId="0" fillId="0" borderId="1" xfId="0" applyFill="1" applyBorder="1" applyAlignment="1" applyProtection="1">
      <alignment horizontal="left"/>
    </xf>
  </cellXfs>
  <cellStyles count="5">
    <cellStyle name="Comma" xfId="1" builtinId="3"/>
    <cellStyle name="Normal" xfId="0" builtinId="0"/>
    <cellStyle name="Normal 2" xfId="3"/>
    <cellStyle name="Percent" xfId="2" builtinId="5"/>
    <cellStyle name="Style 2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CAIN/AppData/Local/Temp/notes7BBE91/2006-2010%20Final%20OPA%20CDM%20Results.Fort%20Frances%20Power%20Corpor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>
        <row r="5">
          <cell r="A5">
            <v>1</v>
          </cell>
          <cell r="B5" t="str">
            <v>Secondary Refrigerator Retirement Pilot</v>
          </cell>
          <cell r="C5" t="str">
            <v>Consumer</v>
          </cell>
          <cell r="D5">
            <v>2006</v>
          </cell>
          <cell r="E5" t="str">
            <v>Final</v>
          </cell>
        </row>
        <row r="6">
          <cell r="A6">
            <v>2</v>
          </cell>
          <cell r="B6" t="str">
            <v>Cool &amp; Hot Savings Rebate</v>
          </cell>
          <cell r="C6" t="str">
            <v>Consumer</v>
          </cell>
          <cell r="D6">
            <v>2006</v>
          </cell>
          <cell r="E6" t="str">
            <v>Final</v>
          </cell>
        </row>
        <row r="7">
          <cell r="A7">
            <v>3</v>
          </cell>
          <cell r="B7" t="str">
            <v>Every Kilowatt Counts</v>
          </cell>
          <cell r="C7" t="str">
            <v>Consumer</v>
          </cell>
          <cell r="D7">
            <v>2006</v>
          </cell>
          <cell r="E7" t="str">
            <v>Final</v>
          </cell>
        </row>
        <row r="8">
          <cell r="A8">
            <v>4</v>
          </cell>
          <cell r="B8" t="str">
            <v>Demand Response 1</v>
          </cell>
          <cell r="C8" t="str">
            <v>Business, Industrial</v>
          </cell>
          <cell r="D8">
            <v>2006</v>
          </cell>
          <cell r="E8" t="str">
            <v>Final</v>
          </cell>
        </row>
        <row r="9">
          <cell r="A9">
            <v>5</v>
          </cell>
          <cell r="B9" t="str">
            <v>Loblaw &amp; York Region Demand Response</v>
          </cell>
          <cell r="C9" t="str">
            <v>Business, Industrial</v>
          </cell>
          <cell r="D9">
            <v>2006</v>
          </cell>
          <cell r="E9" t="str">
            <v>Final</v>
          </cell>
        </row>
        <row r="10">
          <cell r="A10">
            <v>6</v>
          </cell>
          <cell r="B10" t="str">
            <v>Great Refrigerator Roundup</v>
          </cell>
          <cell r="C10" t="str">
            <v>Consumer</v>
          </cell>
          <cell r="D10">
            <v>2007</v>
          </cell>
          <cell r="E10" t="str">
            <v>Final</v>
          </cell>
        </row>
        <row r="11">
          <cell r="A11">
            <v>7</v>
          </cell>
          <cell r="B11" t="str">
            <v>Cool &amp; Hot Savings Rebate</v>
          </cell>
          <cell r="C11" t="str">
            <v>Consumer</v>
          </cell>
          <cell r="D11">
            <v>2007</v>
          </cell>
          <cell r="E11" t="str">
            <v>Final</v>
          </cell>
        </row>
        <row r="12">
          <cell r="A12">
            <v>8</v>
          </cell>
          <cell r="B12" t="str">
            <v>Every Kilowatt Counts</v>
          </cell>
          <cell r="C12" t="str">
            <v>Consumer</v>
          </cell>
          <cell r="D12">
            <v>2007</v>
          </cell>
          <cell r="E12" t="str">
            <v>Final</v>
          </cell>
        </row>
        <row r="13">
          <cell r="A13">
            <v>9</v>
          </cell>
          <cell r="B13" t="str">
            <v>peaksaver®</v>
          </cell>
          <cell r="C13" t="str">
            <v>Consumer, Business</v>
          </cell>
          <cell r="D13">
            <v>2007</v>
          </cell>
          <cell r="E13" t="str">
            <v>Final</v>
          </cell>
        </row>
        <row r="14">
          <cell r="A14">
            <v>10</v>
          </cell>
          <cell r="B14" t="str">
            <v>Summer Savings</v>
          </cell>
          <cell r="C14" t="str">
            <v>Consumer</v>
          </cell>
          <cell r="D14">
            <v>2007</v>
          </cell>
          <cell r="E14" t="str">
            <v>Final</v>
          </cell>
        </row>
        <row r="15">
          <cell r="A15">
            <v>11</v>
          </cell>
          <cell r="B15" t="str">
            <v>Aboriginal</v>
          </cell>
          <cell r="C15" t="str">
            <v>Consumer</v>
          </cell>
          <cell r="D15">
            <v>2007</v>
          </cell>
          <cell r="E15" t="str">
            <v>Final</v>
          </cell>
        </row>
        <row r="16">
          <cell r="A16">
            <v>12</v>
          </cell>
          <cell r="B16" t="str">
            <v>Affordable Housing Pilot</v>
          </cell>
          <cell r="C16" t="str">
            <v>Consumer Low-Income</v>
          </cell>
          <cell r="D16">
            <v>2007</v>
          </cell>
          <cell r="E16" t="str">
            <v>Final</v>
          </cell>
        </row>
        <row r="17">
          <cell r="A17">
            <v>13</v>
          </cell>
          <cell r="B17" t="str">
            <v>Social Housing Pilot</v>
          </cell>
          <cell r="C17" t="str">
            <v>Consumer Low-Income</v>
          </cell>
          <cell r="D17">
            <v>2007</v>
          </cell>
          <cell r="E17" t="str">
            <v>Final</v>
          </cell>
        </row>
        <row r="18">
          <cell r="A18">
            <v>14</v>
          </cell>
          <cell r="B18" t="str">
            <v>Energy Efficiency Assistance for Houses Pilot</v>
          </cell>
          <cell r="C18" t="str">
            <v>Consumer Low-Income</v>
          </cell>
          <cell r="D18">
            <v>2007</v>
          </cell>
          <cell r="E18" t="str">
            <v>Final</v>
          </cell>
        </row>
        <row r="19">
          <cell r="A19">
            <v>15</v>
          </cell>
          <cell r="B19" t="str">
            <v>Electricity Retrofit Incentive</v>
          </cell>
          <cell r="C19" t="str">
            <v>Business</v>
          </cell>
          <cell r="D19">
            <v>2007</v>
          </cell>
          <cell r="E19" t="str">
            <v>Final</v>
          </cell>
        </row>
        <row r="20">
          <cell r="A20">
            <v>16</v>
          </cell>
          <cell r="B20" t="str">
            <v>Toronto Comprehensive</v>
          </cell>
          <cell r="C20" t="str">
            <v>Business</v>
          </cell>
          <cell r="D20">
            <v>2007</v>
          </cell>
          <cell r="E20" t="str">
            <v>Final</v>
          </cell>
        </row>
        <row r="21">
          <cell r="A21">
            <v>17</v>
          </cell>
          <cell r="B21" t="str">
            <v>Demand Response 1</v>
          </cell>
          <cell r="C21" t="str">
            <v>Business, Industrial</v>
          </cell>
          <cell r="D21">
            <v>2007</v>
          </cell>
          <cell r="E21" t="str">
            <v>Final</v>
          </cell>
        </row>
        <row r="22">
          <cell r="A22">
            <v>18</v>
          </cell>
          <cell r="B22" t="str">
            <v>Loblaw &amp; York Region Demand Response</v>
          </cell>
          <cell r="C22" t="str">
            <v>Business, Industrial</v>
          </cell>
          <cell r="D22">
            <v>2007</v>
          </cell>
          <cell r="E22" t="str">
            <v>Final</v>
          </cell>
        </row>
        <row r="23">
          <cell r="A23">
            <v>19</v>
          </cell>
          <cell r="B23" t="str">
            <v>Renewable Energy Standard Offer</v>
          </cell>
          <cell r="C23" t="str">
            <v>Consumer, Business, Industrial</v>
          </cell>
          <cell r="D23">
            <v>2007</v>
          </cell>
          <cell r="E23" t="str">
            <v>Final</v>
          </cell>
        </row>
        <row r="24">
          <cell r="A24">
            <v>20</v>
          </cell>
          <cell r="B24" t="str">
            <v>Great Refrigerator Roundup</v>
          </cell>
          <cell r="C24" t="str">
            <v>Consumer</v>
          </cell>
          <cell r="D24">
            <v>2008</v>
          </cell>
          <cell r="E24" t="str">
            <v>Final</v>
          </cell>
        </row>
        <row r="25">
          <cell r="A25">
            <v>21</v>
          </cell>
          <cell r="B25" t="str">
            <v>Cool Savings Rebate</v>
          </cell>
          <cell r="C25" t="str">
            <v>Consumer</v>
          </cell>
          <cell r="D25">
            <v>2008</v>
          </cell>
          <cell r="E25" t="str">
            <v>Final</v>
          </cell>
        </row>
        <row r="26">
          <cell r="A26">
            <v>22</v>
          </cell>
          <cell r="B26" t="str">
            <v>Every Kilowatt Counts Power Savings Event</v>
          </cell>
          <cell r="C26" t="str">
            <v>Consumer</v>
          </cell>
          <cell r="D26">
            <v>2008</v>
          </cell>
          <cell r="E26" t="str">
            <v>Final</v>
          </cell>
        </row>
        <row r="27">
          <cell r="A27">
            <v>23</v>
          </cell>
          <cell r="B27" t="str">
            <v>peaksaver®</v>
          </cell>
          <cell r="C27" t="str">
            <v>Consumer, Business</v>
          </cell>
          <cell r="D27">
            <v>2008</v>
          </cell>
          <cell r="E27" t="str">
            <v>Final</v>
          </cell>
        </row>
        <row r="28">
          <cell r="A28">
            <v>24</v>
          </cell>
          <cell r="B28" t="str">
            <v>Summer Sweepstakes</v>
          </cell>
          <cell r="C28" t="str">
            <v>Consumer</v>
          </cell>
          <cell r="D28">
            <v>2008</v>
          </cell>
          <cell r="E28" t="str">
            <v>Final</v>
          </cell>
        </row>
        <row r="29">
          <cell r="A29">
            <v>25</v>
          </cell>
          <cell r="B29" t="str">
            <v>Electricity Retrofit Incentive</v>
          </cell>
          <cell r="C29" t="str">
            <v>Consumer, Business</v>
          </cell>
          <cell r="D29">
            <v>2008</v>
          </cell>
          <cell r="E29" t="str">
            <v>Final</v>
          </cell>
        </row>
        <row r="30">
          <cell r="A30">
            <v>26</v>
          </cell>
          <cell r="B30" t="str">
            <v>Toronto Comprehensive</v>
          </cell>
          <cell r="C30" t="str">
            <v>Consumer, Consumer Low-Income, Business</v>
          </cell>
          <cell r="D30">
            <v>2008</v>
          </cell>
          <cell r="E30" t="str">
            <v>Final</v>
          </cell>
        </row>
        <row r="31">
          <cell r="A31">
            <v>27</v>
          </cell>
          <cell r="B31" t="str">
            <v>High Performance New Construction</v>
          </cell>
          <cell r="C31" t="str">
            <v>Business</v>
          </cell>
          <cell r="D31">
            <v>2008</v>
          </cell>
          <cell r="E31" t="str">
            <v>Final</v>
          </cell>
        </row>
        <row r="32">
          <cell r="A32">
            <v>28</v>
          </cell>
          <cell r="B32" t="str">
            <v>Power Savings Blitz</v>
          </cell>
          <cell r="C32" t="str">
            <v>Business</v>
          </cell>
          <cell r="D32">
            <v>2008</v>
          </cell>
          <cell r="E32" t="str">
            <v>Final</v>
          </cell>
        </row>
        <row r="33">
          <cell r="A33">
            <v>29</v>
          </cell>
          <cell r="B33" t="str">
            <v>Demand Response 1</v>
          </cell>
          <cell r="C33" t="str">
            <v>Business, Industrial</v>
          </cell>
          <cell r="D33">
            <v>2008</v>
          </cell>
          <cell r="E33" t="str">
            <v>Final</v>
          </cell>
        </row>
        <row r="34">
          <cell r="A34">
            <v>30</v>
          </cell>
          <cell r="B34" t="str">
            <v>Demand Response 3</v>
          </cell>
          <cell r="C34" t="str">
            <v>Business, Industrial</v>
          </cell>
          <cell r="D34">
            <v>2008</v>
          </cell>
          <cell r="E34" t="str">
            <v>Final</v>
          </cell>
        </row>
        <row r="35">
          <cell r="A35">
            <v>31</v>
          </cell>
          <cell r="B35" t="str">
            <v>Loblaw &amp; York Region Demand Response</v>
          </cell>
          <cell r="C35" t="str">
            <v>Business, Industrial</v>
          </cell>
          <cell r="D35">
            <v>2008</v>
          </cell>
          <cell r="E35" t="str">
            <v>Final</v>
          </cell>
        </row>
        <row r="36">
          <cell r="A36">
            <v>32</v>
          </cell>
          <cell r="B36" t="str">
            <v>Renewable Energy Standard Offer</v>
          </cell>
          <cell r="C36" t="str">
            <v>Consumer, Business</v>
          </cell>
          <cell r="D36">
            <v>2008</v>
          </cell>
          <cell r="E36" t="str">
            <v>Final</v>
          </cell>
        </row>
        <row r="37">
          <cell r="A37">
            <v>33</v>
          </cell>
          <cell r="B37" t="str">
            <v>Other Customer Based Generation</v>
          </cell>
          <cell r="C37" t="str">
            <v>Business</v>
          </cell>
          <cell r="D37">
            <v>2008</v>
          </cell>
          <cell r="E37" t="str">
            <v>Final</v>
          </cell>
        </row>
        <row r="38">
          <cell r="A38">
            <v>34</v>
          </cell>
          <cell r="B38" t="str">
            <v>LDC Custom - Hydro One Networks Inc. - Double Return</v>
          </cell>
          <cell r="C38" t="str">
            <v>Business, Industrial</v>
          </cell>
          <cell r="D38">
            <v>2008</v>
          </cell>
          <cell r="E38" t="str">
            <v>Final</v>
          </cell>
        </row>
        <row r="39">
          <cell r="A39">
            <v>35</v>
          </cell>
          <cell r="B39" t="str">
            <v>Great Refrigerator Roundup</v>
          </cell>
          <cell r="C39" t="str">
            <v>Consumer</v>
          </cell>
          <cell r="D39">
            <v>2009</v>
          </cell>
          <cell r="E39" t="str">
            <v>Final</v>
          </cell>
        </row>
        <row r="40">
          <cell r="A40">
            <v>36</v>
          </cell>
          <cell r="B40" t="str">
            <v>Cool Savings Rebate</v>
          </cell>
          <cell r="C40" t="str">
            <v>Consumer</v>
          </cell>
          <cell r="D40">
            <v>2009</v>
          </cell>
          <cell r="E40" t="str">
            <v>Final</v>
          </cell>
        </row>
        <row r="41">
          <cell r="A41">
            <v>37</v>
          </cell>
          <cell r="B41" t="str">
            <v>Every Kilowatt Counts Power Savings Event</v>
          </cell>
          <cell r="C41" t="str">
            <v>Consumer</v>
          </cell>
          <cell r="D41">
            <v>2009</v>
          </cell>
          <cell r="E41" t="str">
            <v>Final</v>
          </cell>
        </row>
        <row r="42">
          <cell r="A42">
            <v>38</v>
          </cell>
          <cell r="B42" t="str">
            <v>peaksaver®</v>
          </cell>
          <cell r="C42" t="str">
            <v>Consumer, Business</v>
          </cell>
          <cell r="D42">
            <v>2009</v>
          </cell>
          <cell r="E42" t="str">
            <v>Final</v>
          </cell>
        </row>
        <row r="43">
          <cell r="A43">
            <v>39</v>
          </cell>
          <cell r="B43" t="str">
            <v>Electricity Retrofit Incentive</v>
          </cell>
          <cell r="C43" t="str">
            <v>Consumer, Business</v>
          </cell>
          <cell r="D43">
            <v>2009</v>
          </cell>
          <cell r="E43" t="str">
            <v>Final</v>
          </cell>
        </row>
        <row r="44">
          <cell r="A44">
            <v>40</v>
          </cell>
          <cell r="B44" t="str">
            <v>Toronto Comprehensive</v>
          </cell>
          <cell r="C44" t="str">
            <v>Consumer, Consumer Low-Income, Business, Industrial</v>
          </cell>
          <cell r="D44">
            <v>2009</v>
          </cell>
          <cell r="E44" t="str">
            <v>Final</v>
          </cell>
        </row>
        <row r="45">
          <cell r="A45">
            <v>41</v>
          </cell>
          <cell r="B45" t="str">
            <v>High Performance New Construction</v>
          </cell>
          <cell r="C45" t="str">
            <v>Business</v>
          </cell>
          <cell r="D45">
            <v>2009</v>
          </cell>
          <cell r="E45" t="str">
            <v>Final</v>
          </cell>
        </row>
        <row r="46">
          <cell r="A46">
            <v>42</v>
          </cell>
          <cell r="B46" t="str">
            <v>Power Savings Blitz</v>
          </cell>
          <cell r="C46" t="str">
            <v>Business</v>
          </cell>
          <cell r="D46">
            <v>2009</v>
          </cell>
          <cell r="E46" t="str">
            <v>Final</v>
          </cell>
        </row>
        <row r="47">
          <cell r="A47">
            <v>43</v>
          </cell>
          <cell r="B47" t="str">
            <v>Multi-Family Energy Efficiency Rebates</v>
          </cell>
          <cell r="C47" t="str">
            <v>Consumer, Consumer Low-Income</v>
          </cell>
          <cell r="D47">
            <v>2009</v>
          </cell>
          <cell r="E47" t="str">
            <v>Final</v>
          </cell>
        </row>
        <row r="48">
          <cell r="A48">
            <v>44</v>
          </cell>
          <cell r="B48" t="str">
            <v>Demand Response 1</v>
          </cell>
          <cell r="C48" t="str">
            <v>Business, Industrial</v>
          </cell>
          <cell r="D48">
            <v>2009</v>
          </cell>
          <cell r="E48" t="str">
            <v>Final</v>
          </cell>
        </row>
        <row r="49">
          <cell r="A49">
            <v>45</v>
          </cell>
          <cell r="B49" t="str">
            <v>Demand Response 2</v>
          </cell>
          <cell r="C49" t="str">
            <v>Business, Industrial</v>
          </cell>
          <cell r="D49">
            <v>2009</v>
          </cell>
          <cell r="E49" t="str">
            <v>Final</v>
          </cell>
        </row>
        <row r="50">
          <cell r="A50">
            <v>46</v>
          </cell>
          <cell r="B50" t="str">
            <v>Demand Response 3</v>
          </cell>
          <cell r="C50" t="str">
            <v>Business, Industrial</v>
          </cell>
          <cell r="D50">
            <v>2009</v>
          </cell>
          <cell r="E50" t="str">
            <v>Final</v>
          </cell>
        </row>
        <row r="51">
          <cell r="A51">
            <v>47</v>
          </cell>
          <cell r="B51" t="str">
            <v>Loblaw &amp; York Region Demand Response</v>
          </cell>
          <cell r="C51" t="str">
            <v>Business, Industrial</v>
          </cell>
          <cell r="D51">
            <v>2009</v>
          </cell>
          <cell r="E51" t="str">
            <v>Final</v>
          </cell>
        </row>
        <row r="52">
          <cell r="A52">
            <v>48</v>
          </cell>
          <cell r="B52" t="str">
            <v>LDC Custom - Thunder Bay Hydro - Phantom Load</v>
          </cell>
          <cell r="C52" t="str">
            <v>Consumer</v>
          </cell>
          <cell r="D52">
            <v>2009</v>
          </cell>
          <cell r="E52" t="str">
            <v>Final</v>
          </cell>
        </row>
        <row r="53">
          <cell r="A53">
            <v>49</v>
          </cell>
          <cell r="B53" t="str">
            <v>LDC Custom - Toronto Hydro - Summer Challenge</v>
          </cell>
          <cell r="C53" t="str">
            <v>Consumer</v>
          </cell>
          <cell r="D53">
            <v>2009</v>
          </cell>
          <cell r="E53" t="str">
            <v>Final</v>
          </cell>
        </row>
        <row r="54">
          <cell r="A54">
            <v>50</v>
          </cell>
          <cell r="B54" t="str">
            <v>LDC Custom - PowerStream - Data Centers</v>
          </cell>
          <cell r="C54" t="str">
            <v>Business</v>
          </cell>
          <cell r="D54">
            <v>2009</v>
          </cell>
          <cell r="E54" t="str">
            <v>Final</v>
          </cell>
        </row>
        <row r="55">
          <cell r="A55">
            <v>51</v>
          </cell>
          <cell r="B55" t="str">
            <v>Toronto Comprehensive Adjustment</v>
          </cell>
          <cell r="C55" t="str">
            <v>Consumer, Business</v>
          </cell>
          <cell r="D55">
            <v>2008</v>
          </cell>
          <cell r="E55" t="str">
            <v>Final</v>
          </cell>
        </row>
        <row r="56">
          <cell r="A56">
            <v>52</v>
          </cell>
          <cell r="B56" t="str">
            <v>LDC Custom - Hydro One Networks Inc. - Double Return Adjustment</v>
          </cell>
          <cell r="C56" t="str">
            <v>Business, Industrial</v>
          </cell>
          <cell r="D56">
            <v>2008</v>
          </cell>
          <cell r="E56" t="str">
            <v>Final</v>
          </cell>
        </row>
        <row r="57">
          <cell r="A57">
            <v>53</v>
          </cell>
          <cell r="B57" t="str">
            <v>Great Refrigerator Roundup</v>
          </cell>
          <cell r="C57" t="str">
            <v>Consumer</v>
          </cell>
          <cell r="D57">
            <v>2010</v>
          </cell>
          <cell r="E57" t="str">
            <v>Final</v>
          </cell>
        </row>
        <row r="58">
          <cell r="A58">
            <v>54</v>
          </cell>
          <cell r="B58" t="str">
            <v>Cool Savings Rebate</v>
          </cell>
          <cell r="C58" t="str">
            <v>Consumer</v>
          </cell>
          <cell r="D58">
            <v>2010</v>
          </cell>
          <cell r="E58" t="str">
            <v>Final</v>
          </cell>
        </row>
        <row r="59">
          <cell r="A59">
            <v>55</v>
          </cell>
          <cell r="B59" t="str">
            <v>Every Kilowatt Counts Power Savings Event</v>
          </cell>
          <cell r="C59" t="str">
            <v>Consumer</v>
          </cell>
          <cell r="D59">
            <v>2010</v>
          </cell>
          <cell r="E59" t="str">
            <v>Final</v>
          </cell>
        </row>
        <row r="60">
          <cell r="A60">
            <v>56</v>
          </cell>
          <cell r="B60" t="str">
            <v>peaksaver®</v>
          </cell>
          <cell r="C60" t="str">
            <v>Consumer, Business</v>
          </cell>
          <cell r="D60">
            <v>2010</v>
          </cell>
          <cell r="E60" t="str">
            <v>Final</v>
          </cell>
        </row>
        <row r="61">
          <cell r="A61">
            <v>57</v>
          </cell>
          <cell r="B61" t="str">
            <v>Electricity Retrofit Incentive</v>
          </cell>
          <cell r="C61" t="str">
            <v>Consumer, Business</v>
          </cell>
          <cell r="D61">
            <v>2010</v>
          </cell>
          <cell r="E61" t="str">
            <v>Final</v>
          </cell>
        </row>
        <row r="62">
          <cell r="A62">
            <v>58</v>
          </cell>
          <cell r="B62" t="str">
            <v>Toronto Comprehensive</v>
          </cell>
          <cell r="C62" t="str">
            <v>Consumer, Consumer Low-Income, Business, Industrial</v>
          </cell>
          <cell r="D62">
            <v>2010</v>
          </cell>
          <cell r="E62" t="str">
            <v>Final</v>
          </cell>
        </row>
        <row r="63">
          <cell r="A63">
            <v>59</v>
          </cell>
          <cell r="B63" t="str">
            <v>High Performance New Construction</v>
          </cell>
          <cell r="C63" t="str">
            <v>Business</v>
          </cell>
          <cell r="D63">
            <v>2010</v>
          </cell>
          <cell r="E63" t="str">
            <v>Final</v>
          </cell>
        </row>
        <row r="64">
          <cell r="A64">
            <v>60</v>
          </cell>
          <cell r="B64" t="str">
            <v>Power Savings Blitz</v>
          </cell>
          <cell r="C64" t="str">
            <v>Business</v>
          </cell>
          <cell r="D64">
            <v>2010</v>
          </cell>
          <cell r="E64" t="str">
            <v>Final</v>
          </cell>
        </row>
        <row r="65">
          <cell r="A65">
            <v>61</v>
          </cell>
          <cell r="B65" t="str">
            <v>Multi-Family Energy Efficiency Rebates</v>
          </cell>
          <cell r="C65" t="str">
            <v>Consumer, Consumer Low-Income</v>
          </cell>
          <cell r="D65">
            <v>2010</v>
          </cell>
          <cell r="E65" t="str">
            <v>Final</v>
          </cell>
        </row>
        <row r="66">
          <cell r="A66">
            <v>62</v>
          </cell>
          <cell r="B66" t="str">
            <v>Demand Response 2</v>
          </cell>
          <cell r="C66" t="str">
            <v>Business, Industrial</v>
          </cell>
          <cell r="D66">
            <v>2010</v>
          </cell>
          <cell r="E66" t="str">
            <v>Final</v>
          </cell>
        </row>
        <row r="67">
          <cell r="A67">
            <v>63</v>
          </cell>
          <cell r="B67" t="str">
            <v>Demand Response 3</v>
          </cell>
          <cell r="C67" t="str">
            <v>Business, Industrial</v>
          </cell>
          <cell r="D67">
            <v>2010</v>
          </cell>
          <cell r="E67" t="str">
            <v>Final</v>
          </cell>
        </row>
        <row r="68">
          <cell r="A68">
            <v>64</v>
          </cell>
          <cell r="B68" t="str">
            <v>Loblaw &amp; York Region Demand Response</v>
          </cell>
          <cell r="C68" t="str">
            <v>Business, Industrial</v>
          </cell>
          <cell r="D68">
            <v>2010</v>
          </cell>
          <cell r="E68" t="str">
            <v>Final</v>
          </cell>
        </row>
        <row r="69">
          <cell r="A69">
            <v>65</v>
          </cell>
          <cell r="B69" t="str">
            <v>LDC Custom - Hydro Ottawa - Small Commercial Demand Response</v>
          </cell>
          <cell r="C69" t="str">
            <v>Consumer</v>
          </cell>
          <cell r="D69">
            <v>2010</v>
          </cell>
          <cell r="E69" t="str">
            <v>Final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>
        <row r="9">
          <cell r="B9" t="str">
            <v>Algoma Power Inc.</v>
          </cell>
        </row>
        <row r="10">
          <cell r="B10" t="str">
            <v>Atikokan Hydro Inc.</v>
          </cell>
        </row>
        <row r="11">
          <cell r="B11" t="str">
            <v>Attawapiskat Power Corporation</v>
          </cell>
        </row>
        <row r="12">
          <cell r="B12" t="str">
            <v>Bluewater Power Distribution Corporation</v>
          </cell>
        </row>
        <row r="13">
          <cell r="B13" t="str">
            <v>Brant County Power Inc.</v>
          </cell>
        </row>
        <row r="14">
          <cell r="B14" t="str">
            <v>Brantford Power Inc.</v>
          </cell>
        </row>
        <row r="15">
          <cell r="B15" t="str">
            <v>Burlington Hydro Inc.</v>
          </cell>
        </row>
        <row r="16">
          <cell r="B16" t="str">
            <v>COLLUS Power Corporation</v>
          </cell>
        </row>
        <row r="17">
          <cell r="B17" t="str">
            <v>Cambridge and North Dumfries Hydro Inc.</v>
          </cell>
        </row>
        <row r="18">
          <cell r="B18" t="str">
            <v>Canadian Niagara Power Inc.</v>
          </cell>
        </row>
        <row r="19">
          <cell r="B19" t="str">
            <v>Centre Wellington Hydro Ltd.</v>
          </cell>
        </row>
        <row r="20">
          <cell r="B20" t="str">
            <v>Chapleau Public Utilities Corporation</v>
          </cell>
        </row>
        <row r="21">
          <cell r="B21" t="str">
            <v>Chatham-Kent Hydro Inc.</v>
          </cell>
        </row>
        <row r="22">
          <cell r="B22" t="str">
            <v>Clinton Power Corporation</v>
          </cell>
        </row>
        <row r="23">
          <cell r="B23" t="str">
            <v>Cooperative Hydro Embrun Inc.</v>
          </cell>
        </row>
        <row r="24">
          <cell r="B24" t="str">
            <v>E.L.K. Energy Inc.</v>
          </cell>
        </row>
        <row r="25">
          <cell r="B25" t="str">
            <v>ENWIN Utilities Ltd.</v>
          </cell>
        </row>
        <row r="26">
          <cell r="B26" t="str">
            <v>Enersource Hydro Mississauga Inc.</v>
          </cell>
        </row>
        <row r="27">
          <cell r="B27" t="str">
            <v>Erie Thames Powerlines Corporation</v>
          </cell>
        </row>
        <row r="28">
          <cell r="B28" t="str">
            <v>Espanola Regional Hydro Distribution Corporation</v>
          </cell>
        </row>
        <row r="29">
          <cell r="B29" t="str">
            <v>Essex Powerlines Corporation</v>
          </cell>
        </row>
        <row r="30">
          <cell r="B30" t="str">
            <v>Festival Hydro Inc.</v>
          </cell>
        </row>
        <row r="31">
          <cell r="B31" t="str">
            <v>Fort Albany Power Corporation</v>
          </cell>
        </row>
        <row r="32">
          <cell r="B32" t="str">
            <v>Fort Frances Power Corporation</v>
          </cell>
        </row>
        <row r="33">
          <cell r="B33" t="str">
            <v>Greater Sudbury Hydro Inc.</v>
          </cell>
        </row>
        <row r="34">
          <cell r="B34" t="str">
            <v>Grimsby Power Inc.</v>
          </cell>
        </row>
        <row r="35">
          <cell r="B35" t="str">
            <v>Guelph Hydro Electric Systems Inc.</v>
          </cell>
        </row>
        <row r="36">
          <cell r="B36" t="str">
            <v>Haldimand County Hydro Inc.</v>
          </cell>
        </row>
        <row r="37">
          <cell r="B37" t="str">
            <v>Halton Hills Hydro Inc.</v>
          </cell>
        </row>
        <row r="38">
          <cell r="B38" t="str">
            <v>Hearst Power Distribution Company Limited</v>
          </cell>
        </row>
        <row r="39">
          <cell r="B39" t="str">
            <v>Horizon Utilities Corporation</v>
          </cell>
        </row>
        <row r="40">
          <cell r="B40" t="str">
            <v>Hydro 2000 Inc.</v>
          </cell>
        </row>
        <row r="41">
          <cell r="B41" t="str">
            <v>Hydro Hawkesbury Inc.</v>
          </cell>
        </row>
        <row r="42">
          <cell r="B42" t="str">
            <v>Hydro One Brampton Networks Inc.</v>
          </cell>
        </row>
        <row r="43">
          <cell r="B43" t="str">
            <v>Hydro One Networks Inc.</v>
          </cell>
        </row>
        <row r="44">
          <cell r="B44" t="str">
            <v>Hydro Ottawa Limited</v>
          </cell>
        </row>
        <row r="45">
          <cell r="B45" t="str">
            <v>Innisfil Hydro Distribution Systems Limited</v>
          </cell>
        </row>
        <row r="46">
          <cell r="B46" t="str">
            <v>Kashechewan Power Corporation</v>
          </cell>
        </row>
        <row r="47">
          <cell r="B47" t="str">
            <v>Kenora Hydro Electric Corporation Ltd.</v>
          </cell>
        </row>
        <row r="48">
          <cell r="B48" t="str">
            <v>Kingston Hydro Corporation</v>
          </cell>
        </row>
        <row r="49">
          <cell r="B49" t="str">
            <v>Kitchener-Wilmot Hydro Inc.</v>
          </cell>
        </row>
        <row r="50">
          <cell r="B50" t="str">
            <v>Lakefront Utilities Inc.</v>
          </cell>
        </row>
        <row r="51">
          <cell r="B51" t="str">
            <v>Lakeland Power Distribution Ltd.</v>
          </cell>
        </row>
        <row r="52">
          <cell r="B52" t="str">
            <v>London Hydro Inc.</v>
          </cell>
        </row>
        <row r="53">
          <cell r="B53" t="str">
            <v>Middlesex Power Distribution Corporation</v>
          </cell>
        </row>
        <row r="54">
          <cell r="B54" t="str">
            <v>Midland Power Utility Corporation</v>
          </cell>
        </row>
        <row r="55">
          <cell r="B55" t="str">
            <v>Milton Hydro Distribution Inc.</v>
          </cell>
        </row>
        <row r="56">
          <cell r="B56" t="str">
            <v>Newmarket - Tay Power Distribution Ltd.</v>
          </cell>
        </row>
        <row r="57">
          <cell r="B57" t="str">
            <v>Niagara Peninsula Energy Inc.</v>
          </cell>
        </row>
        <row r="58">
          <cell r="B58" t="str">
            <v>Niagara-on-the-Lake Hydro Inc.</v>
          </cell>
        </row>
        <row r="59">
          <cell r="B59" t="str">
            <v>Norfolk Power Distribution Inc.</v>
          </cell>
        </row>
        <row r="60">
          <cell r="B60" t="str">
            <v>North Bay Hydro Distribution Limited</v>
          </cell>
        </row>
        <row r="61">
          <cell r="B61" t="str">
            <v>Northern Ontario Wires Inc.</v>
          </cell>
        </row>
        <row r="62">
          <cell r="B62" t="str">
            <v>Oakville Hydro Electricity Distribution Inc.</v>
          </cell>
        </row>
        <row r="63">
          <cell r="B63" t="str">
            <v>Orangeville Hydro Limited</v>
          </cell>
        </row>
        <row r="64">
          <cell r="B64" t="str">
            <v>Orillia Power Distribution Corporation</v>
          </cell>
        </row>
        <row r="65">
          <cell r="B65" t="str">
            <v>Oshawa PUC Networks Inc.</v>
          </cell>
        </row>
        <row r="66">
          <cell r="B66" t="str">
            <v>Ottawa River Power Corporation</v>
          </cell>
        </row>
        <row r="67">
          <cell r="B67" t="str">
            <v>PUC Distribution Inc.</v>
          </cell>
        </row>
        <row r="68">
          <cell r="B68" t="str">
            <v>Parry Sound Power Corporation</v>
          </cell>
        </row>
        <row r="69">
          <cell r="B69" t="str">
            <v>Peterborough Distribution Incorporated</v>
          </cell>
        </row>
        <row r="70">
          <cell r="B70" t="str">
            <v>Port Colborne Hydro Inc.</v>
          </cell>
        </row>
        <row r="71">
          <cell r="B71" t="str">
            <v>PowerStream Inc.</v>
          </cell>
        </row>
        <row r="72">
          <cell r="B72" t="str">
            <v>Renfrew Hydro Inc.</v>
          </cell>
        </row>
        <row r="73">
          <cell r="B73" t="str">
            <v>Rideau St. Lawrence Distribution Inc.</v>
          </cell>
        </row>
        <row r="74">
          <cell r="B74" t="str">
            <v>Sioux Lookout Hydro Inc.</v>
          </cell>
        </row>
        <row r="75">
          <cell r="B75" t="str">
            <v>St. Thomas Energy Inc.</v>
          </cell>
        </row>
        <row r="76">
          <cell r="B76" t="str">
            <v>Thunder Bay Hydro Electricity Distribution Inc.</v>
          </cell>
        </row>
        <row r="77">
          <cell r="B77" t="str">
            <v>Tillsonburg Hydro Inc.</v>
          </cell>
        </row>
        <row r="78">
          <cell r="B78" t="str">
            <v>Toronto Hydro-Electric System Limited</v>
          </cell>
        </row>
        <row r="79">
          <cell r="B79" t="str">
            <v>Veridian Connections Inc.</v>
          </cell>
        </row>
        <row r="80">
          <cell r="B80" t="str">
            <v>Wasaga Distribution Inc.</v>
          </cell>
        </row>
        <row r="81">
          <cell r="B81" t="str">
            <v>Waterloo North Hydro Inc.</v>
          </cell>
        </row>
        <row r="82">
          <cell r="B82" t="str">
            <v>Welland Hydro-Electric System Corp.</v>
          </cell>
        </row>
        <row r="83">
          <cell r="B83" t="str">
            <v>Wellington North Power Inc.</v>
          </cell>
        </row>
        <row r="84">
          <cell r="B84" t="str">
            <v>West Coast Huron Energy Inc.</v>
          </cell>
        </row>
        <row r="85">
          <cell r="B85" t="str">
            <v>West Perth Power Inc.</v>
          </cell>
        </row>
        <row r="86">
          <cell r="B86" t="str">
            <v>Westario Power Inc.</v>
          </cell>
        </row>
        <row r="87">
          <cell r="B87" t="str">
            <v>Whitby Hydro Electric Corporation</v>
          </cell>
        </row>
        <row r="88">
          <cell r="B88" t="str">
            <v>Woodstock Hydro Services Inc.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34"/>
  <sheetViews>
    <sheetView tabSelected="1" topLeftCell="A57" zoomScaleNormal="100" workbookViewId="0">
      <selection activeCell="A69" sqref="A69:H90"/>
    </sheetView>
  </sheetViews>
  <sheetFormatPr defaultRowHeight="12.75" x14ac:dyDescent="0.2"/>
  <cols>
    <col min="1" max="1" width="42" style="2" customWidth="1"/>
    <col min="2" max="2" width="10.140625" style="4" customWidth="1"/>
    <col min="3" max="3" width="9.5703125" style="4" customWidth="1"/>
    <col min="4" max="4" width="20.140625" style="4" bestFit="1" customWidth="1"/>
    <col min="5" max="5" width="12.7109375" style="4" bestFit="1" customWidth="1"/>
    <col min="6" max="6" width="11.5703125" style="4" customWidth="1"/>
    <col min="7" max="8" width="10.85546875" style="4" bestFit="1" customWidth="1"/>
    <col min="9" max="9" width="10.85546875" style="4" customWidth="1"/>
    <col min="10" max="12" width="10.85546875" customWidth="1"/>
    <col min="13" max="13" width="11.5703125" bestFit="1" customWidth="1"/>
    <col min="14" max="14" width="10.140625" customWidth="1"/>
    <col min="15" max="15" width="11.28515625" style="2" bestFit="1" customWidth="1"/>
    <col min="16" max="16" width="11.7109375" style="149" customWidth="1"/>
    <col min="17" max="17" width="15" style="2" bestFit="1" customWidth="1"/>
    <col min="18" max="18" width="9.140625" style="2"/>
    <col min="19" max="20" width="9.140625" style="2" hidden="1" customWidth="1"/>
    <col min="21" max="24" width="9.140625" style="2" customWidth="1"/>
    <col min="25" max="16384" width="9.140625" style="2"/>
  </cols>
  <sheetData>
    <row r="1" spans="1:16" ht="18.75" customHeight="1" thickBot="1" x14ac:dyDescent="0.3">
      <c r="A1" s="215" t="s">
        <v>49</v>
      </c>
      <c r="B1" s="216"/>
      <c r="C1" s="216"/>
      <c r="D1" s="216"/>
      <c r="E1" s="216"/>
      <c r="F1" s="216"/>
      <c r="G1" s="216"/>
      <c r="H1" s="216"/>
      <c r="I1" s="217"/>
    </row>
    <row r="2" spans="1:16" ht="18" customHeight="1" x14ac:dyDescent="0.25">
      <c r="A2" s="218" t="s">
        <v>32</v>
      </c>
      <c r="B2" s="218"/>
      <c r="C2" s="218"/>
      <c r="D2" s="218"/>
      <c r="E2" s="218"/>
      <c r="F2" s="218"/>
      <c r="G2" s="218"/>
      <c r="H2" s="218"/>
      <c r="I2" s="218"/>
      <c r="O2" s="26"/>
    </row>
    <row r="3" spans="1:16" ht="15.75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O3" s="26"/>
    </row>
    <row r="4" spans="1:16" s="155" customFormat="1" ht="35.25" customHeight="1" x14ac:dyDescent="0.25">
      <c r="A4" s="209" t="s">
        <v>73</v>
      </c>
      <c r="B4" s="210"/>
      <c r="C4" s="210"/>
      <c r="D4" s="210"/>
      <c r="E4" s="210"/>
      <c r="F4" s="210"/>
      <c r="G4" s="210"/>
      <c r="H4" s="210"/>
      <c r="I4" s="211"/>
      <c r="J4" s="154"/>
      <c r="K4" s="154"/>
      <c r="L4" s="154"/>
      <c r="M4" s="154"/>
      <c r="N4" s="154"/>
      <c r="P4" s="156"/>
    </row>
    <row r="5" spans="1:16" x14ac:dyDescent="0.2">
      <c r="A5" s="212"/>
      <c r="B5" s="213"/>
      <c r="C5" s="213"/>
      <c r="D5" s="213"/>
      <c r="E5" s="213"/>
      <c r="F5" s="213"/>
      <c r="G5" s="213"/>
      <c r="H5" s="213"/>
      <c r="I5" s="214"/>
    </row>
    <row r="6" spans="1:16" x14ac:dyDescent="0.2">
      <c r="A6" s="205" t="s">
        <v>23</v>
      </c>
      <c r="B6" s="206"/>
      <c r="C6" s="206"/>
      <c r="D6" s="206"/>
      <c r="E6" s="206"/>
      <c r="F6" s="206"/>
      <c r="G6" s="206"/>
      <c r="H6" s="206"/>
      <c r="I6" s="207"/>
    </row>
    <row r="7" spans="1:16" x14ac:dyDescent="0.2">
      <c r="A7" s="208" t="s">
        <v>66</v>
      </c>
      <c r="B7" s="208"/>
      <c r="C7" s="208"/>
      <c r="D7" s="208"/>
      <c r="E7" s="208"/>
      <c r="F7" s="208"/>
      <c r="G7" s="208"/>
      <c r="H7" s="208"/>
      <c r="I7" s="208"/>
    </row>
    <row r="8" spans="1:16" ht="25.5" x14ac:dyDescent="0.2">
      <c r="A8" s="13" t="s">
        <v>21</v>
      </c>
      <c r="B8" s="14" t="s">
        <v>10</v>
      </c>
      <c r="C8" s="14" t="s">
        <v>11</v>
      </c>
      <c r="D8" s="14" t="s">
        <v>36</v>
      </c>
      <c r="E8" s="14" t="s">
        <v>67</v>
      </c>
      <c r="F8" s="14" t="s">
        <v>68</v>
      </c>
      <c r="G8" s="14" t="s">
        <v>69</v>
      </c>
      <c r="H8" s="14" t="s">
        <v>22</v>
      </c>
      <c r="I8" s="6"/>
      <c r="K8" s="153"/>
      <c r="P8" s="2"/>
    </row>
    <row r="9" spans="1:16" x14ac:dyDescent="0.2">
      <c r="A9" s="5" t="s">
        <v>0</v>
      </c>
      <c r="B9" s="6">
        <v>2006</v>
      </c>
      <c r="C9" s="6" t="s">
        <v>1</v>
      </c>
      <c r="D9" s="6" t="s">
        <v>37</v>
      </c>
      <c r="E9" s="27">
        <f>'Initiative Level - LDC'!L255*1000</f>
        <v>5921.7332658298637</v>
      </c>
      <c r="F9" s="27">
        <f>'Initiative Level - LDC'!M255*1000</f>
        <v>0</v>
      </c>
      <c r="G9" s="27">
        <f>'Initiative Level - LDC'!N255*1000</f>
        <v>0</v>
      </c>
      <c r="H9" s="27">
        <f>SUM(E9:G9)</f>
        <v>5921.7332658298637</v>
      </c>
      <c r="I9" s="6"/>
      <c r="P9" s="2"/>
    </row>
    <row r="10" spans="1:16" x14ac:dyDescent="0.2">
      <c r="A10" s="5" t="s">
        <v>2</v>
      </c>
      <c r="B10" s="6">
        <v>2006</v>
      </c>
      <c r="C10" s="6" t="s">
        <v>1</v>
      </c>
      <c r="D10" s="6" t="s">
        <v>37</v>
      </c>
      <c r="E10" s="27">
        <f>'Initiative Level - LDC'!L256*1000</f>
        <v>16666.825044198707</v>
      </c>
      <c r="F10" s="27">
        <f>'Initiative Level - LDC'!M256*1000</f>
        <v>16666.825044198707</v>
      </c>
      <c r="G10" s="27">
        <f>'Initiative Level - LDC'!N256*1000</f>
        <v>16666.825044198707</v>
      </c>
      <c r="H10" s="27">
        <f t="shared" ref="H10:H36" si="0">SUM(E10:G10)</f>
        <v>50000.475132596126</v>
      </c>
      <c r="I10" s="6"/>
      <c r="P10" s="2"/>
    </row>
    <row r="11" spans="1:16" ht="13.5" thickBot="1" x14ac:dyDescent="0.25">
      <c r="A11" s="5" t="s">
        <v>3</v>
      </c>
      <c r="B11" s="6">
        <v>2006</v>
      </c>
      <c r="C11" s="6" t="s">
        <v>1</v>
      </c>
      <c r="D11" s="6" t="s">
        <v>37</v>
      </c>
      <c r="E11" s="27">
        <f>'Initiative Level - LDC'!L257*1000</f>
        <v>48905.012718909151</v>
      </c>
      <c r="F11" s="27">
        <f>'Initiative Level - LDC'!M257*1000</f>
        <v>48905.012718909151</v>
      </c>
      <c r="G11" s="158">
        <f>'Initiative Level - LDC'!N257*1000</f>
        <v>48905.012718909151</v>
      </c>
      <c r="H11" s="158">
        <f t="shared" si="0"/>
        <v>146715.03815672745</v>
      </c>
      <c r="I11" s="6"/>
      <c r="P11" s="2"/>
    </row>
    <row r="12" spans="1:16" x14ac:dyDescent="0.2">
      <c r="A12" s="146" t="s">
        <v>4</v>
      </c>
      <c r="B12" s="147">
        <v>2007</v>
      </c>
      <c r="C12" s="147" t="s">
        <v>1</v>
      </c>
      <c r="D12" s="147" t="s">
        <v>37</v>
      </c>
      <c r="E12" s="148">
        <f>'Initiative Level - LDC'!L260*1000</f>
        <v>18288.41375378743</v>
      </c>
      <c r="F12" s="148">
        <f>'Initiative Level - LDC'!M260*1000</f>
        <v>18288.41375378743</v>
      </c>
      <c r="G12" s="157">
        <f>'Initiative Level - LDC'!N260*1000</f>
        <v>18288.41375378743</v>
      </c>
      <c r="H12" s="157">
        <f t="shared" si="0"/>
        <v>54865.241261362287</v>
      </c>
      <c r="I12" s="6"/>
      <c r="P12" s="2"/>
    </row>
    <row r="13" spans="1:16" x14ac:dyDescent="0.2">
      <c r="A13" s="5" t="s">
        <v>2</v>
      </c>
      <c r="B13" s="6">
        <v>2007</v>
      </c>
      <c r="C13" s="6" t="s">
        <v>1</v>
      </c>
      <c r="D13" s="6" t="s">
        <v>37</v>
      </c>
      <c r="E13" s="27">
        <f>'Initiative Level - LDC'!L261*1000</f>
        <v>40691.600341122932</v>
      </c>
      <c r="F13" s="27">
        <f>'Initiative Level - LDC'!M261*1000</f>
        <v>34440.40258413121</v>
      </c>
      <c r="G13" s="27">
        <f>'Initiative Level - LDC'!N261*1000</f>
        <v>34440.40258413121</v>
      </c>
      <c r="H13" s="27">
        <f t="shared" si="0"/>
        <v>109572.40550938535</v>
      </c>
      <c r="I13" s="6"/>
      <c r="P13" s="2"/>
    </row>
    <row r="14" spans="1:16" x14ac:dyDescent="0.2">
      <c r="A14" s="5" t="s">
        <v>3</v>
      </c>
      <c r="B14" s="6">
        <v>2007</v>
      </c>
      <c r="C14" s="6" t="s">
        <v>1</v>
      </c>
      <c r="D14" s="6" t="s">
        <v>37</v>
      </c>
      <c r="E14" s="27">
        <f>'Initiative Level - LDC'!L262*1000</f>
        <v>166667.93382840574</v>
      </c>
      <c r="F14" s="27">
        <f>'Initiative Level - LDC'!M262*1000</f>
        <v>157096.03375277677</v>
      </c>
      <c r="G14" s="27">
        <f>'Initiative Level - LDC'!N262*1000</f>
        <v>157096.03375277677</v>
      </c>
      <c r="H14" s="27">
        <f t="shared" si="0"/>
        <v>480860.00133395928</v>
      </c>
      <c r="I14" s="6"/>
      <c r="P14" s="2"/>
    </row>
    <row r="15" spans="1:16" x14ac:dyDescent="0.2">
      <c r="A15" s="5" t="s">
        <v>5</v>
      </c>
      <c r="B15" s="6">
        <v>2007</v>
      </c>
      <c r="C15" s="6" t="s">
        <v>1</v>
      </c>
      <c r="D15" s="6" t="s">
        <v>37</v>
      </c>
      <c r="E15" s="27">
        <f>'Initiative Level - LDC'!L264*1000</f>
        <v>41219.551669455243</v>
      </c>
      <c r="F15" s="27">
        <f>'Initiative Level - LDC'!M264*1000</f>
        <v>41219.551669455243</v>
      </c>
      <c r="G15" s="27">
        <f>'Initiative Level - LDC'!N264*1000</f>
        <v>41219.551669455243</v>
      </c>
      <c r="H15" s="27">
        <f t="shared" si="0"/>
        <v>123658.65500836572</v>
      </c>
      <c r="I15" s="6"/>
      <c r="P15" s="2"/>
    </row>
    <row r="16" spans="1:16" ht="13.5" thickBot="1" x14ac:dyDescent="0.25">
      <c r="A16" s="5" t="s">
        <v>6</v>
      </c>
      <c r="B16" s="6">
        <v>2007</v>
      </c>
      <c r="C16" s="6" t="s">
        <v>1</v>
      </c>
      <c r="D16" s="6" t="s">
        <v>38</v>
      </c>
      <c r="E16" s="27">
        <f>'Initiative Level - LDC'!L267*1000</f>
        <v>11287.39041360625</v>
      </c>
      <c r="F16" s="27">
        <f>'Initiative Level - LDC'!M267*1000</f>
        <v>11287.39041360625</v>
      </c>
      <c r="G16" s="27">
        <f>'Initiative Level - LDC'!N267*1000</f>
        <v>11287.39041360625</v>
      </c>
      <c r="H16" s="158">
        <f t="shared" si="0"/>
        <v>33862.171240818752</v>
      </c>
      <c r="I16" s="6"/>
      <c r="P16" s="2"/>
    </row>
    <row r="17" spans="1:16" x14ac:dyDescent="0.2">
      <c r="A17" s="146" t="s">
        <v>4</v>
      </c>
      <c r="B17" s="147">
        <v>2008</v>
      </c>
      <c r="C17" s="147" t="s">
        <v>1</v>
      </c>
      <c r="D17" s="147" t="s">
        <v>37</v>
      </c>
      <c r="E17" s="148">
        <f>'Initiative Level - LDC'!L274*1000</f>
        <v>85744.999999999985</v>
      </c>
      <c r="F17" s="148">
        <f>'Initiative Level - LDC'!M274*1000</f>
        <v>85252.499999999985</v>
      </c>
      <c r="G17" s="148">
        <f>'Initiative Level - LDC'!N274*1000</f>
        <v>84759.999999999985</v>
      </c>
      <c r="H17" s="157">
        <f t="shared" si="0"/>
        <v>255757.49999999994</v>
      </c>
      <c r="I17" s="6"/>
      <c r="P17" s="2"/>
    </row>
    <row r="18" spans="1:16" x14ac:dyDescent="0.2">
      <c r="A18" s="5" t="s">
        <v>7</v>
      </c>
      <c r="B18" s="6">
        <v>2008</v>
      </c>
      <c r="C18" s="6" t="s">
        <v>1</v>
      </c>
      <c r="D18" s="6" t="s">
        <v>37</v>
      </c>
      <c r="E18" s="27">
        <f>'Initiative Level - LDC'!L275*1000</f>
        <v>39919.804777080928</v>
      </c>
      <c r="F18" s="27">
        <f>'Initiative Level - LDC'!M275*1000</f>
        <v>39919.804777080928</v>
      </c>
      <c r="G18" s="27">
        <f>'Initiative Level - LDC'!N275*1000</f>
        <v>39919.804777080928</v>
      </c>
      <c r="H18" s="27">
        <f t="shared" si="0"/>
        <v>119759.41433124279</v>
      </c>
      <c r="I18" s="6"/>
      <c r="P18" s="2"/>
    </row>
    <row r="19" spans="1:16" x14ac:dyDescent="0.2">
      <c r="A19" s="8" t="s">
        <v>8</v>
      </c>
      <c r="B19" s="6">
        <v>2008</v>
      </c>
      <c r="C19" s="6" t="s">
        <v>1</v>
      </c>
      <c r="D19" s="6" t="s">
        <v>37</v>
      </c>
      <c r="E19" s="27">
        <f>'Initiative Level - LDC'!L276*1000</f>
        <v>287261.89311861491</v>
      </c>
      <c r="F19" s="27">
        <f>'Initiative Level - LDC'!M276*1000</f>
        <v>241814.64724460617</v>
      </c>
      <c r="G19" s="27">
        <f>'Initiative Level - LDC'!N276*1000</f>
        <v>241814.64724460617</v>
      </c>
      <c r="H19" s="27">
        <f t="shared" si="0"/>
        <v>770891.18760782725</v>
      </c>
      <c r="I19" s="6"/>
      <c r="P19" s="2"/>
    </row>
    <row r="20" spans="1:16" x14ac:dyDescent="0.2">
      <c r="A20" s="8" t="s">
        <v>45</v>
      </c>
      <c r="B20" s="6">
        <v>2008</v>
      </c>
      <c r="C20" s="6" t="s">
        <v>1</v>
      </c>
      <c r="D20" s="6" t="s">
        <v>37</v>
      </c>
      <c r="E20" s="27">
        <f>'Initiative Level - LDC'!L278*1000</f>
        <v>26753.264708364652</v>
      </c>
      <c r="F20" s="27">
        <f>'Initiative Level - LDC'!M278*1000</f>
        <v>26753.264708364652</v>
      </c>
      <c r="G20" s="27">
        <f>'Initiative Level - LDC'!N278*1000</f>
        <v>26753.264708364652</v>
      </c>
      <c r="H20" s="27">
        <f t="shared" si="0"/>
        <v>80259.794125093962</v>
      </c>
      <c r="I20" s="6"/>
      <c r="P20" s="2"/>
    </row>
    <row r="21" spans="1:16" x14ac:dyDescent="0.2">
      <c r="A21" s="8" t="s">
        <v>46</v>
      </c>
      <c r="B21" s="6">
        <v>2008</v>
      </c>
      <c r="C21" s="6" t="s">
        <v>1</v>
      </c>
      <c r="D21" s="6" t="s">
        <v>47</v>
      </c>
      <c r="E21" s="27">
        <f>'Initiative Level - LDC'!L279*1000</f>
        <v>204501.94999083606</v>
      </c>
      <c r="F21" s="27">
        <f>'Initiative Level - LDC'!M279*1000</f>
        <v>204501.94999083606</v>
      </c>
      <c r="G21" s="27">
        <f>'Initiative Level - LDC'!N279*1000</f>
        <v>204501.94999083606</v>
      </c>
      <c r="H21" s="27">
        <f t="shared" si="0"/>
        <v>613505.84997250815</v>
      </c>
      <c r="I21" s="6"/>
      <c r="P21" s="2"/>
    </row>
    <row r="22" spans="1:16" ht="13.5" thickBot="1" x14ac:dyDescent="0.25">
      <c r="A22" s="16" t="s">
        <v>9</v>
      </c>
      <c r="B22" s="17">
        <v>2008</v>
      </c>
      <c r="C22" s="17" t="s">
        <v>1</v>
      </c>
      <c r="D22" s="17" t="s">
        <v>39</v>
      </c>
      <c r="E22" s="28">
        <f>'Initiative Level - LDC'!L281*1000</f>
        <v>217.50819605155127</v>
      </c>
      <c r="F22" s="28">
        <f>'Initiative Level - LDC'!M281*1000</f>
        <v>217.50819605155127</v>
      </c>
      <c r="G22" s="158">
        <f>'Initiative Level - LDC'!N281*1000</f>
        <v>217.50819605155127</v>
      </c>
      <c r="H22" s="158">
        <f t="shared" si="0"/>
        <v>652.52458815465377</v>
      </c>
      <c r="I22" s="6"/>
      <c r="P22" s="2"/>
    </row>
    <row r="23" spans="1:16" x14ac:dyDescent="0.2">
      <c r="A23" s="146" t="s">
        <v>4</v>
      </c>
      <c r="B23" s="147">
        <v>2009</v>
      </c>
      <c r="C23" s="147" t="s">
        <v>1</v>
      </c>
      <c r="D23" s="147" t="s">
        <v>37</v>
      </c>
      <c r="E23" s="148">
        <f>'Initiative Level - LDC'!L289*1000</f>
        <v>93118.316457437468</v>
      </c>
      <c r="F23" s="148">
        <f>'Initiative Level - LDC'!M289*1000</f>
        <v>91977.8373372723</v>
      </c>
      <c r="G23" s="157">
        <f>'Initiative Level - LDC'!N289*1000</f>
        <v>69545.881552591731</v>
      </c>
      <c r="H23" s="157">
        <f t="shared" si="0"/>
        <v>254642.03534730151</v>
      </c>
      <c r="I23" s="6"/>
      <c r="P23" s="2"/>
    </row>
    <row r="24" spans="1:16" x14ac:dyDescent="0.2">
      <c r="A24" s="16" t="s">
        <v>2</v>
      </c>
      <c r="B24" s="17">
        <v>2009</v>
      </c>
      <c r="C24" s="17" t="s">
        <v>1</v>
      </c>
      <c r="D24" s="6" t="s">
        <v>37</v>
      </c>
      <c r="E24" s="27">
        <f>'Initiative Level - LDC'!L290*1000</f>
        <v>67930.132400175979</v>
      </c>
      <c r="F24" s="27">
        <f>'Initiative Level - LDC'!M290*1000</f>
        <v>67826.914323057063</v>
      </c>
      <c r="G24" s="27">
        <f>'Initiative Level - LDC'!N290*1000</f>
        <v>67678.482794211348</v>
      </c>
      <c r="H24" s="27">
        <f t="shared" si="0"/>
        <v>203435.52951744437</v>
      </c>
      <c r="I24" s="6"/>
      <c r="P24" s="2"/>
    </row>
    <row r="25" spans="1:16" x14ac:dyDescent="0.2">
      <c r="A25" s="16" t="s">
        <v>3</v>
      </c>
      <c r="B25" s="17">
        <v>2009</v>
      </c>
      <c r="C25" s="17" t="s">
        <v>1</v>
      </c>
      <c r="D25" s="6" t="s">
        <v>37</v>
      </c>
      <c r="E25" s="27">
        <f>'Initiative Level - LDC'!L291*1000</f>
        <v>124398.43266008623</v>
      </c>
      <c r="F25" s="27">
        <f>'Initiative Level - LDC'!M291*1000</f>
        <v>124391.95430370315</v>
      </c>
      <c r="G25" s="27">
        <f>'Initiative Level - LDC'!N291*1000</f>
        <v>123686.81012815403</v>
      </c>
      <c r="H25" s="27">
        <f t="shared" si="0"/>
        <v>372477.19709194341</v>
      </c>
      <c r="I25" s="6"/>
      <c r="P25" s="2"/>
    </row>
    <row r="26" spans="1:16" x14ac:dyDescent="0.2">
      <c r="A26" s="16" t="s">
        <v>9</v>
      </c>
      <c r="B26" s="17">
        <v>2009</v>
      </c>
      <c r="C26" s="17" t="s">
        <v>1</v>
      </c>
      <c r="D26" s="6" t="s">
        <v>39</v>
      </c>
      <c r="E26" s="27">
        <f>'Initiative Level - LDC'!L295*1000</f>
        <v>6791.3124868695722</v>
      </c>
      <c r="F26" s="27">
        <f>'Initiative Level - LDC'!M295*1000</f>
        <v>6791.3124868695722</v>
      </c>
      <c r="G26" s="27">
        <f>'Initiative Level - LDC'!N295*1000</f>
        <v>6791.3124868695722</v>
      </c>
      <c r="H26" s="27">
        <f t="shared" si="0"/>
        <v>20373.937460608715</v>
      </c>
      <c r="I26" s="6"/>
      <c r="P26" s="2"/>
    </row>
    <row r="27" spans="1:16" ht="13.5" thickBot="1" x14ac:dyDescent="0.25">
      <c r="A27" s="160" t="s">
        <v>33</v>
      </c>
      <c r="B27" s="161">
        <v>2009</v>
      </c>
      <c r="C27" s="161" t="s">
        <v>1</v>
      </c>
      <c r="D27" s="161" t="s">
        <v>39</v>
      </c>
      <c r="E27" s="158">
        <f>'Initiative Level - LDC'!L296*1000</f>
        <v>95491.281336103159</v>
      </c>
      <c r="F27" s="158">
        <f>'Initiative Level - LDC'!M296*1000</f>
        <v>95491.281336103159</v>
      </c>
      <c r="G27" s="158">
        <f>'Initiative Level - LDC'!N296*1000</f>
        <v>95491.281336103159</v>
      </c>
      <c r="H27" s="158">
        <f t="shared" si="0"/>
        <v>286473.84400830948</v>
      </c>
      <c r="I27" s="6"/>
      <c r="P27" s="2"/>
    </row>
    <row r="28" spans="1:16" x14ac:dyDescent="0.2">
      <c r="A28" s="2" t="s">
        <v>4</v>
      </c>
      <c r="B28" s="159">
        <v>2010</v>
      </c>
      <c r="C28" s="159" t="s">
        <v>1</v>
      </c>
      <c r="D28" s="15" t="s">
        <v>37</v>
      </c>
      <c r="E28" s="157">
        <f>'Initiative Level - LDC'!L307*1000</f>
        <v>81050.002477072208</v>
      </c>
      <c r="F28" s="157">
        <f>'Initiative Level - LDC'!M307*1000</f>
        <v>81050.002477072208</v>
      </c>
      <c r="G28" s="157">
        <f>'Initiative Level - LDC'!N307*1000</f>
        <v>79932.882168727796</v>
      </c>
      <c r="H28" s="157">
        <f t="shared" si="0"/>
        <v>242032.88712287223</v>
      </c>
      <c r="I28" s="6"/>
      <c r="P28" s="2"/>
    </row>
    <row r="29" spans="1:16" x14ac:dyDescent="0.2">
      <c r="A29" s="2" t="s">
        <v>7</v>
      </c>
      <c r="B29" s="17">
        <v>2010</v>
      </c>
      <c r="C29" s="17" t="s">
        <v>1</v>
      </c>
      <c r="D29" s="6" t="s">
        <v>37</v>
      </c>
      <c r="E29" s="27">
        <f>'Initiative Level - LDC'!L308*1000</f>
        <v>909.85162170787441</v>
      </c>
      <c r="F29" s="27">
        <f>'Initiative Level - LDC'!M308*1000</f>
        <v>909.85162170787441</v>
      </c>
      <c r="G29" s="27">
        <f>'Initiative Level - LDC'!N308*1000</f>
        <v>909.85162170787441</v>
      </c>
      <c r="H29" s="27">
        <f t="shared" si="0"/>
        <v>2729.5548651236231</v>
      </c>
      <c r="I29" s="6"/>
      <c r="P29" s="2"/>
    </row>
    <row r="30" spans="1:16" x14ac:dyDescent="0.2">
      <c r="A30" s="2" t="s">
        <v>8</v>
      </c>
      <c r="B30" s="17">
        <v>2010</v>
      </c>
      <c r="C30" s="17" t="s">
        <v>1</v>
      </c>
      <c r="D30" s="6" t="s">
        <v>37</v>
      </c>
      <c r="E30" s="27">
        <f>'Initiative Level - LDC'!L309*1000</f>
        <v>39365.037179892795</v>
      </c>
      <c r="F30" s="27">
        <f>'Initiative Level - LDC'!M309*1000</f>
        <v>39306.68450838943</v>
      </c>
      <c r="G30" s="27">
        <f>'Initiative Level - LDC'!N309*1000</f>
        <v>39306.68450838943</v>
      </c>
      <c r="H30" s="27">
        <f t="shared" si="0"/>
        <v>117978.40619667165</v>
      </c>
      <c r="I30" s="6"/>
      <c r="P30" s="2"/>
    </row>
    <row r="31" spans="1:16" x14ac:dyDescent="0.2">
      <c r="A31" s="2" t="s">
        <v>46</v>
      </c>
      <c r="B31" s="17">
        <v>2010</v>
      </c>
      <c r="C31" s="17" t="s">
        <v>1</v>
      </c>
      <c r="D31" s="6" t="s">
        <v>47</v>
      </c>
      <c r="E31" s="27">
        <f>'Initiative Level - LDC'!L311*1000</f>
        <v>61843.275723648847</v>
      </c>
      <c r="F31" s="27">
        <f>'Initiative Level - LDC'!M311*1000</f>
        <v>61843.275723648847</v>
      </c>
      <c r="G31" s="27">
        <f>'Initiative Level - LDC'!N311*1000</f>
        <v>61843.275723648847</v>
      </c>
      <c r="H31" s="27">
        <f t="shared" si="0"/>
        <v>185529.82717094655</v>
      </c>
      <c r="I31" s="6"/>
      <c r="P31" s="2"/>
    </row>
    <row r="32" spans="1:16" x14ac:dyDescent="0.2">
      <c r="A32" s="2" t="s">
        <v>9</v>
      </c>
      <c r="B32" s="17">
        <v>2010</v>
      </c>
      <c r="C32" s="17" t="s">
        <v>1</v>
      </c>
      <c r="D32" s="6" t="s">
        <v>39</v>
      </c>
      <c r="E32" s="27">
        <f>'Initiative Level - LDC'!L313*1000</f>
        <v>22366.329098620732</v>
      </c>
      <c r="F32" s="27">
        <f>'Initiative Level - LDC'!M313*1000</f>
        <v>22366.329098620732</v>
      </c>
      <c r="G32" s="27">
        <f>'Initiative Level - LDC'!N313*1000</f>
        <v>22366.329098620732</v>
      </c>
      <c r="H32" s="27">
        <f t="shared" si="0"/>
        <v>67098.9872958622</v>
      </c>
      <c r="I32" s="6"/>
      <c r="P32" s="2"/>
    </row>
    <row r="33" spans="1:64" x14ac:dyDescent="0.2">
      <c r="A33" s="2" t="s">
        <v>33</v>
      </c>
      <c r="B33" s="17">
        <v>2010</v>
      </c>
      <c r="C33" s="17" t="s">
        <v>1</v>
      </c>
      <c r="D33" s="6" t="s">
        <v>39</v>
      </c>
      <c r="E33" s="27">
        <f>'Initiative Level - LDC'!L314*1000</f>
        <v>58033.613819973412</v>
      </c>
      <c r="F33" s="27">
        <f>'Initiative Level - LDC'!M314*1000</f>
        <v>58033.613819973412</v>
      </c>
      <c r="G33" s="27">
        <f>'Initiative Level - LDC'!N314*1000</f>
        <v>58033.613819973412</v>
      </c>
      <c r="H33" s="27">
        <f t="shared" si="0"/>
        <v>174100.84145992022</v>
      </c>
      <c r="I33" s="6"/>
      <c r="P33" s="2"/>
    </row>
    <row r="34" spans="1:64" x14ac:dyDescent="0.2">
      <c r="A34" s="2" t="s">
        <v>48</v>
      </c>
      <c r="B34" s="17">
        <v>2010</v>
      </c>
      <c r="C34" s="17" t="s">
        <v>1</v>
      </c>
      <c r="D34" s="6" t="s">
        <v>37</v>
      </c>
      <c r="E34" s="27">
        <f>'Initiative Level - LDC'!L315*1000</f>
        <v>3908.0912731992994</v>
      </c>
      <c r="F34" s="27">
        <f>'Initiative Level - LDC'!M315*1000</f>
        <v>3908.0912731992994</v>
      </c>
      <c r="G34" s="27">
        <f>'Initiative Level - LDC'!N315*1000</f>
        <v>3908.0912731992994</v>
      </c>
      <c r="H34" s="27">
        <f t="shared" si="0"/>
        <v>11724.273819597898</v>
      </c>
      <c r="I34" s="6"/>
      <c r="P34" s="2"/>
    </row>
    <row r="35" spans="1:64" x14ac:dyDescent="0.2">
      <c r="A35" s="2" t="s">
        <v>34</v>
      </c>
      <c r="B35" s="17">
        <v>2010</v>
      </c>
      <c r="C35" s="17" t="s">
        <v>1</v>
      </c>
      <c r="D35" s="6" t="s">
        <v>74</v>
      </c>
      <c r="E35" s="27">
        <f>'Initiative Level - LDC'!L316*1000</f>
        <v>0</v>
      </c>
      <c r="F35" s="27">
        <f>'Initiative Level - LDC'!M316*1000</f>
        <v>0</v>
      </c>
      <c r="G35" s="27">
        <f>'Initiative Level - LDC'!N316*1000</f>
        <v>0</v>
      </c>
      <c r="H35" s="27">
        <f t="shared" si="0"/>
        <v>0</v>
      </c>
      <c r="I35" s="6"/>
      <c r="P35" s="2"/>
    </row>
    <row r="36" spans="1:64" x14ac:dyDescent="0.2">
      <c r="A36" s="2" t="s">
        <v>35</v>
      </c>
      <c r="B36" s="17">
        <v>2010</v>
      </c>
      <c r="C36" s="17" t="s">
        <v>1</v>
      </c>
      <c r="D36" s="6" t="s">
        <v>74</v>
      </c>
      <c r="E36" s="27">
        <f>'Initiative Level - LDC'!L317*1000</f>
        <v>0</v>
      </c>
      <c r="F36" s="27">
        <f>'Initiative Level - LDC'!M317*1000</f>
        <v>0</v>
      </c>
      <c r="G36" s="27">
        <f>'Initiative Level - LDC'!N317*1000</f>
        <v>0</v>
      </c>
      <c r="H36" s="27">
        <f t="shared" si="0"/>
        <v>0</v>
      </c>
      <c r="I36" s="6"/>
      <c r="P36" s="2"/>
    </row>
    <row r="37" spans="1:64" x14ac:dyDescent="0.2">
      <c r="A37" s="16" t="s">
        <v>12</v>
      </c>
      <c r="B37" s="17"/>
      <c r="C37" s="17"/>
      <c r="D37" s="17"/>
      <c r="E37" s="18">
        <f>SUM(E9:E36)</f>
        <v>1649253.5583610511</v>
      </c>
      <c r="F37" s="18">
        <f>SUM(F9:F36)</f>
        <v>1580260.4531634208</v>
      </c>
      <c r="G37" s="18">
        <f>SUM(G9:G36)</f>
        <v>1555365.3013660009</v>
      </c>
      <c r="H37" s="18">
        <f>SUM(H9:H36)</f>
        <v>4784879.3128904738</v>
      </c>
      <c r="I37" s="6"/>
      <c r="P37" s="2"/>
    </row>
    <row r="38" spans="1:64" x14ac:dyDescent="0.2">
      <c r="A38" s="194"/>
      <c r="B38" s="194"/>
      <c r="C38" s="194"/>
      <c r="D38" s="194"/>
      <c r="E38" s="194"/>
      <c r="F38" s="194"/>
      <c r="G38" s="194"/>
      <c r="H38" s="194"/>
      <c r="I38" s="194"/>
    </row>
    <row r="39" spans="1:64" x14ac:dyDescent="0.2">
      <c r="A39" s="195" t="s">
        <v>24</v>
      </c>
      <c r="B39" s="195"/>
      <c r="C39" s="195"/>
      <c r="D39" s="195"/>
      <c r="E39" s="195"/>
      <c r="F39" s="195"/>
      <c r="G39" s="195"/>
      <c r="H39" s="195"/>
      <c r="I39" s="195"/>
    </row>
    <row r="40" spans="1:64" x14ac:dyDescent="0.2">
      <c r="A40" s="196" t="str">
        <f>A7</f>
        <v xml:space="preserve">Source of Data: 2006-2010 Final OPA CDM Results-Fort Frances Power Corporation </v>
      </c>
      <c r="B40" s="196"/>
      <c r="C40" s="196"/>
      <c r="D40" s="196"/>
      <c r="E40" s="196"/>
      <c r="F40" s="196"/>
      <c r="G40" s="196"/>
      <c r="H40" s="196"/>
      <c r="I40" s="196"/>
    </row>
    <row r="41" spans="1:64" ht="38.25" x14ac:dyDescent="0.2">
      <c r="A41" s="13" t="s">
        <v>21</v>
      </c>
      <c r="B41" s="14" t="s">
        <v>10</v>
      </c>
      <c r="C41" s="14" t="s">
        <v>11</v>
      </c>
      <c r="D41" s="14" t="s">
        <v>36</v>
      </c>
      <c r="E41" s="14" t="s">
        <v>67</v>
      </c>
      <c r="F41" s="14" t="s">
        <v>68</v>
      </c>
      <c r="G41" s="14" t="s">
        <v>69</v>
      </c>
      <c r="H41" s="14" t="s">
        <v>22</v>
      </c>
      <c r="I41" s="3" t="s">
        <v>25</v>
      </c>
      <c r="P41" s="2"/>
    </row>
    <row r="42" spans="1:64" s="1" customFormat="1" x14ac:dyDescent="0.2">
      <c r="A42" s="5" t="s">
        <v>0</v>
      </c>
      <c r="B42" s="6">
        <v>2006</v>
      </c>
      <c r="C42" s="6" t="s">
        <v>1</v>
      </c>
      <c r="D42" s="6" t="s">
        <v>37</v>
      </c>
      <c r="E42" s="27">
        <f>'Initiative Level - LDC'!L91*1000</f>
        <v>5329.5599392468775</v>
      </c>
      <c r="F42" s="27">
        <f>'Initiative Level - LDC'!M91*1000</f>
        <v>0</v>
      </c>
      <c r="G42" s="27">
        <f>'Initiative Level - LDC'!N91*1000</f>
        <v>0</v>
      </c>
      <c r="H42" s="27">
        <f>SUM(E42:G42)</f>
        <v>5329.5599392468775</v>
      </c>
      <c r="I42" s="29">
        <f t="shared" ref="I42:I54" si="1">(H9-H42)/H9</f>
        <v>9.9999999999999964E-2</v>
      </c>
      <c r="J42"/>
      <c r="K42"/>
      <c r="L42"/>
      <c r="M42"/>
      <c r="N4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s="1" customFormat="1" x14ac:dyDescent="0.2">
      <c r="A43" s="5" t="s">
        <v>2</v>
      </c>
      <c r="B43" s="6">
        <v>2006</v>
      </c>
      <c r="C43" s="6" t="s">
        <v>1</v>
      </c>
      <c r="D43" s="6" t="s">
        <v>37</v>
      </c>
      <c r="E43" s="27">
        <f>'Initiative Level - LDC'!L92*1000</f>
        <v>13156.444006178195</v>
      </c>
      <c r="F43" s="27">
        <f>'Initiative Level - LDC'!M92*1000</f>
        <v>13156.444006178195</v>
      </c>
      <c r="G43" s="27">
        <f>'Initiative Level - LDC'!N92*1000</f>
        <v>13156.444006178195</v>
      </c>
      <c r="H43" s="27">
        <f t="shared" ref="H43:H66" si="2">SUM(E43:G43)</f>
        <v>39469.332018534587</v>
      </c>
      <c r="I43" s="29">
        <f t="shared" si="1"/>
        <v>0.21062086082450274</v>
      </c>
      <c r="J43"/>
      <c r="K43"/>
      <c r="L43"/>
      <c r="M43"/>
      <c r="N4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s="1" customFormat="1" ht="13.5" thickBot="1" x14ac:dyDescent="0.25">
      <c r="A44" s="160" t="s">
        <v>3</v>
      </c>
      <c r="B44" s="161">
        <v>2006</v>
      </c>
      <c r="C44" s="161" t="s">
        <v>1</v>
      </c>
      <c r="D44" s="161" t="s">
        <v>37</v>
      </c>
      <c r="E44" s="158">
        <f>'Initiative Level - LDC'!L93*1000</f>
        <v>44014.511447018231</v>
      </c>
      <c r="F44" s="158">
        <f>'Initiative Level - LDC'!M93*1000</f>
        <v>44014.511447018231</v>
      </c>
      <c r="G44" s="158">
        <f>'Initiative Level - LDC'!N93*1000</f>
        <v>44014.511447018231</v>
      </c>
      <c r="H44" s="158">
        <f t="shared" si="2"/>
        <v>132043.53434105468</v>
      </c>
      <c r="I44" s="164">
        <f t="shared" si="1"/>
        <v>0.10000000000000016</v>
      </c>
      <c r="J44"/>
      <c r="K44"/>
      <c r="L44"/>
      <c r="M44"/>
      <c r="N44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s="1" customFormat="1" x14ac:dyDescent="0.2">
      <c r="A45" s="162" t="s">
        <v>4</v>
      </c>
      <c r="B45" s="15">
        <v>2007</v>
      </c>
      <c r="C45" s="15" t="s">
        <v>1</v>
      </c>
      <c r="D45" s="15" t="s">
        <v>37</v>
      </c>
      <c r="E45" s="157">
        <f>'Initiative Level - LDC'!L96*1000</f>
        <v>7249.2679857016992</v>
      </c>
      <c r="F45" s="157">
        <f>'Initiative Level - LDC'!M96*1000</f>
        <v>7249.2679857016992</v>
      </c>
      <c r="G45" s="157">
        <f>'Initiative Level - LDC'!N96*1000</f>
        <v>7249.2679857016992</v>
      </c>
      <c r="H45" s="157">
        <f t="shared" si="2"/>
        <v>21747.803957105098</v>
      </c>
      <c r="I45" s="163">
        <f t="shared" si="1"/>
        <v>0.60361417434574305</v>
      </c>
      <c r="J45"/>
      <c r="K45"/>
      <c r="L45"/>
      <c r="M45"/>
      <c r="N45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s="1" customFormat="1" x14ac:dyDescent="0.2">
      <c r="A46" s="5" t="s">
        <v>2</v>
      </c>
      <c r="B46" s="6">
        <v>2007</v>
      </c>
      <c r="C46" s="6" t="s">
        <v>1</v>
      </c>
      <c r="D46" s="6" t="s">
        <v>37</v>
      </c>
      <c r="E46" s="27">
        <f>'Initiative Level - LDC'!L97*1000</f>
        <v>20717.740460380181</v>
      </c>
      <c r="F46" s="27">
        <f>'Initiative Level - LDC'!M97*1000</f>
        <v>19735.521012812856</v>
      </c>
      <c r="G46" s="27">
        <f>'Initiative Level - LDC'!N97*1000</f>
        <v>19735.521012812856</v>
      </c>
      <c r="H46" s="27">
        <f t="shared" si="2"/>
        <v>60188.78248600589</v>
      </c>
      <c r="I46" s="29">
        <f t="shared" si="1"/>
        <v>0.45069397531068661</v>
      </c>
      <c r="J46"/>
      <c r="K46"/>
      <c r="L46"/>
      <c r="M46"/>
      <c r="N4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s="1" customFormat="1" x14ac:dyDescent="0.2">
      <c r="A47" s="5" t="s">
        <v>3</v>
      </c>
      <c r="B47" s="6">
        <v>2007</v>
      </c>
      <c r="C47" s="6" t="s">
        <v>1</v>
      </c>
      <c r="D47" s="6" t="s">
        <v>37</v>
      </c>
      <c r="E47" s="27">
        <f>'Initiative Level - LDC'!L98*1000</f>
        <v>122672.21764249833</v>
      </c>
      <c r="F47" s="27">
        <f>'Initiative Level - LDC'!M98*1000</f>
        <v>118483.01500628321</v>
      </c>
      <c r="G47" s="27">
        <f>'Initiative Level - LDC'!N98*1000</f>
        <v>118483.01500628321</v>
      </c>
      <c r="H47" s="27">
        <f t="shared" si="2"/>
        <v>359638.2476550648</v>
      </c>
      <c r="I47" s="29">
        <f t="shared" si="1"/>
        <v>0.25209365167119707</v>
      </c>
      <c r="J47"/>
      <c r="K47"/>
      <c r="L47"/>
      <c r="M47"/>
      <c r="N4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s="1" customFormat="1" x14ac:dyDescent="0.2">
      <c r="A48" s="5" t="s">
        <v>5</v>
      </c>
      <c r="B48" s="6">
        <v>2007</v>
      </c>
      <c r="C48" s="6" t="s">
        <v>1</v>
      </c>
      <c r="D48" s="6" t="s">
        <v>37</v>
      </c>
      <c r="E48" s="27">
        <f>'Initiative Level - LDC'!L100*1000</f>
        <v>4946.3462003346285</v>
      </c>
      <c r="F48" s="27">
        <f>'Initiative Level - LDC'!M100*1000</f>
        <v>4946.3462003346285</v>
      </c>
      <c r="G48" s="27">
        <f>'Initiative Level - LDC'!N100*1000</f>
        <v>4946.3462003346285</v>
      </c>
      <c r="H48" s="27">
        <f t="shared" si="2"/>
        <v>14839.038601003886</v>
      </c>
      <c r="I48" s="29">
        <f t="shared" si="1"/>
        <v>0.88000000000000012</v>
      </c>
      <c r="J48"/>
      <c r="K48"/>
      <c r="L48"/>
      <c r="M48"/>
      <c r="N48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s="1" customFormat="1" ht="13.5" thickBot="1" x14ac:dyDescent="0.25">
      <c r="A49" s="165" t="s">
        <v>6</v>
      </c>
      <c r="B49" s="161">
        <v>2007</v>
      </c>
      <c r="C49" s="161" t="s">
        <v>1</v>
      </c>
      <c r="D49" s="161" t="s">
        <v>38</v>
      </c>
      <c r="E49" s="158">
        <f>'Initiative Level - LDC'!L103*1000</f>
        <v>11287.39041360625</v>
      </c>
      <c r="F49" s="158">
        <f>'Initiative Level - LDC'!M103*1000</f>
        <v>11287.39041360625</v>
      </c>
      <c r="G49" s="158">
        <f>'Initiative Level - LDC'!N103*1000</f>
        <v>11287.39041360625</v>
      </c>
      <c r="H49" s="158">
        <f t="shared" si="2"/>
        <v>33862.171240818752</v>
      </c>
      <c r="I49" s="164">
        <f t="shared" si="1"/>
        <v>0</v>
      </c>
      <c r="J49"/>
      <c r="K49"/>
      <c r="L49"/>
      <c r="M49"/>
      <c r="N49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s="1" customFormat="1" x14ac:dyDescent="0.2">
      <c r="A50" s="162" t="s">
        <v>4</v>
      </c>
      <c r="B50" s="15">
        <v>2008</v>
      </c>
      <c r="C50" s="15" t="s">
        <v>1</v>
      </c>
      <c r="D50" s="15" t="s">
        <v>37</v>
      </c>
      <c r="E50" s="157">
        <f>'Initiative Level - LDC'!L110*1000</f>
        <v>46661.799999999988</v>
      </c>
      <c r="F50" s="157">
        <f>'Initiative Level - LDC'!M110*1000</f>
        <v>46484.499999999993</v>
      </c>
      <c r="G50" s="157">
        <f>'Initiative Level - LDC'!N110*1000</f>
        <v>46307.19999999999</v>
      </c>
      <c r="H50" s="157">
        <f t="shared" si="2"/>
        <v>139453.49999999997</v>
      </c>
      <c r="I50" s="163">
        <f t="shared" si="1"/>
        <v>0.45474326266091902</v>
      </c>
      <c r="J50"/>
      <c r="K50"/>
      <c r="L50"/>
      <c r="M50"/>
      <c r="N50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s="1" customFormat="1" x14ac:dyDescent="0.2">
      <c r="A51" s="5" t="s">
        <v>7</v>
      </c>
      <c r="B51" s="6">
        <v>2008</v>
      </c>
      <c r="C51" s="6" t="s">
        <v>1</v>
      </c>
      <c r="D51" s="6" t="s">
        <v>37</v>
      </c>
      <c r="E51" s="27">
        <f>'Initiative Level - LDC'!L111*1000</f>
        <v>22931.496369768141</v>
      </c>
      <c r="F51" s="27">
        <f>'Initiative Level - LDC'!M111*1000</f>
        <v>22931.496369768141</v>
      </c>
      <c r="G51" s="27">
        <f>'Initiative Level - LDC'!N111*1000</f>
        <v>22931.496369768141</v>
      </c>
      <c r="H51" s="27">
        <f t="shared" si="2"/>
        <v>68794.489109304428</v>
      </c>
      <c r="I51" s="29">
        <f t="shared" si="1"/>
        <v>0.42556090898185572</v>
      </c>
      <c r="J51"/>
      <c r="K51"/>
      <c r="L51"/>
      <c r="M51"/>
      <c r="N5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s="1" customFormat="1" x14ac:dyDescent="0.2">
      <c r="A52" s="8" t="s">
        <v>8</v>
      </c>
      <c r="B52" s="6">
        <v>2008</v>
      </c>
      <c r="C52" s="6" t="s">
        <v>1</v>
      </c>
      <c r="D52" s="6" t="s">
        <v>37</v>
      </c>
      <c r="E52" s="27">
        <f>'Initiative Level - LDC'!L112*1000</f>
        <v>115899.60150391278</v>
      </c>
      <c r="F52" s="27">
        <f>'Initiative Level - LDC'!M112*1000</f>
        <v>98371.7380814301</v>
      </c>
      <c r="G52" s="27">
        <f>'Initiative Level - LDC'!N112*1000</f>
        <v>98371.7380814301</v>
      </c>
      <c r="H52" s="27">
        <f t="shared" si="2"/>
        <v>312643.077666773</v>
      </c>
      <c r="I52" s="29">
        <f t="shared" si="1"/>
        <v>0.59443941934666034</v>
      </c>
      <c r="J52"/>
      <c r="K52"/>
      <c r="L52"/>
      <c r="M52"/>
      <c r="N5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s="1" customFormat="1" x14ac:dyDescent="0.2">
      <c r="A53" s="8" t="s">
        <v>45</v>
      </c>
      <c r="B53" s="6">
        <v>2008</v>
      </c>
      <c r="C53" s="6" t="s">
        <v>1</v>
      </c>
      <c r="D53" s="6" t="s">
        <v>37</v>
      </c>
      <c r="E53" s="27">
        <f>'Initiative Level - LDC'!L114*1000</f>
        <v>20756.787956631793</v>
      </c>
      <c r="F53" s="27">
        <f>'Initiative Level - LDC'!M114*1000</f>
        <v>20756.787956631793</v>
      </c>
      <c r="G53" s="27">
        <f>'Initiative Level - LDC'!N114*1000</f>
        <v>20756.787956631793</v>
      </c>
      <c r="H53" s="27">
        <f t="shared" si="2"/>
        <v>62270.36386989538</v>
      </c>
      <c r="I53" s="29">
        <f t="shared" si="1"/>
        <v>0.22414000000000026</v>
      </c>
      <c r="J53"/>
      <c r="K53"/>
      <c r="L53"/>
      <c r="M53"/>
      <c r="N5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s="1" customFormat="1" ht="13.5" thickBot="1" x14ac:dyDescent="0.25">
      <c r="A54" s="167" t="s">
        <v>46</v>
      </c>
      <c r="B54" s="161">
        <v>2008</v>
      </c>
      <c r="C54" s="161" t="s">
        <v>1</v>
      </c>
      <c r="D54" s="161" t="s">
        <v>47</v>
      </c>
      <c r="E54" s="158">
        <f>'Initiative Level - LDC'!L115*1000</f>
        <v>118611.13099468489</v>
      </c>
      <c r="F54" s="158">
        <f>'Initiative Level - LDC'!M115*1000</f>
        <v>118611.13099468489</v>
      </c>
      <c r="G54" s="158">
        <f>'Initiative Level - LDC'!N115*1000</f>
        <v>118611.13099468489</v>
      </c>
      <c r="H54" s="158">
        <f t="shared" si="2"/>
        <v>355833.39298405469</v>
      </c>
      <c r="I54" s="164">
        <f t="shared" si="1"/>
        <v>0.42000000000000004</v>
      </c>
      <c r="J54"/>
      <c r="K54"/>
      <c r="L54"/>
      <c r="M54"/>
      <c r="N54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s="1" customFormat="1" x14ac:dyDescent="0.2">
      <c r="A55" s="166" t="s">
        <v>4</v>
      </c>
      <c r="B55" s="159">
        <v>2009</v>
      </c>
      <c r="C55" s="159" t="s">
        <v>1</v>
      </c>
      <c r="D55" s="15" t="s">
        <v>37</v>
      </c>
      <c r="E55" s="157">
        <f>'Initiative Level - LDC'!L125*1000</f>
        <v>49519.55421639132</v>
      </c>
      <c r="F55" s="157">
        <f>'Initiative Level - LDC'!M125*1000</f>
        <v>49113.950051687054</v>
      </c>
      <c r="G55" s="157">
        <f>'Initiative Level - LDC'!N125*1000</f>
        <v>37697.381117890218</v>
      </c>
      <c r="H55" s="157">
        <f t="shared" si="2"/>
        <v>136330.88538596858</v>
      </c>
      <c r="I55" s="163">
        <f t="shared" ref="I55:I66" si="3">(H23-H55)/H23</f>
        <v>0.46461751611422114</v>
      </c>
      <c r="J55"/>
      <c r="K55"/>
      <c r="L55"/>
      <c r="M55"/>
      <c r="N55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s="1" customFormat="1" x14ac:dyDescent="0.2">
      <c r="A56" s="16" t="s">
        <v>2</v>
      </c>
      <c r="B56" s="17">
        <v>2009</v>
      </c>
      <c r="C56" s="17" t="s">
        <v>1</v>
      </c>
      <c r="D56" s="6" t="s">
        <v>37</v>
      </c>
      <c r="E56" s="27">
        <f>'Initiative Level - LDC'!L126*1000</f>
        <v>29023.940356237999</v>
      </c>
      <c r="F56" s="27">
        <f>'Initiative Level - LDC'!M126*1000</f>
        <v>28920.722279119083</v>
      </c>
      <c r="G56" s="27">
        <f>'Initiative Level - LDC'!N126*1000</f>
        <v>28772.290750273372</v>
      </c>
      <c r="H56" s="27">
        <f t="shared" si="2"/>
        <v>86716.953385630448</v>
      </c>
      <c r="I56" s="29">
        <f t="shared" si="3"/>
        <v>0.57373742142620887</v>
      </c>
      <c r="J56"/>
      <c r="K56"/>
      <c r="L56"/>
      <c r="M56"/>
      <c r="N5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s="1" customFormat="1" x14ac:dyDescent="0.2">
      <c r="A57" s="16" t="s">
        <v>3</v>
      </c>
      <c r="B57" s="17">
        <v>2009</v>
      </c>
      <c r="C57" s="17" t="s">
        <v>1</v>
      </c>
      <c r="D57" s="6" t="s">
        <v>37</v>
      </c>
      <c r="E57" s="27">
        <f>'Initiative Level - LDC'!L127*1000</f>
        <v>48374.000742880358</v>
      </c>
      <c r="F57" s="27">
        <f>'Initiative Level - LDC'!M127*1000</f>
        <v>48371.044074179226</v>
      </c>
      <c r="G57" s="27">
        <f>'Initiative Level - LDC'!N127*1000</f>
        <v>48049.222057859886</v>
      </c>
      <c r="H57" s="27">
        <f t="shared" si="2"/>
        <v>144794.26687491947</v>
      </c>
      <c r="I57" s="29">
        <f t="shared" si="3"/>
        <v>0.61126676208536324</v>
      </c>
      <c r="J57"/>
      <c r="K57"/>
      <c r="L57"/>
      <c r="M57"/>
      <c r="N5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s="1" customFormat="1" x14ac:dyDescent="0.2">
      <c r="A58" s="16" t="s">
        <v>9</v>
      </c>
      <c r="B58" s="17">
        <v>2009</v>
      </c>
      <c r="C58" s="17" t="s">
        <v>1</v>
      </c>
      <c r="D58" s="30" t="s">
        <v>39</v>
      </c>
      <c r="E58" s="27">
        <f>'Initiative Level - LDC'!L131*1000</f>
        <v>4753.9187408087</v>
      </c>
      <c r="F58" s="27">
        <f>'Initiative Level - LDC'!M131*1000</f>
        <v>4753.9187408087</v>
      </c>
      <c r="G58" s="27">
        <f>'Initiative Level - LDC'!N131*1000</f>
        <v>4753.9187408087</v>
      </c>
      <c r="H58" s="27">
        <f t="shared" si="2"/>
        <v>14261.7562224261</v>
      </c>
      <c r="I58" s="29">
        <f t="shared" si="3"/>
        <v>0.30000000000000004</v>
      </c>
      <c r="J58"/>
      <c r="K58"/>
      <c r="L58"/>
      <c r="M58"/>
      <c r="N58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s="1" customFormat="1" ht="13.5" thickBot="1" x14ac:dyDescent="0.25">
      <c r="A59" s="160" t="s">
        <v>33</v>
      </c>
      <c r="B59" s="161">
        <v>2009</v>
      </c>
      <c r="C59" s="161" t="s">
        <v>1</v>
      </c>
      <c r="D59" s="161" t="s">
        <v>39</v>
      </c>
      <c r="E59" s="158">
        <f>'Initiative Level - LDC'!L132*1000</f>
        <v>90716.717269297995</v>
      </c>
      <c r="F59" s="158">
        <f>'Initiative Level - LDC'!M132*1000</f>
        <v>90716.717269297995</v>
      </c>
      <c r="G59" s="158">
        <f>'Initiative Level - LDC'!N132*1000</f>
        <v>90716.717269297995</v>
      </c>
      <c r="H59" s="158">
        <f t="shared" si="2"/>
        <v>272150.151807894</v>
      </c>
      <c r="I59" s="164">
        <f t="shared" si="3"/>
        <v>5.000000000000001E-2</v>
      </c>
      <c r="J59"/>
      <c r="K59"/>
      <c r="L59"/>
      <c r="M59"/>
      <c r="N59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s="1" customFormat="1" x14ac:dyDescent="0.2">
      <c r="A60" s="166" t="s">
        <v>4</v>
      </c>
      <c r="B60" s="159">
        <v>2010</v>
      </c>
      <c r="C60" s="159" t="s">
        <v>1</v>
      </c>
      <c r="D60" s="159" t="s">
        <v>37</v>
      </c>
      <c r="E60" s="157">
        <f>'Initiative Level - LDC'!L143*1000</f>
        <v>42292.235740272852</v>
      </c>
      <c r="F60" s="157">
        <f>'Initiative Level - LDC'!M143*1000</f>
        <v>42292.235740272852</v>
      </c>
      <c r="G60" s="157">
        <f>'Initiative Level - LDC'!N143*1000</f>
        <v>41890.072429268868</v>
      </c>
      <c r="H60" s="157">
        <f t="shared" si="2"/>
        <v>126474.54390981457</v>
      </c>
      <c r="I60" s="163">
        <f t="shared" si="3"/>
        <v>0.47744893095619867</v>
      </c>
      <c r="J60"/>
      <c r="K60"/>
      <c r="L60"/>
      <c r="M60"/>
      <c r="N60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s="1" customFormat="1" x14ac:dyDescent="0.2">
      <c r="A61" s="16" t="s">
        <v>7</v>
      </c>
      <c r="B61" s="17">
        <v>2010</v>
      </c>
      <c r="C61" s="17" t="s">
        <v>1</v>
      </c>
      <c r="D61" s="17" t="s">
        <v>37</v>
      </c>
      <c r="E61" s="27">
        <f>'Initiative Level - LDC'!L144*1000</f>
        <v>384.48142874079025</v>
      </c>
      <c r="F61" s="27">
        <f>'Initiative Level - LDC'!M144*1000</f>
        <v>384.48142874079025</v>
      </c>
      <c r="G61" s="27">
        <f>'Initiative Level - LDC'!N144*1000</f>
        <v>384.48142874079025</v>
      </c>
      <c r="H61" s="27">
        <f t="shared" si="2"/>
        <v>1153.4442862223707</v>
      </c>
      <c r="I61" s="29">
        <f t="shared" si="3"/>
        <v>0.57742403314170765</v>
      </c>
      <c r="J61"/>
      <c r="K61"/>
      <c r="L61"/>
      <c r="M61"/>
      <c r="N6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  <row r="62" spans="1:64" s="1" customFormat="1" x14ac:dyDescent="0.2">
      <c r="A62" s="16" t="s">
        <v>8</v>
      </c>
      <c r="B62" s="17">
        <v>2010</v>
      </c>
      <c r="C62" s="17" t="s">
        <v>1</v>
      </c>
      <c r="D62" s="17" t="s">
        <v>37</v>
      </c>
      <c r="E62" s="27">
        <f>'Initiative Level - LDC'!L145*1000</f>
        <v>16054.225143173258</v>
      </c>
      <c r="F62" s="27">
        <f>'Initiative Level - LDC'!M145*1000</f>
        <v>15543.285063385101</v>
      </c>
      <c r="G62" s="27">
        <f>'Initiative Level - LDC'!N145*1000</f>
        <v>15543.285063385101</v>
      </c>
      <c r="H62" s="27">
        <f t="shared" si="2"/>
        <v>47140.795269943461</v>
      </c>
      <c r="I62" s="29">
        <f t="shared" si="3"/>
        <v>0.60042861410282922</v>
      </c>
      <c r="J62"/>
      <c r="K62"/>
      <c r="L62"/>
      <c r="M62"/>
      <c r="N6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1:64" s="1" customFormat="1" x14ac:dyDescent="0.2">
      <c r="A63" s="16" t="s">
        <v>46</v>
      </c>
      <c r="B63" s="17">
        <v>2010</v>
      </c>
      <c r="C63" s="17" t="s">
        <v>1</v>
      </c>
      <c r="D63" s="17" t="s">
        <v>47</v>
      </c>
      <c r="E63" s="27">
        <f>'Initiative Level - LDC'!L147*1000</f>
        <v>31370.998630025322</v>
      </c>
      <c r="F63" s="27">
        <f>'Initiative Level - LDC'!M147*1000</f>
        <v>31370.998630025322</v>
      </c>
      <c r="G63" s="27">
        <f>'Initiative Level - LDC'!N147*1000</f>
        <v>31370.998630025322</v>
      </c>
      <c r="H63" s="27">
        <f t="shared" si="2"/>
        <v>94112.995890075967</v>
      </c>
      <c r="I63" s="29">
        <f t="shared" si="3"/>
        <v>0.49273387829246146</v>
      </c>
      <c r="J63"/>
      <c r="K63"/>
      <c r="L63"/>
      <c r="M63"/>
      <c r="N63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</row>
    <row r="64" spans="1:64" s="1" customFormat="1" x14ac:dyDescent="0.2">
      <c r="A64" s="16" t="s">
        <v>9</v>
      </c>
      <c r="B64" s="17">
        <v>2010</v>
      </c>
      <c r="C64" s="17" t="s">
        <v>1</v>
      </c>
      <c r="D64" s="17" t="s">
        <v>39</v>
      </c>
      <c r="E64" s="27">
        <f>'Initiative Level - LDC'!L149*1000</f>
        <v>15656.430369034513</v>
      </c>
      <c r="F64" s="27">
        <f>'Initiative Level - LDC'!M149*1000</f>
        <v>15656.430369034513</v>
      </c>
      <c r="G64" s="27">
        <f>'Initiative Level - LDC'!N149*1000</f>
        <v>15656.430369034513</v>
      </c>
      <c r="H64" s="27">
        <f t="shared" si="2"/>
        <v>46969.291107103541</v>
      </c>
      <c r="I64" s="29">
        <f t="shared" si="3"/>
        <v>0.3</v>
      </c>
      <c r="J64"/>
      <c r="K64"/>
      <c r="L64"/>
      <c r="M64"/>
      <c r="N64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</row>
    <row r="65" spans="1:64" s="1" customFormat="1" x14ac:dyDescent="0.2">
      <c r="A65" s="16" t="s">
        <v>33</v>
      </c>
      <c r="B65" s="17">
        <v>2010</v>
      </c>
      <c r="C65" s="17" t="s">
        <v>1</v>
      </c>
      <c r="D65" s="17" t="s">
        <v>39</v>
      </c>
      <c r="E65" s="27">
        <f>'Initiative Level - LDC'!L150*1000</f>
        <v>57453.277681773674</v>
      </c>
      <c r="F65" s="27">
        <f>'Initiative Level - LDC'!M150*1000</f>
        <v>57453.277681773674</v>
      </c>
      <c r="G65" s="27">
        <f>'Initiative Level - LDC'!N150*1000</f>
        <v>57453.277681773674</v>
      </c>
      <c r="H65" s="27">
        <f t="shared" si="2"/>
        <v>172359.83304532102</v>
      </c>
      <c r="I65" s="29">
        <f t="shared" si="3"/>
        <v>9.9999999999999898E-3</v>
      </c>
      <c r="J65"/>
      <c r="K65"/>
      <c r="L65"/>
      <c r="M65"/>
      <c r="N65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1:64" s="1" customFormat="1" x14ac:dyDescent="0.2">
      <c r="A66" s="16" t="s">
        <v>48</v>
      </c>
      <c r="B66" s="17">
        <v>2010</v>
      </c>
      <c r="C66" s="17" t="s">
        <v>1</v>
      </c>
      <c r="D66" s="17" t="s">
        <v>37</v>
      </c>
      <c r="E66" s="27">
        <f>'Initiative Level - LDC'!L151*1000</f>
        <v>2878.7997444554512</v>
      </c>
      <c r="F66" s="27">
        <f>'Initiative Level - LDC'!M151*1000</f>
        <v>2878.7997444554512</v>
      </c>
      <c r="G66" s="27">
        <f>'Initiative Level - LDC'!N151*1000</f>
        <v>2878.7997444554512</v>
      </c>
      <c r="H66" s="27">
        <f t="shared" si="2"/>
        <v>8636.3992333663537</v>
      </c>
      <c r="I66" s="29">
        <f t="shared" si="3"/>
        <v>0.26337448559670779</v>
      </c>
      <c r="J66"/>
      <c r="K66"/>
      <c r="L66"/>
      <c r="M66"/>
      <c r="N6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</row>
    <row r="67" spans="1:64" x14ac:dyDescent="0.2">
      <c r="A67" s="16" t="s">
        <v>12</v>
      </c>
      <c r="B67" s="17"/>
      <c r="C67" s="17"/>
      <c r="D67" s="6"/>
      <c r="E67" s="7">
        <f>SUM(E42:E66)</f>
        <v>942712.87498305435</v>
      </c>
      <c r="F67" s="7">
        <f>SUM(F42:F66)</f>
        <v>913484.0105472299</v>
      </c>
      <c r="G67" s="7">
        <f>SUM(G42:G66)</f>
        <v>901017.72475726402</v>
      </c>
      <c r="H67" s="7">
        <f>SUM(H42:H66)</f>
        <v>2757214.610287548</v>
      </c>
      <c r="I67" s="29">
        <f>(H37-H67)/H37</f>
        <v>0.42376506699769695</v>
      </c>
      <c r="P67" s="2"/>
    </row>
    <row r="68" spans="1:64" ht="13.5" thickBot="1" x14ac:dyDescent="0.25">
      <c r="A68" s="197"/>
      <c r="B68" s="198"/>
      <c r="C68" s="198"/>
      <c r="D68" s="198"/>
      <c r="E68" s="198"/>
      <c r="F68" s="198"/>
      <c r="G68" s="198"/>
      <c r="H68" s="198"/>
      <c r="I68" s="198"/>
      <c r="O68" s="149"/>
      <c r="P68" s="2"/>
    </row>
    <row r="69" spans="1:64" x14ac:dyDescent="0.2">
      <c r="A69" s="170" t="s">
        <v>79</v>
      </c>
      <c r="B69" s="202"/>
      <c r="C69" s="203"/>
      <c r="D69" s="204"/>
      <c r="E69" s="147">
        <v>2011</v>
      </c>
      <c r="F69" s="147">
        <v>2012</v>
      </c>
      <c r="G69" s="147">
        <v>2013</v>
      </c>
      <c r="H69" s="187" t="s">
        <v>14</v>
      </c>
      <c r="I69"/>
      <c r="P69" s="2"/>
    </row>
    <row r="70" spans="1:64" x14ac:dyDescent="0.2">
      <c r="A70" s="171" t="s">
        <v>42</v>
      </c>
      <c r="B70" s="188" t="s">
        <v>81</v>
      </c>
      <c r="C70" s="189"/>
      <c r="D70" s="190"/>
      <c r="E70" s="7">
        <f>SUM(E42:E52,E53, E55:E57,E60:E62,E66)</f>
        <v>624150.40129742923</v>
      </c>
      <c r="F70" s="7">
        <f>SUM(F42:F52,F53, F55:F57,F60:F62,F66)</f>
        <v>594921.53686160478</v>
      </c>
      <c r="G70" s="7">
        <f>SUM(G42:G52,G53, G55:G57,G60:G62,G66)</f>
        <v>582455.25107163889</v>
      </c>
      <c r="H70" s="172">
        <f>SUM(E70:G70)</f>
        <v>1801527.189230673</v>
      </c>
      <c r="I70"/>
      <c r="P70" s="2"/>
    </row>
    <row r="71" spans="1:64" x14ac:dyDescent="0.2">
      <c r="A71" s="171" t="s">
        <v>43</v>
      </c>
      <c r="B71" s="188" t="s">
        <v>81</v>
      </c>
      <c r="C71" s="189"/>
      <c r="D71" s="190"/>
      <c r="E71" s="7">
        <f>SUM(E54,E58,E59,E63:E65)</f>
        <v>318562.47368562513</v>
      </c>
      <c r="F71" s="7">
        <f>SUM(F54,F58,F59,F63:F65)</f>
        <v>318562.47368562513</v>
      </c>
      <c r="G71" s="7">
        <f>SUM(G54,G58,G59,G63:G65)</f>
        <v>318562.47368562513</v>
      </c>
      <c r="H71" s="172">
        <f>SUM(E71:G71)</f>
        <v>955687.42105687538</v>
      </c>
      <c r="I71"/>
      <c r="P71" s="2"/>
    </row>
    <row r="72" spans="1:64" x14ac:dyDescent="0.2">
      <c r="A72" s="171" t="s">
        <v>14</v>
      </c>
      <c r="B72" s="188"/>
      <c r="C72" s="189"/>
      <c r="D72" s="190"/>
      <c r="E72" s="7">
        <f>SUM(E70:E71)</f>
        <v>942712.87498305435</v>
      </c>
      <c r="F72" s="7">
        <f>SUM(F70:F71)</f>
        <v>913484.0105472299</v>
      </c>
      <c r="G72" s="7">
        <f>SUM(G70:G71)</f>
        <v>901017.72475726402</v>
      </c>
      <c r="H72" s="172">
        <f>SUM(H70:H71)</f>
        <v>2757214.6102875485</v>
      </c>
      <c r="I72"/>
      <c r="P72" s="2"/>
    </row>
    <row r="73" spans="1:64" x14ac:dyDescent="0.2">
      <c r="A73" s="199"/>
      <c r="B73" s="200"/>
      <c r="C73" s="200"/>
      <c r="D73" s="200"/>
      <c r="E73" s="200"/>
      <c r="F73" s="200"/>
      <c r="G73" s="200"/>
      <c r="H73" s="201"/>
      <c r="I73"/>
      <c r="P73" s="2"/>
    </row>
    <row r="74" spans="1:64" ht="25.5" x14ac:dyDescent="0.2">
      <c r="A74" s="173" t="s">
        <v>15</v>
      </c>
      <c r="B74" s="188"/>
      <c r="C74" s="190"/>
      <c r="D74" s="21" t="s">
        <v>75</v>
      </c>
      <c r="E74" s="169" t="s">
        <v>70</v>
      </c>
      <c r="F74" s="169" t="s">
        <v>82</v>
      </c>
      <c r="G74" s="169" t="s">
        <v>71</v>
      </c>
      <c r="H74" s="174"/>
      <c r="I74"/>
      <c r="P74" s="2"/>
    </row>
    <row r="75" spans="1:64" x14ac:dyDescent="0.2">
      <c r="A75" s="175" t="s">
        <v>76</v>
      </c>
      <c r="B75" s="188"/>
      <c r="C75" s="190"/>
      <c r="D75" s="31">
        <v>8.3199999999999993E-3</v>
      </c>
      <c r="E75" s="9">
        <v>8.6999999999999994E-3</v>
      </c>
      <c r="F75" s="9">
        <v>8.8000000000000005E-3</v>
      </c>
      <c r="G75" s="9">
        <v>8.8000000000000005E-3</v>
      </c>
      <c r="H75" s="174"/>
      <c r="I75"/>
      <c r="P75" s="2"/>
    </row>
    <row r="76" spans="1:64" x14ac:dyDescent="0.2">
      <c r="A76" s="175" t="s">
        <v>77</v>
      </c>
      <c r="B76" s="188"/>
      <c r="C76" s="190"/>
      <c r="D76" s="31">
        <v>6.1199999999999996E-3</v>
      </c>
      <c r="E76" s="9">
        <v>6.4999999999999997E-3</v>
      </c>
      <c r="F76" s="9">
        <v>6.6E-3</v>
      </c>
      <c r="G76" s="9">
        <v>6.6E-3</v>
      </c>
      <c r="H76" s="174"/>
      <c r="I76"/>
      <c r="P76" s="2"/>
    </row>
    <row r="77" spans="1:64" x14ac:dyDescent="0.2">
      <c r="A77" s="199"/>
      <c r="B77" s="200"/>
      <c r="C77" s="200"/>
      <c r="D77" s="200"/>
      <c r="E77" s="200"/>
      <c r="F77" s="200"/>
      <c r="G77" s="200"/>
      <c r="H77" s="201"/>
      <c r="I77"/>
    </row>
    <row r="78" spans="1:64" ht="25.5" x14ac:dyDescent="0.2">
      <c r="A78" s="176" t="s">
        <v>16</v>
      </c>
      <c r="B78" s="188"/>
      <c r="C78" s="189"/>
      <c r="D78" s="190"/>
      <c r="E78" s="168">
        <v>2011</v>
      </c>
      <c r="F78" s="168">
        <v>2012</v>
      </c>
      <c r="G78" s="168">
        <v>2013</v>
      </c>
      <c r="H78" s="174"/>
      <c r="I78"/>
      <c r="P78" s="2"/>
    </row>
    <row r="79" spans="1:64" x14ac:dyDescent="0.2">
      <c r="A79" s="175" t="s">
        <v>76</v>
      </c>
      <c r="B79" s="188"/>
      <c r="C79" s="189"/>
      <c r="D79" s="190"/>
      <c r="E79" s="9">
        <f t="shared" ref="E79:G80" si="4">(D75*4+E75*8)/12</f>
        <v>8.5733333333333338E-3</v>
      </c>
      <c r="F79" s="9">
        <f t="shared" si="4"/>
        <v>8.7666666666666674E-3</v>
      </c>
      <c r="G79" s="9">
        <f t="shared" si="4"/>
        <v>8.8000000000000005E-3</v>
      </c>
      <c r="H79" s="174"/>
      <c r="I79"/>
      <c r="P79" s="2"/>
    </row>
    <row r="80" spans="1:64" x14ac:dyDescent="0.2">
      <c r="A80" s="175" t="s">
        <v>77</v>
      </c>
      <c r="B80" s="188"/>
      <c r="C80" s="189"/>
      <c r="D80" s="190"/>
      <c r="E80" s="9">
        <f t="shared" si="4"/>
        <v>6.3733333333333324E-3</v>
      </c>
      <c r="F80" s="9">
        <f t="shared" si="4"/>
        <v>6.566666666666666E-3</v>
      </c>
      <c r="G80" s="9">
        <f t="shared" si="4"/>
        <v>6.5999999999999991E-3</v>
      </c>
      <c r="H80" s="174"/>
      <c r="I80"/>
      <c r="P80" s="2"/>
    </row>
    <row r="81" spans="1:69" x14ac:dyDescent="0.2">
      <c r="A81" s="199"/>
      <c r="B81" s="200"/>
      <c r="C81" s="200"/>
      <c r="D81" s="200"/>
      <c r="E81" s="200"/>
      <c r="F81" s="200"/>
      <c r="G81" s="200"/>
      <c r="H81" s="201"/>
      <c r="I81"/>
    </row>
    <row r="82" spans="1:69" x14ac:dyDescent="0.2">
      <c r="A82" s="176" t="s">
        <v>44</v>
      </c>
      <c r="B82" s="188"/>
      <c r="C82" s="189"/>
      <c r="D82" s="190"/>
      <c r="E82" s="168">
        <v>2011</v>
      </c>
      <c r="F82" s="168">
        <v>2012</v>
      </c>
      <c r="G82" s="168">
        <v>2013</v>
      </c>
      <c r="H82" s="177" t="s">
        <v>14</v>
      </c>
      <c r="I82"/>
      <c r="P82" s="2"/>
    </row>
    <row r="83" spans="1:69" x14ac:dyDescent="0.2">
      <c r="A83" s="178" t="s">
        <v>40</v>
      </c>
      <c r="B83" s="188"/>
      <c r="C83" s="189"/>
      <c r="D83" s="190"/>
      <c r="E83" s="11">
        <f t="shared" ref="E83:G84" si="5">E70*E79</f>
        <v>5351.0494404566271</v>
      </c>
      <c r="F83" s="11">
        <f t="shared" si="5"/>
        <v>5215.4788064867353</v>
      </c>
      <c r="G83" s="11">
        <f t="shared" si="5"/>
        <v>5125.6062094304225</v>
      </c>
      <c r="H83" s="179">
        <f>SUM(E83:G83)</f>
        <v>15692.134456373784</v>
      </c>
      <c r="I83"/>
      <c r="P83" s="2"/>
    </row>
    <row r="84" spans="1:69" x14ac:dyDescent="0.2">
      <c r="A84" s="178" t="s">
        <v>41</v>
      </c>
      <c r="B84" s="188"/>
      <c r="C84" s="189"/>
      <c r="D84" s="190"/>
      <c r="E84" s="11">
        <f t="shared" si="5"/>
        <v>2030.3048322897171</v>
      </c>
      <c r="F84" s="11">
        <f t="shared" si="5"/>
        <v>2091.8935772022714</v>
      </c>
      <c r="G84" s="11">
        <f t="shared" si="5"/>
        <v>2102.5123263251257</v>
      </c>
      <c r="H84" s="179">
        <f t="shared" ref="H84:H85" si="6">SUM(E84:G84)</f>
        <v>6224.7107358171143</v>
      </c>
      <c r="I84"/>
      <c r="P84" s="2"/>
    </row>
    <row r="85" spans="1:69" x14ac:dyDescent="0.2">
      <c r="A85" s="178" t="s">
        <v>12</v>
      </c>
      <c r="B85" s="188"/>
      <c r="C85" s="189"/>
      <c r="D85" s="190"/>
      <c r="E85" s="11">
        <f>SUM(E83:E84)</f>
        <v>7381.3542727463446</v>
      </c>
      <c r="F85" s="11">
        <f>SUM(F83:F84)</f>
        <v>7307.3723836890067</v>
      </c>
      <c r="G85" s="11">
        <f>SUM(G83:G84)</f>
        <v>7228.1185357555478</v>
      </c>
      <c r="H85" s="179">
        <f t="shared" si="6"/>
        <v>21916.8451921909</v>
      </c>
      <c r="I85"/>
      <c r="P85" s="2"/>
    </row>
    <row r="86" spans="1:69" s="152" customFormat="1" x14ac:dyDescent="0.2">
      <c r="A86" s="199"/>
      <c r="B86" s="200"/>
      <c r="C86" s="200"/>
      <c r="D86" s="200"/>
      <c r="E86" s="200"/>
      <c r="F86" s="200"/>
      <c r="G86" s="200"/>
      <c r="H86" s="201"/>
      <c r="I86" s="151"/>
      <c r="J86"/>
      <c r="K86"/>
      <c r="L86"/>
      <c r="M86"/>
      <c r="N86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  <c r="BI86" s="151"/>
      <c r="BJ86" s="151"/>
      <c r="BK86" s="151"/>
      <c r="BL86" s="151"/>
      <c r="BM86" s="151"/>
      <c r="BN86" s="151"/>
      <c r="BO86" s="151"/>
      <c r="BP86" s="151"/>
      <c r="BQ86" s="151"/>
    </row>
    <row r="87" spans="1:69" ht="51" x14ac:dyDescent="0.2">
      <c r="A87" s="176" t="s">
        <v>18</v>
      </c>
      <c r="B87" s="169" t="s">
        <v>30</v>
      </c>
      <c r="C87" s="168" t="s">
        <v>28</v>
      </c>
      <c r="D87" s="169" t="s">
        <v>31</v>
      </c>
      <c r="E87" s="21" t="s">
        <v>72</v>
      </c>
      <c r="F87" s="169" t="s">
        <v>19</v>
      </c>
      <c r="G87" s="21" t="s">
        <v>80</v>
      </c>
      <c r="H87" s="180"/>
      <c r="I87"/>
    </row>
    <row r="88" spans="1:69" x14ac:dyDescent="0.2">
      <c r="A88" s="178" t="s">
        <v>13</v>
      </c>
      <c r="B88" s="11">
        <f>H83</f>
        <v>15692.134456373784</v>
      </c>
      <c r="C88" s="12">
        <f>B88/B90*C90</f>
        <v>434.12725915514079</v>
      </c>
      <c r="D88" s="12">
        <f>B88+C88</f>
        <v>16126.261715528924</v>
      </c>
      <c r="E88" s="150">
        <v>37751517.669869661</v>
      </c>
      <c r="F88" s="168" t="s">
        <v>20</v>
      </c>
      <c r="G88" s="22">
        <f>D88/E88</f>
        <v>4.2716856727589679E-4</v>
      </c>
      <c r="H88" s="177" t="s">
        <v>78</v>
      </c>
      <c r="I88"/>
    </row>
    <row r="89" spans="1:69" x14ac:dyDescent="0.2">
      <c r="A89" s="178" t="s">
        <v>17</v>
      </c>
      <c r="B89" s="11">
        <f>H84</f>
        <v>6224.7107358171143</v>
      </c>
      <c r="C89" s="12">
        <f>B89/B90*C90</f>
        <v>172.20835178838556</v>
      </c>
      <c r="D89" s="12">
        <f>B89+C89</f>
        <v>6396.9190876055</v>
      </c>
      <c r="E89" s="150">
        <v>13617679.039438739</v>
      </c>
      <c r="F89" s="168" t="s">
        <v>20</v>
      </c>
      <c r="G89" s="22">
        <f>D89/E89</f>
        <v>4.6975105442558239E-4</v>
      </c>
      <c r="H89" s="177" t="s">
        <v>78</v>
      </c>
      <c r="I89"/>
    </row>
    <row r="90" spans="1:69" ht="13.5" thickBot="1" x14ac:dyDescent="0.25">
      <c r="A90" s="181" t="s">
        <v>12</v>
      </c>
      <c r="B90" s="182">
        <f>SUM(B88:B89)</f>
        <v>21916.8451921909</v>
      </c>
      <c r="C90" s="183">
        <f>E134</f>
        <v>606.33561094352638</v>
      </c>
      <c r="D90" s="182">
        <f>SUM(D88:D89)</f>
        <v>22523.180803134426</v>
      </c>
      <c r="E90" s="184"/>
      <c r="F90" s="161"/>
      <c r="G90" s="185"/>
      <c r="H90" s="186"/>
      <c r="I90"/>
    </row>
    <row r="91" spans="1:69" x14ac:dyDescent="0.2">
      <c r="A91" s="23"/>
      <c r="B91" s="24"/>
      <c r="C91" s="25"/>
      <c r="D91" s="25"/>
      <c r="E91" s="24"/>
      <c r="F91" s="24"/>
      <c r="G91" s="24"/>
      <c r="H91" s="24"/>
      <c r="I91" s="24"/>
    </row>
    <row r="93" spans="1:69" x14ac:dyDescent="0.2">
      <c r="A93" s="10" t="s">
        <v>28</v>
      </c>
      <c r="B93" s="6" t="s">
        <v>29</v>
      </c>
      <c r="C93" s="5" t="s">
        <v>26</v>
      </c>
      <c r="D93" s="6" t="s">
        <v>27</v>
      </c>
      <c r="E93" s="6" t="s">
        <v>28</v>
      </c>
      <c r="F93" s="2"/>
      <c r="G93"/>
      <c r="H93"/>
      <c r="I93"/>
    </row>
    <row r="94" spans="1:69" x14ac:dyDescent="0.2">
      <c r="B94" s="19">
        <v>40544</v>
      </c>
      <c r="C94" s="12">
        <f>E85/12</f>
        <v>615.11285606219542</v>
      </c>
      <c r="D94" s="20">
        <v>1.47E-2</v>
      </c>
      <c r="E94" s="12">
        <f t="shared" ref="E94:E133" si="7">C94*D94/12</f>
        <v>0.7535132486761893</v>
      </c>
      <c r="F94" s="2"/>
      <c r="G94"/>
      <c r="H94"/>
      <c r="I94"/>
    </row>
    <row r="95" spans="1:69" x14ac:dyDescent="0.2">
      <c r="B95" s="19">
        <v>40575</v>
      </c>
      <c r="C95" s="12">
        <f>C94+ $E$85/12</f>
        <v>1230.2257121243908</v>
      </c>
      <c r="D95" s="20">
        <v>1.47E-2</v>
      </c>
      <c r="E95" s="12">
        <f t="shared" si="7"/>
        <v>1.5070264973523786</v>
      </c>
      <c r="F95" s="2"/>
      <c r="G95"/>
      <c r="H95"/>
      <c r="I95"/>
    </row>
    <row r="96" spans="1:69" x14ac:dyDescent="0.2">
      <c r="B96" s="19">
        <v>40603</v>
      </c>
      <c r="C96" s="12">
        <f t="shared" ref="C96:C105" si="8">C95+ $E$85/12</f>
        <v>1845.3385681865861</v>
      </c>
      <c r="D96" s="20">
        <v>1.47E-2</v>
      </c>
      <c r="E96" s="12">
        <f t="shared" si="7"/>
        <v>2.2605397460285679</v>
      </c>
      <c r="F96" s="2"/>
      <c r="G96"/>
      <c r="H96"/>
      <c r="I96"/>
    </row>
    <row r="97" spans="2:9" x14ac:dyDescent="0.2">
      <c r="B97" s="19">
        <v>40634</v>
      </c>
      <c r="C97" s="12">
        <f t="shared" si="8"/>
        <v>2460.4514242487817</v>
      </c>
      <c r="D97" s="20">
        <v>1.47E-2</v>
      </c>
      <c r="E97" s="12">
        <f t="shared" si="7"/>
        <v>3.0140529947047572</v>
      </c>
      <c r="F97" s="2"/>
      <c r="G97"/>
      <c r="H97"/>
      <c r="I97"/>
    </row>
    <row r="98" spans="2:9" x14ac:dyDescent="0.2">
      <c r="B98" s="19">
        <v>40664</v>
      </c>
      <c r="C98" s="12">
        <f t="shared" si="8"/>
        <v>3075.5642803109772</v>
      </c>
      <c r="D98" s="20">
        <v>1.47E-2</v>
      </c>
      <c r="E98" s="12">
        <f t="shared" si="7"/>
        <v>3.7675662433809474</v>
      </c>
      <c r="G98"/>
      <c r="H98"/>
      <c r="I98"/>
    </row>
    <row r="99" spans="2:9" x14ac:dyDescent="0.2">
      <c r="B99" s="19">
        <v>40695</v>
      </c>
      <c r="C99" s="12">
        <f t="shared" si="8"/>
        <v>3690.6771363731727</v>
      </c>
      <c r="D99" s="20">
        <v>1.47E-2</v>
      </c>
      <c r="E99" s="12">
        <f t="shared" si="7"/>
        <v>4.5210794920571367</v>
      </c>
      <c r="G99"/>
      <c r="H99"/>
      <c r="I99"/>
    </row>
    <row r="100" spans="2:9" x14ac:dyDescent="0.2">
      <c r="B100" s="19">
        <v>40725</v>
      </c>
      <c r="C100" s="12">
        <f t="shared" si="8"/>
        <v>4305.7899924353678</v>
      </c>
      <c r="D100" s="20">
        <v>1.47E-2</v>
      </c>
      <c r="E100" s="12">
        <f t="shared" si="7"/>
        <v>5.2745927407333255</v>
      </c>
      <c r="G100"/>
      <c r="H100"/>
      <c r="I100"/>
    </row>
    <row r="101" spans="2:9" x14ac:dyDescent="0.2">
      <c r="B101" s="19">
        <v>40756</v>
      </c>
      <c r="C101" s="12">
        <f t="shared" si="8"/>
        <v>4920.9028484975634</v>
      </c>
      <c r="D101" s="20">
        <v>1.47E-2</v>
      </c>
      <c r="E101" s="12">
        <f t="shared" si="7"/>
        <v>6.0281059894095144</v>
      </c>
      <c r="G101"/>
      <c r="H101"/>
      <c r="I101"/>
    </row>
    <row r="102" spans="2:9" x14ac:dyDescent="0.2">
      <c r="B102" s="19">
        <v>40787</v>
      </c>
      <c r="C102" s="12">
        <f t="shared" si="8"/>
        <v>5536.0157045597589</v>
      </c>
      <c r="D102" s="20">
        <v>1.47E-2</v>
      </c>
      <c r="E102" s="12">
        <f t="shared" si="7"/>
        <v>6.7816192380857041</v>
      </c>
      <c r="G102"/>
      <c r="H102"/>
      <c r="I102"/>
    </row>
    <row r="103" spans="2:9" x14ac:dyDescent="0.2">
      <c r="B103" s="19">
        <v>40817</v>
      </c>
      <c r="C103" s="12">
        <f t="shared" si="8"/>
        <v>6151.1285606219544</v>
      </c>
      <c r="D103" s="20">
        <v>1.47E-2</v>
      </c>
      <c r="E103" s="12">
        <f t="shared" si="7"/>
        <v>7.5351324867618947</v>
      </c>
      <c r="G103"/>
      <c r="H103"/>
      <c r="I103"/>
    </row>
    <row r="104" spans="2:9" x14ac:dyDescent="0.2">
      <c r="B104" s="19">
        <v>40848</v>
      </c>
      <c r="C104" s="12">
        <f t="shared" si="8"/>
        <v>6766.24141668415</v>
      </c>
      <c r="D104" s="20">
        <v>1.47E-2</v>
      </c>
      <c r="E104" s="12">
        <f t="shared" si="7"/>
        <v>8.2886457354380827</v>
      </c>
      <c r="G104"/>
      <c r="H104"/>
      <c r="I104"/>
    </row>
    <row r="105" spans="2:9" x14ac:dyDescent="0.2">
      <c r="B105" s="19">
        <v>40878</v>
      </c>
      <c r="C105" s="12">
        <f t="shared" si="8"/>
        <v>7381.3542727463455</v>
      </c>
      <c r="D105" s="20">
        <v>1.47E-2</v>
      </c>
      <c r="E105" s="12">
        <f t="shared" si="7"/>
        <v>9.0421589841142733</v>
      </c>
      <c r="G105"/>
      <c r="H105"/>
      <c r="I105"/>
    </row>
    <row r="106" spans="2:9" x14ac:dyDescent="0.2">
      <c r="B106" s="19">
        <v>40909</v>
      </c>
      <c r="C106" s="12">
        <f>C105+$F$85/12</f>
        <v>7990.3019713870963</v>
      </c>
      <c r="D106" s="20">
        <v>1.47E-2</v>
      </c>
      <c r="E106" s="12">
        <f t="shared" si="7"/>
        <v>9.7881199149491938</v>
      </c>
      <c r="G106"/>
      <c r="H106"/>
      <c r="I106"/>
    </row>
    <row r="107" spans="2:9" x14ac:dyDescent="0.2">
      <c r="B107" s="19">
        <v>40940</v>
      </c>
      <c r="C107" s="12">
        <f t="shared" ref="C107:C117" si="9">C106+$F$85/12</f>
        <v>8599.2496700278462</v>
      </c>
      <c r="D107" s="20">
        <v>1.47E-2</v>
      </c>
      <c r="E107" s="12">
        <f t="shared" si="7"/>
        <v>10.534080845784111</v>
      </c>
      <c r="G107"/>
      <c r="H107"/>
      <c r="I107"/>
    </row>
    <row r="108" spans="2:9" x14ac:dyDescent="0.2">
      <c r="B108" s="19">
        <v>40969</v>
      </c>
      <c r="C108" s="12">
        <f t="shared" si="9"/>
        <v>9208.197368668596</v>
      </c>
      <c r="D108" s="20">
        <v>1.47E-2</v>
      </c>
      <c r="E108" s="12">
        <f t="shared" si="7"/>
        <v>11.280041776619029</v>
      </c>
      <c r="G108"/>
      <c r="H108"/>
      <c r="I108"/>
    </row>
    <row r="109" spans="2:9" x14ac:dyDescent="0.2">
      <c r="B109" s="19">
        <v>41000</v>
      </c>
      <c r="C109" s="12">
        <f t="shared" si="9"/>
        <v>9817.1450673093459</v>
      </c>
      <c r="D109" s="20">
        <v>1.47E-2</v>
      </c>
      <c r="E109" s="12">
        <f t="shared" si="7"/>
        <v>12.026002707453948</v>
      </c>
      <c r="G109"/>
      <c r="H109"/>
      <c r="I109"/>
    </row>
    <row r="110" spans="2:9" x14ac:dyDescent="0.2">
      <c r="B110" s="19">
        <v>41030</v>
      </c>
      <c r="C110" s="12">
        <f t="shared" si="9"/>
        <v>10426.092765950096</v>
      </c>
      <c r="D110" s="20">
        <v>1.47E-2</v>
      </c>
      <c r="E110" s="12">
        <f t="shared" si="7"/>
        <v>12.771963638288867</v>
      </c>
    </row>
    <row r="111" spans="2:9" x14ac:dyDescent="0.2">
      <c r="B111" s="19">
        <v>41061</v>
      </c>
      <c r="C111" s="12">
        <f t="shared" si="9"/>
        <v>11035.040464590846</v>
      </c>
      <c r="D111" s="20">
        <v>1.47E-2</v>
      </c>
      <c r="E111" s="12">
        <f t="shared" si="7"/>
        <v>13.517924569123785</v>
      </c>
    </row>
    <row r="112" spans="2:9" x14ac:dyDescent="0.2">
      <c r="B112" s="19">
        <v>41091</v>
      </c>
      <c r="C112" s="12">
        <f t="shared" si="9"/>
        <v>11643.988163231596</v>
      </c>
      <c r="D112" s="20">
        <v>1.47E-2</v>
      </c>
      <c r="E112" s="12">
        <f t="shared" si="7"/>
        <v>14.263885499958704</v>
      </c>
    </row>
    <row r="113" spans="2:5" x14ac:dyDescent="0.2">
      <c r="B113" s="19">
        <v>41122</v>
      </c>
      <c r="C113" s="12">
        <f t="shared" si="9"/>
        <v>12252.935861872345</v>
      </c>
      <c r="D113" s="20">
        <v>1.47E-2</v>
      </c>
      <c r="E113" s="12">
        <f t="shared" si="7"/>
        <v>15.009846430793623</v>
      </c>
    </row>
    <row r="114" spans="2:5" x14ac:dyDescent="0.2">
      <c r="B114" s="19">
        <v>41153</v>
      </c>
      <c r="C114" s="12">
        <f t="shared" si="9"/>
        <v>12861.883560513095</v>
      </c>
      <c r="D114" s="20">
        <v>1.47E-2</v>
      </c>
      <c r="E114" s="12">
        <f t="shared" si="7"/>
        <v>15.755807361628541</v>
      </c>
    </row>
    <row r="115" spans="2:5" x14ac:dyDescent="0.2">
      <c r="B115" s="19">
        <v>41183</v>
      </c>
      <c r="C115" s="12">
        <f t="shared" si="9"/>
        <v>13470.831259153845</v>
      </c>
      <c r="D115" s="20">
        <v>1.47E-2</v>
      </c>
      <c r="E115" s="12">
        <f t="shared" si="7"/>
        <v>16.50176829246346</v>
      </c>
    </row>
    <row r="116" spans="2:5" x14ac:dyDescent="0.2">
      <c r="B116" s="19">
        <v>41214</v>
      </c>
      <c r="C116" s="12">
        <f t="shared" si="9"/>
        <v>14079.778957794595</v>
      </c>
      <c r="D116" s="20">
        <v>1.47E-2</v>
      </c>
      <c r="E116" s="12">
        <f t="shared" si="7"/>
        <v>17.247729223298379</v>
      </c>
    </row>
    <row r="117" spans="2:5" x14ac:dyDescent="0.2">
      <c r="B117" s="19">
        <v>41244</v>
      </c>
      <c r="C117" s="12">
        <f t="shared" si="9"/>
        <v>14688.726656435345</v>
      </c>
      <c r="D117" s="20">
        <v>1.47E-2</v>
      </c>
      <c r="E117" s="12">
        <f t="shared" si="7"/>
        <v>17.993690154133297</v>
      </c>
    </row>
    <row r="118" spans="2:5" x14ac:dyDescent="0.2">
      <c r="B118" s="19">
        <v>41275</v>
      </c>
      <c r="C118" s="12">
        <f>C117+$G$85/12</f>
        <v>15291.069867748307</v>
      </c>
      <c r="D118" s="20">
        <v>1.47E-2</v>
      </c>
      <c r="E118" s="12">
        <f t="shared" si="7"/>
        <v>18.731560587991677</v>
      </c>
    </row>
    <row r="119" spans="2:5" x14ac:dyDescent="0.2">
      <c r="B119" s="19">
        <v>41306</v>
      </c>
      <c r="C119" s="12">
        <f t="shared" ref="C119:C129" si="10">C118+$G$85/12</f>
        <v>15893.413079061269</v>
      </c>
      <c r="D119" s="20">
        <v>1.47E-2</v>
      </c>
      <c r="E119" s="12">
        <f t="shared" si="7"/>
        <v>19.469431021850053</v>
      </c>
    </row>
    <row r="120" spans="2:5" x14ac:dyDescent="0.2">
      <c r="B120" s="19">
        <v>41334</v>
      </c>
      <c r="C120" s="12">
        <f t="shared" si="10"/>
        <v>16495.756290374233</v>
      </c>
      <c r="D120" s="20">
        <v>1.47E-2</v>
      </c>
      <c r="E120" s="12">
        <f t="shared" si="7"/>
        <v>20.207301455708436</v>
      </c>
    </row>
    <row r="121" spans="2:5" x14ac:dyDescent="0.2">
      <c r="B121" s="19">
        <v>41365</v>
      </c>
      <c r="C121" s="12">
        <f t="shared" si="10"/>
        <v>17098.099501687197</v>
      </c>
      <c r="D121" s="20">
        <v>1.47E-2</v>
      </c>
      <c r="E121" s="12">
        <f t="shared" si="7"/>
        <v>20.945171889566815</v>
      </c>
    </row>
    <row r="122" spans="2:5" x14ac:dyDescent="0.2">
      <c r="B122" s="19">
        <v>41395</v>
      </c>
      <c r="C122" s="12">
        <f t="shared" si="10"/>
        <v>17700.44271300016</v>
      </c>
      <c r="D122" s="20">
        <v>1.47E-2</v>
      </c>
      <c r="E122" s="12">
        <f t="shared" si="7"/>
        <v>21.683042323425198</v>
      </c>
    </row>
    <row r="123" spans="2:5" x14ac:dyDescent="0.2">
      <c r="B123" s="19">
        <v>41426</v>
      </c>
      <c r="C123" s="12">
        <f t="shared" si="10"/>
        <v>18302.785924313124</v>
      </c>
      <c r="D123" s="20">
        <v>1.47E-2</v>
      </c>
      <c r="E123" s="12">
        <f t="shared" si="7"/>
        <v>22.420912757283578</v>
      </c>
    </row>
    <row r="124" spans="2:5" x14ac:dyDescent="0.2">
      <c r="B124" s="19">
        <v>41456</v>
      </c>
      <c r="C124" s="12">
        <f t="shared" si="10"/>
        <v>18905.129135626088</v>
      </c>
      <c r="D124" s="20">
        <v>1.47E-2</v>
      </c>
      <c r="E124" s="12">
        <f t="shared" si="7"/>
        <v>23.158783191141961</v>
      </c>
    </row>
    <row r="125" spans="2:5" x14ac:dyDescent="0.2">
      <c r="B125" s="19">
        <v>41487</v>
      </c>
      <c r="C125" s="12">
        <f t="shared" si="10"/>
        <v>19507.472346939052</v>
      </c>
      <c r="D125" s="20">
        <v>1.47E-2</v>
      </c>
      <c r="E125" s="12">
        <f t="shared" si="7"/>
        <v>23.89665362500034</v>
      </c>
    </row>
    <row r="126" spans="2:5" x14ac:dyDescent="0.2">
      <c r="B126" s="19">
        <v>41518</v>
      </c>
      <c r="C126" s="12">
        <f t="shared" si="10"/>
        <v>20109.815558252016</v>
      </c>
      <c r="D126" s="20">
        <v>1.47E-2</v>
      </c>
      <c r="E126" s="12">
        <f t="shared" si="7"/>
        <v>24.63452405885872</v>
      </c>
    </row>
    <row r="127" spans="2:5" x14ac:dyDescent="0.2">
      <c r="B127" s="19">
        <v>41548</v>
      </c>
      <c r="C127" s="12">
        <f t="shared" si="10"/>
        <v>20712.15876956498</v>
      </c>
      <c r="D127" s="20">
        <v>1.47E-2</v>
      </c>
      <c r="E127" s="12">
        <f t="shared" si="7"/>
        <v>25.372394492717103</v>
      </c>
    </row>
    <row r="128" spans="2:5" x14ac:dyDescent="0.2">
      <c r="B128" s="19">
        <v>41579</v>
      </c>
      <c r="C128" s="12">
        <f t="shared" si="10"/>
        <v>21314.501980877943</v>
      </c>
      <c r="D128" s="20">
        <v>1.47E-2</v>
      </c>
      <c r="E128" s="12">
        <f t="shared" si="7"/>
        <v>26.110264926575482</v>
      </c>
    </row>
    <row r="129" spans="2:5" x14ac:dyDescent="0.2">
      <c r="B129" s="19">
        <v>41609</v>
      </c>
      <c r="C129" s="12">
        <f t="shared" si="10"/>
        <v>21916.845192190907</v>
      </c>
      <c r="D129" s="20">
        <v>1.47E-2</v>
      </c>
      <c r="E129" s="12">
        <f t="shared" si="7"/>
        <v>26.848135360433862</v>
      </c>
    </row>
    <row r="130" spans="2:5" x14ac:dyDescent="0.2">
      <c r="B130" s="19">
        <v>41640</v>
      </c>
      <c r="C130" s="12">
        <f>C129</f>
        <v>21916.845192190907</v>
      </c>
      <c r="D130" s="20">
        <v>1.47E-2</v>
      </c>
      <c r="E130" s="12">
        <f t="shared" si="7"/>
        <v>26.848135360433862</v>
      </c>
    </row>
    <row r="131" spans="2:5" x14ac:dyDescent="0.2">
      <c r="B131" s="19">
        <v>41671</v>
      </c>
      <c r="C131" s="12">
        <f t="shared" ref="C131:C133" si="11">C130</f>
        <v>21916.845192190907</v>
      </c>
      <c r="D131" s="20">
        <v>1.47E-2</v>
      </c>
      <c r="E131" s="12">
        <f t="shared" si="7"/>
        <v>26.848135360433862</v>
      </c>
    </row>
    <row r="132" spans="2:5" x14ac:dyDescent="0.2">
      <c r="B132" s="19">
        <v>41699</v>
      </c>
      <c r="C132" s="12">
        <f t="shared" si="11"/>
        <v>21916.845192190907</v>
      </c>
      <c r="D132" s="20">
        <v>1.47E-2</v>
      </c>
      <c r="E132" s="12">
        <f t="shared" si="7"/>
        <v>26.848135360433862</v>
      </c>
    </row>
    <row r="133" spans="2:5" x14ac:dyDescent="0.2">
      <c r="B133" s="19">
        <v>41730</v>
      </c>
      <c r="C133" s="12">
        <f t="shared" si="11"/>
        <v>21916.845192190907</v>
      </c>
      <c r="D133" s="20">
        <v>1.47E-2</v>
      </c>
      <c r="E133" s="12">
        <f t="shared" si="7"/>
        <v>26.848135360433862</v>
      </c>
    </row>
    <row r="134" spans="2:5" x14ac:dyDescent="0.2">
      <c r="B134" s="191" t="s">
        <v>12</v>
      </c>
      <c r="C134" s="192"/>
      <c r="D134" s="193"/>
      <c r="E134" s="12">
        <f>SUM(E94:E133)</f>
        <v>606.33561094352638</v>
      </c>
    </row>
  </sheetData>
  <mergeCells count="30">
    <mergeCell ref="A6:I6"/>
    <mergeCell ref="A7:I7"/>
    <mergeCell ref="A4:I4"/>
    <mergeCell ref="A5:I5"/>
    <mergeCell ref="A1:I1"/>
    <mergeCell ref="A2:I2"/>
    <mergeCell ref="A3:I3"/>
    <mergeCell ref="B134:D134"/>
    <mergeCell ref="A38:I38"/>
    <mergeCell ref="A39:I39"/>
    <mergeCell ref="A40:I40"/>
    <mergeCell ref="A68:I68"/>
    <mergeCell ref="A73:H73"/>
    <mergeCell ref="A77:H77"/>
    <mergeCell ref="A81:H81"/>
    <mergeCell ref="A86:H86"/>
    <mergeCell ref="B69:D69"/>
    <mergeCell ref="B70:D70"/>
    <mergeCell ref="B71:D71"/>
    <mergeCell ref="B72:D72"/>
    <mergeCell ref="B74:C74"/>
    <mergeCell ref="B75:C75"/>
    <mergeCell ref="B83:D83"/>
    <mergeCell ref="B84:D84"/>
    <mergeCell ref="B85:D85"/>
    <mergeCell ref="B76:C76"/>
    <mergeCell ref="B78:D78"/>
    <mergeCell ref="B79:D79"/>
    <mergeCell ref="B80:D80"/>
    <mergeCell ref="B82:D82"/>
  </mergeCells>
  <phoneticPr fontId="2" type="noConversion"/>
  <printOptions horizontalCentered="1"/>
  <pageMargins left="0.25" right="0.25" top="0.31" bottom="0.44" header="0.25" footer="0.25"/>
  <pageSetup scale="75" orientation="landscape" verticalDpi="1200" r:id="rId1"/>
  <headerFooter alignWithMargins="0">
    <oddFooter>&amp;C&amp;A&amp;R&amp;P of &amp;N</oddFooter>
  </headerFooter>
  <rowBreaks count="2" manualBreakCount="2">
    <brk id="38" max="16383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02"/>
  <dimension ref="A1:AY332"/>
  <sheetViews>
    <sheetView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E5" sqref="E5"/>
    </sheetView>
  </sheetViews>
  <sheetFormatPr defaultRowHeight="12.75" x14ac:dyDescent="0.2"/>
  <cols>
    <col min="1" max="1" width="5.85546875" style="33" bestFit="1" customWidth="1"/>
    <col min="2" max="2" width="45.7109375" style="33" customWidth="1"/>
    <col min="3" max="3" width="27.85546875" style="33" customWidth="1"/>
    <col min="4" max="5" width="10.42578125" style="33" customWidth="1"/>
    <col min="6" max="6" width="1.7109375" style="34" customWidth="1"/>
    <col min="7" max="36" width="10.7109375" style="35" customWidth="1"/>
    <col min="37" max="16384" width="9.140625" style="33"/>
  </cols>
  <sheetData>
    <row r="1" spans="1:51" s="36" customFormat="1" ht="23.25" x14ac:dyDescent="0.2">
      <c r="A1" s="32" t="s">
        <v>50</v>
      </c>
      <c r="B1" s="33"/>
      <c r="C1" s="33"/>
      <c r="D1" s="33"/>
      <c r="E1" s="33"/>
      <c r="F1" s="34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</row>
    <row r="2" spans="1:51" s="40" customFormat="1" ht="15.75" x14ac:dyDescent="0.2">
      <c r="A2" s="37" t="s">
        <v>51</v>
      </c>
      <c r="B2" s="33"/>
      <c r="C2" s="33"/>
      <c r="D2" s="33"/>
      <c r="E2" s="33"/>
      <c r="F2" s="38"/>
      <c r="G2" s="39">
        <v>1</v>
      </c>
      <c r="H2" s="39">
        <v>2</v>
      </c>
      <c r="I2" s="39">
        <v>3</v>
      </c>
      <c r="J2" s="39">
        <v>4</v>
      </c>
      <c r="K2" s="39">
        <v>5</v>
      </c>
      <c r="L2" s="39">
        <v>6</v>
      </c>
      <c r="M2" s="39">
        <v>7</v>
      </c>
      <c r="N2" s="39">
        <v>8</v>
      </c>
      <c r="O2" s="39">
        <v>9</v>
      </c>
      <c r="P2" s="39">
        <v>10</v>
      </c>
      <c r="Q2" s="39">
        <v>11</v>
      </c>
      <c r="R2" s="39">
        <v>12</v>
      </c>
      <c r="S2" s="39">
        <v>13</v>
      </c>
      <c r="T2" s="39">
        <v>14</v>
      </c>
      <c r="U2" s="39">
        <v>15</v>
      </c>
      <c r="V2" s="39">
        <v>16</v>
      </c>
      <c r="W2" s="39">
        <v>17</v>
      </c>
      <c r="X2" s="39">
        <v>18</v>
      </c>
      <c r="Y2" s="39">
        <v>19</v>
      </c>
      <c r="Z2" s="39">
        <v>20</v>
      </c>
      <c r="AA2" s="39">
        <v>21</v>
      </c>
      <c r="AB2" s="39">
        <v>22</v>
      </c>
      <c r="AC2" s="39">
        <v>23</v>
      </c>
      <c r="AD2" s="39">
        <v>24</v>
      </c>
      <c r="AE2" s="39">
        <v>25</v>
      </c>
      <c r="AF2" s="39">
        <v>26</v>
      </c>
      <c r="AG2" s="39">
        <v>27</v>
      </c>
      <c r="AH2" s="39">
        <v>28</v>
      </c>
      <c r="AI2" s="39">
        <v>29</v>
      </c>
      <c r="AJ2" s="39">
        <v>30</v>
      </c>
    </row>
    <row r="3" spans="1:51" s="40" customFormat="1" x14ac:dyDescent="0.2">
      <c r="A3" s="33"/>
      <c r="B3" s="33"/>
      <c r="C3" s="33"/>
      <c r="D3" s="33"/>
      <c r="E3" s="33"/>
      <c r="F3" s="38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</row>
    <row r="4" spans="1:51" s="40" customFormat="1" ht="15.75" x14ac:dyDescent="0.2">
      <c r="A4" s="37" t="s">
        <v>52</v>
      </c>
      <c r="B4" s="42" t="s">
        <v>49</v>
      </c>
      <c r="C4" s="33"/>
      <c r="D4" s="33"/>
      <c r="E4" s="33"/>
      <c r="F4" s="38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</row>
    <row r="5" spans="1:51" s="40" customFormat="1" x14ac:dyDescent="0.2">
      <c r="A5" s="33"/>
      <c r="B5" s="33"/>
      <c r="C5" s="33"/>
      <c r="D5" s="33"/>
      <c r="E5" s="33"/>
      <c r="F5" s="38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</row>
    <row r="6" spans="1:51" s="36" customFormat="1" ht="15.75" x14ac:dyDescent="0.2">
      <c r="A6" s="43" t="s">
        <v>53</v>
      </c>
      <c r="B6" s="33"/>
      <c r="C6" s="33"/>
      <c r="D6" s="33"/>
      <c r="E6" s="33"/>
      <c r="F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</row>
    <row r="7" spans="1:51" s="36" customFormat="1" ht="25.5" x14ac:dyDescent="0.2">
      <c r="A7" s="44" t="s">
        <v>54</v>
      </c>
      <c r="B7" s="44" t="s">
        <v>55</v>
      </c>
      <c r="C7" s="44" t="s">
        <v>56</v>
      </c>
      <c r="D7" s="45" t="s">
        <v>10</v>
      </c>
      <c r="E7" s="45" t="s">
        <v>11</v>
      </c>
      <c r="F7" s="34"/>
      <c r="G7" s="44">
        <v>2006</v>
      </c>
      <c r="H7" s="44">
        <f t="shared" ref="H7:AY7" si="0">G7+1</f>
        <v>2007</v>
      </c>
      <c r="I7" s="44">
        <f t="shared" si="0"/>
        <v>2008</v>
      </c>
      <c r="J7" s="44">
        <f t="shared" si="0"/>
        <v>2009</v>
      </c>
      <c r="K7" s="44">
        <f t="shared" si="0"/>
        <v>2010</v>
      </c>
      <c r="L7" s="44">
        <f t="shared" si="0"/>
        <v>2011</v>
      </c>
      <c r="M7" s="44">
        <f t="shared" si="0"/>
        <v>2012</v>
      </c>
      <c r="N7" s="44">
        <f t="shared" si="0"/>
        <v>2013</v>
      </c>
      <c r="O7" s="44">
        <f t="shared" si="0"/>
        <v>2014</v>
      </c>
      <c r="P7" s="44">
        <f t="shared" si="0"/>
        <v>2015</v>
      </c>
      <c r="Q7" s="44">
        <f t="shared" si="0"/>
        <v>2016</v>
      </c>
      <c r="R7" s="44">
        <f t="shared" si="0"/>
        <v>2017</v>
      </c>
      <c r="S7" s="44">
        <f t="shared" si="0"/>
        <v>2018</v>
      </c>
      <c r="T7" s="44">
        <f t="shared" si="0"/>
        <v>2019</v>
      </c>
      <c r="U7" s="44">
        <f t="shared" si="0"/>
        <v>2020</v>
      </c>
      <c r="V7" s="44">
        <f t="shared" si="0"/>
        <v>2021</v>
      </c>
      <c r="W7" s="44">
        <f t="shared" si="0"/>
        <v>2022</v>
      </c>
      <c r="X7" s="44">
        <f t="shared" si="0"/>
        <v>2023</v>
      </c>
      <c r="Y7" s="44">
        <f t="shared" si="0"/>
        <v>2024</v>
      </c>
      <c r="Z7" s="44">
        <f t="shared" si="0"/>
        <v>2025</v>
      </c>
      <c r="AA7" s="44">
        <f t="shared" si="0"/>
        <v>2026</v>
      </c>
      <c r="AB7" s="44">
        <f t="shared" si="0"/>
        <v>2027</v>
      </c>
      <c r="AC7" s="44">
        <f t="shared" si="0"/>
        <v>2028</v>
      </c>
      <c r="AD7" s="44">
        <f t="shared" si="0"/>
        <v>2029</v>
      </c>
      <c r="AE7" s="44">
        <f t="shared" si="0"/>
        <v>2030</v>
      </c>
      <c r="AF7" s="44">
        <f t="shared" si="0"/>
        <v>2031</v>
      </c>
      <c r="AG7" s="44">
        <f t="shared" si="0"/>
        <v>2032</v>
      </c>
      <c r="AH7" s="44">
        <f t="shared" si="0"/>
        <v>2033</v>
      </c>
      <c r="AI7" s="44">
        <f t="shared" si="0"/>
        <v>2034</v>
      </c>
      <c r="AJ7" s="44">
        <f t="shared" si="0"/>
        <v>2035</v>
      </c>
      <c r="AK7" s="44">
        <f t="shared" si="0"/>
        <v>2036</v>
      </c>
      <c r="AL7" s="44">
        <f t="shared" si="0"/>
        <v>2037</v>
      </c>
      <c r="AM7" s="44">
        <f t="shared" si="0"/>
        <v>2038</v>
      </c>
      <c r="AN7" s="44">
        <f t="shared" si="0"/>
        <v>2039</v>
      </c>
      <c r="AO7" s="44">
        <f t="shared" si="0"/>
        <v>2040</v>
      </c>
      <c r="AP7" s="44">
        <f t="shared" si="0"/>
        <v>2041</v>
      </c>
      <c r="AQ7" s="44">
        <f t="shared" si="0"/>
        <v>2042</v>
      </c>
      <c r="AR7" s="44">
        <f t="shared" si="0"/>
        <v>2043</v>
      </c>
      <c r="AS7" s="44">
        <f t="shared" si="0"/>
        <v>2044</v>
      </c>
      <c r="AT7" s="44">
        <f t="shared" si="0"/>
        <v>2045</v>
      </c>
      <c r="AU7" s="44">
        <f t="shared" si="0"/>
        <v>2046</v>
      </c>
      <c r="AV7" s="44">
        <f t="shared" si="0"/>
        <v>2047</v>
      </c>
      <c r="AW7" s="44">
        <f t="shared" si="0"/>
        <v>2048</v>
      </c>
      <c r="AX7" s="44">
        <f t="shared" si="0"/>
        <v>2049</v>
      </c>
      <c r="AY7" s="44">
        <f t="shared" si="0"/>
        <v>2050</v>
      </c>
    </row>
    <row r="8" spans="1:51" s="36" customFormat="1" ht="23.25" customHeight="1" x14ac:dyDescent="0.2">
      <c r="A8" s="46"/>
      <c r="B8" s="46"/>
      <c r="C8" s="46"/>
      <c r="D8" s="46"/>
      <c r="E8" s="46"/>
      <c r="F8" s="34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</row>
    <row r="9" spans="1:51" s="36" customFormat="1" x14ac:dyDescent="0.2">
      <c r="A9" s="47">
        <f>'[1]Allocation Methodology'!A5</f>
        <v>1</v>
      </c>
      <c r="B9" s="48" t="str">
        <f>'[1]Allocation Methodology'!B5</f>
        <v>Secondary Refrigerator Retirement Pilot</v>
      </c>
      <c r="C9" s="48" t="str">
        <f>'[1]Allocation Methodology'!C5</f>
        <v>Consumer</v>
      </c>
      <c r="D9" s="48">
        <f>'[1]Allocation Methodology'!D5</f>
        <v>2006</v>
      </c>
      <c r="E9" s="49" t="str">
        <f>'[1]Allocation Methodology'!E5</f>
        <v>Final</v>
      </c>
      <c r="F9" s="38"/>
      <c r="G9" s="50">
        <v>1.2080335862292924E-3</v>
      </c>
      <c r="H9" s="51">
        <v>1.2080335862292924E-3</v>
      </c>
      <c r="I9" s="51">
        <v>1.2080335862292924E-3</v>
      </c>
      <c r="J9" s="51">
        <v>1.2080335862292924E-3</v>
      </c>
      <c r="K9" s="51">
        <v>1.2080335862292924E-3</v>
      </c>
      <c r="L9" s="51">
        <v>1.2080335862292924E-3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  <c r="AE9" s="51">
        <v>0</v>
      </c>
      <c r="AF9" s="52">
        <v>0</v>
      </c>
      <c r="AG9" s="52">
        <v>0</v>
      </c>
      <c r="AH9" s="52">
        <v>0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2">
        <v>0</v>
      </c>
      <c r="AO9" s="52">
        <v>0</v>
      </c>
      <c r="AP9" s="52">
        <v>0</v>
      </c>
      <c r="AQ9" s="52">
        <v>0</v>
      </c>
      <c r="AR9" s="52">
        <v>0</v>
      </c>
      <c r="AS9" s="52">
        <v>0</v>
      </c>
      <c r="AT9" s="52">
        <v>0</v>
      </c>
      <c r="AU9" s="52">
        <v>0</v>
      </c>
      <c r="AV9" s="52">
        <v>0</v>
      </c>
      <c r="AW9" s="52">
        <v>0</v>
      </c>
      <c r="AX9" s="52">
        <v>0</v>
      </c>
      <c r="AY9" s="53">
        <v>0</v>
      </c>
    </row>
    <row r="10" spans="1:51" s="36" customFormat="1" x14ac:dyDescent="0.2">
      <c r="A10" s="54">
        <f>'[1]Allocation Methodology'!A6</f>
        <v>2</v>
      </c>
      <c r="B10" s="55" t="str">
        <f>'[1]Allocation Methodology'!B6</f>
        <v>Cool &amp; Hot Savings Rebate</v>
      </c>
      <c r="C10" s="55" t="str">
        <f>'[1]Allocation Methodology'!C6</f>
        <v>Consumer</v>
      </c>
      <c r="D10" s="55">
        <f>'[1]Allocation Methodology'!D6</f>
        <v>2006</v>
      </c>
      <c r="E10" s="56" t="str">
        <f>'[1]Allocation Methodology'!E6</f>
        <v>Final</v>
      </c>
      <c r="F10" s="38" t="b">
        <v>0</v>
      </c>
      <c r="G10" s="57">
        <v>1.2193001196126369E-2</v>
      </c>
      <c r="H10" s="58">
        <v>1.2193001196126369E-2</v>
      </c>
      <c r="I10" s="58">
        <v>1.2193001196126369E-2</v>
      </c>
      <c r="J10" s="58">
        <v>1.2193001196126369E-2</v>
      </c>
      <c r="K10" s="58">
        <v>1.2193001196126369E-2</v>
      </c>
      <c r="L10" s="58">
        <v>1.2193001196126369E-2</v>
      </c>
      <c r="M10" s="58">
        <v>1.2193001196126369E-2</v>
      </c>
      <c r="N10" s="58">
        <v>1.2193001196126369E-2</v>
      </c>
      <c r="O10" s="58">
        <v>8.659145027259443E-3</v>
      </c>
      <c r="P10" s="58">
        <v>8.659145027259443E-3</v>
      </c>
      <c r="Q10" s="58">
        <v>8.659145027259443E-3</v>
      </c>
      <c r="R10" s="58">
        <v>8.659145027259443E-3</v>
      </c>
      <c r="S10" s="58">
        <v>8.659145027259443E-3</v>
      </c>
      <c r="T10" s="58">
        <v>8.659145027259443E-3</v>
      </c>
      <c r="U10" s="58">
        <v>3.737464481562567E-3</v>
      </c>
      <c r="V10" s="58">
        <v>1.9727459357104758E-3</v>
      </c>
      <c r="W10" s="58">
        <v>1.9727459357104758E-3</v>
      </c>
      <c r="X10" s="58">
        <v>1.9727459357104758E-3</v>
      </c>
      <c r="Y10" s="58">
        <v>0</v>
      </c>
      <c r="Z10" s="58">
        <v>0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  <c r="AF10" s="59">
        <v>0</v>
      </c>
      <c r="AG10" s="59">
        <v>0</v>
      </c>
      <c r="AH10" s="59">
        <v>0</v>
      </c>
      <c r="AI10" s="59">
        <v>0</v>
      </c>
      <c r="AJ10" s="59">
        <v>0</v>
      </c>
      <c r="AK10" s="59">
        <v>0</v>
      </c>
      <c r="AL10" s="59">
        <v>0</v>
      </c>
      <c r="AM10" s="59">
        <v>0</v>
      </c>
      <c r="AN10" s="59">
        <v>0</v>
      </c>
      <c r="AO10" s="59">
        <v>0</v>
      </c>
      <c r="AP10" s="59">
        <v>0</v>
      </c>
      <c r="AQ10" s="59">
        <v>0</v>
      </c>
      <c r="AR10" s="59">
        <v>0</v>
      </c>
      <c r="AS10" s="59">
        <v>0</v>
      </c>
      <c r="AT10" s="59">
        <v>0</v>
      </c>
      <c r="AU10" s="59">
        <v>0</v>
      </c>
      <c r="AV10" s="59">
        <v>0</v>
      </c>
      <c r="AW10" s="59">
        <v>0</v>
      </c>
      <c r="AX10" s="59">
        <v>0</v>
      </c>
      <c r="AY10" s="60">
        <v>0</v>
      </c>
    </row>
    <row r="11" spans="1:51" s="36" customFormat="1" x14ac:dyDescent="0.2">
      <c r="A11" s="61">
        <f>'[1]Allocation Methodology'!A7</f>
        <v>3</v>
      </c>
      <c r="B11" s="62" t="str">
        <f>'[1]Allocation Methodology'!B7</f>
        <v>Every Kilowatt Counts</v>
      </c>
      <c r="C11" s="62" t="str">
        <f>'[1]Allocation Methodology'!C7</f>
        <v>Consumer</v>
      </c>
      <c r="D11" s="62">
        <f>'[1]Allocation Methodology'!D7</f>
        <v>2006</v>
      </c>
      <c r="E11" s="63" t="str">
        <f>'[1]Allocation Methodology'!E7</f>
        <v>Final</v>
      </c>
      <c r="F11" s="38" t="b">
        <v>0</v>
      </c>
      <c r="G11" s="64">
        <v>4.0262395607650542E-3</v>
      </c>
      <c r="H11" s="65">
        <v>4.0262395607650542E-3</v>
      </c>
      <c r="I11" s="65">
        <v>4.0262395607650542E-3</v>
      </c>
      <c r="J11" s="65">
        <v>4.0262395607650542E-3</v>
      </c>
      <c r="K11" s="65">
        <v>4.0262395607650542E-3</v>
      </c>
      <c r="L11" s="65">
        <v>4.0262395607650542E-3</v>
      </c>
      <c r="M11" s="65">
        <v>4.0262395607650542E-3</v>
      </c>
      <c r="N11" s="65">
        <v>4.0262395607650542E-3</v>
      </c>
      <c r="O11" s="65">
        <v>4.0262395607650542E-3</v>
      </c>
      <c r="P11" s="65">
        <v>4.0262395607650542E-3</v>
      </c>
      <c r="Q11" s="65">
        <v>4.0262395607650542E-3</v>
      </c>
      <c r="R11" s="65">
        <v>4.0262395607650542E-3</v>
      </c>
      <c r="S11" s="65">
        <v>4.0262395607650542E-3</v>
      </c>
      <c r="T11" s="65">
        <v>4.0262395607650542E-3</v>
      </c>
      <c r="U11" s="65">
        <v>4.0262395607650542E-3</v>
      </c>
      <c r="V11" s="65">
        <v>3.3267074932675157E-3</v>
      </c>
      <c r="W11" s="65">
        <v>3.3267074932675157E-3</v>
      </c>
      <c r="X11" s="65">
        <v>3.3267074932675157E-3</v>
      </c>
      <c r="Y11" s="65">
        <v>1.4900204491635698E-4</v>
      </c>
      <c r="Z11" s="65">
        <v>1.4900204491635698E-4</v>
      </c>
      <c r="AA11" s="65">
        <v>0</v>
      </c>
      <c r="AB11" s="65">
        <v>0</v>
      </c>
      <c r="AC11" s="65">
        <v>0</v>
      </c>
      <c r="AD11" s="65">
        <v>0</v>
      </c>
      <c r="AE11" s="65">
        <v>0</v>
      </c>
      <c r="AF11" s="66">
        <v>0</v>
      </c>
      <c r="AG11" s="66">
        <v>0</v>
      </c>
      <c r="AH11" s="66">
        <v>0</v>
      </c>
      <c r="AI11" s="66">
        <v>0</v>
      </c>
      <c r="AJ11" s="66">
        <v>0</v>
      </c>
      <c r="AK11" s="66">
        <v>0</v>
      </c>
      <c r="AL11" s="66">
        <v>0</v>
      </c>
      <c r="AM11" s="66">
        <v>0</v>
      </c>
      <c r="AN11" s="66">
        <v>0</v>
      </c>
      <c r="AO11" s="66">
        <v>0</v>
      </c>
      <c r="AP11" s="66">
        <v>0</v>
      </c>
      <c r="AQ11" s="66">
        <v>0</v>
      </c>
      <c r="AR11" s="66">
        <v>0</v>
      </c>
      <c r="AS11" s="66">
        <v>0</v>
      </c>
      <c r="AT11" s="66">
        <v>0</v>
      </c>
      <c r="AU11" s="66">
        <v>0</v>
      </c>
      <c r="AV11" s="66">
        <v>0</v>
      </c>
      <c r="AW11" s="66">
        <v>0</v>
      </c>
      <c r="AX11" s="66">
        <v>0</v>
      </c>
      <c r="AY11" s="67">
        <v>0</v>
      </c>
    </row>
    <row r="12" spans="1:51" s="36" customFormat="1" x14ac:dyDescent="0.2">
      <c r="A12" s="54">
        <f>'[1]Allocation Methodology'!A8</f>
        <v>4</v>
      </c>
      <c r="B12" s="55" t="str">
        <f>'[1]Allocation Methodology'!B8</f>
        <v>Demand Response 1</v>
      </c>
      <c r="C12" s="55" t="str">
        <f>'[1]Allocation Methodology'!C8</f>
        <v>Business, Industrial</v>
      </c>
      <c r="D12" s="55">
        <f>'[1]Allocation Methodology'!D8</f>
        <v>2006</v>
      </c>
      <c r="E12" s="56" t="str">
        <f>'[1]Allocation Methodology'!E8</f>
        <v>Final</v>
      </c>
      <c r="F12" s="38" t="b">
        <v>0</v>
      </c>
      <c r="G12" s="57">
        <v>0.14579980798562323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  <c r="AF12" s="59">
        <v>0</v>
      </c>
      <c r="AG12" s="59">
        <v>0</v>
      </c>
      <c r="AH12" s="59">
        <v>0</v>
      </c>
      <c r="AI12" s="59">
        <v>0</v>
      </c>
      <c r="AJ12" s="59">
        <v>0</v>
      </c>
      <c r="AK12" s="59">
        <v>0</v>
      </c>
      <c r="AL12" s="59">
        <v>0</v>
      </c>
      <c r="AM12" s="59">
        <v>0</v>
      </c>
      <c r="AN12" s="59">
        <v>0</v>
      </c>
      <c r="AO12" s="59">
        <v>0</v>
      </c>
      <c r="AP12" s="59">
        <v>0</v>
      </c>
      <c r="AQ12" s="59">
        <v>0</v>
      </c>
      <c r="AR12" s="59">
        <v>0</v>
      </c>
      <c r="AS12" s="59">
        <v>0</v>
      </c>
      <c r="AT12" s="59">
        <v>0</v>
      </c>
      <c r="AU12" s="59">
        <v>0</v>
      </c>
      <c r="AV12" s="59">
        <v>0</v>
      </c>
      <c r="AW12" s="59">
        <v>0</v>
      </c>
      <c r="AX12" s="59">
        <v>0</v>
      </c>
      <c r="AY12" s="60">
        <v>0</v>
      </c>
    </row>
    <row r="13" spans="1:51" s="36" customFormat="1" x14ac:dyDescent="0.2">
      <c r="A13" s="68">
        <f>'[1]Allocation Methodology'!A9</f>
        <v>5</v>
      </c>
      <c r="B13" s="69" t="str">
        <f>'[1]Allocation Methodology'!B9</f>
        <v>Loblaw &amp; York Region Demand Response</v>
      </c>
      <c r="C13" s="69" t="str">
        <f>'[1]Allocation Methodology'!C9</f>
        <v>Business, Industrial</v>
      </c>
      <c r="D13" s="69">
        <f>'[1]Allocation Methodology'!D9</f>
        <v>2006</v>
      </c>
      <c r="E13" s="70" t="str">
        <f>'[1]Allocation Methodology'!E9</f>
        <v>Final</v>
      </c>
      <c r="F13" s="38" t="b">
        <v>0</v>
      </c>
      <c r="G13" s="71">
        <v>7.1362857824288492E-3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4">
        <v>0</v>
      </c>
    </row>
    <row r="14" spans="1:51" s="36" customFormat="1" x14ac:dyDescent="0.2">
      <c r="A14" s="75">
        <f>'[1]Allocation Methodology'!A10</f>
        <v>6</v>
      </c>
      <c r="B14" s="76" t="str">
        <f>'[1]Allocation Methodology'!B10</f>
        <v>Great Refrigerator Roundup</v>
      </c>
      <c r="C14" s="76" t="str">
        <f>'[1]Allocation Methodology'!C10</f>
        <v>Consumer</v>
      </c>
      <c r="D14" s="76">
        <f>'[1]Allocation Methodology'!D10</f>
        <v>2007</v>
      </c>
      <c r="E14" s="77" t="str">
        <f>'[1]Allocation Methodology'!E10</f>
        <v>Final</v>
      </c>
      <c r="F14" s="38" t="b">
        <v>0</v>
      </c>
      <c r="G14" s="78">
        <v>0</v>
      </c>
      <c r="H14" s="79">
        <v>7.8980891729415201E-4</v>
      </c>
      <c r="I14" s="79">
        <v>7.8980891729415201E-4</v>
      </c>
      <c r="J14" s="79">
        <v>7.8980891729415201E-4</v>
      </c>
      <c r="K14" s="79">
        <v>7.8980891729415201E-4</v>
      </c>
      <c r="L14" s="79">
        <v>7.8980891729415201E-4</v>
      </c>
      <c r="M14" s="79">
        <v>7.8980891729415201E-4</v>
      </c>
      <c r="N14" s="79">
        <v>7.8980891729415201E-4</v>
      </c>
      <c r="O14" s="79">
        <v>7.8980891729415201E-4</v>
      </c>
      <c r="P14" s="79">
        <v>7.5666647509527629E-4</v>
      </c>
      <c r="Q14" s="79">
        <v>0</v>
      </c>
      <c r="R14" s="79">
        <v>0</v>
      </c>
      <c r="S14" s="79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80">
        <v>0</v>
      </c>
      <c r="AG14" s="80">
        <v>0</v>
      </c>
      <c r="AH14" s="80">
        <v>0</v>
      </c>
      <c r="AI14" s="80">
        <v>0</v>
      </c>
      <c r="AJ14" s="80">
        <v>0</v>
      </c>
      <c r="AK14" s="80">
        <v>0</v>
      </c>
      <c r="AL14" s="80">
        <v>0</v>
      </c>
      <c r="AM14" s="80">
        <v>0</v>
      </c>
      <c r="AN14" s="80">
        <v>0</v>
      </c>
      <c r="AO14" s="80">
        <v>0</v>
      </c>
      <c r="AP14" s="80">
        <v>0</v>
      </c>
      <c r="AQ14" s="80">
        <v>0</v>
      </c>
      <c r="AR14" s="80">
        <v>0</v>
      </c>
      <c r="AS14" s="80">
        <v>0</v>
      </c>
      <c r="AT14" s="80">
        <v>0</v>
      </c>
      <c r="AU14" s="80">
        <v>0</v>
      </c>
      <c r="AV14" s="80">
        <v>0</v>
      </c>
      <c r="AW14" s="80">
        <v>0</v>
      </c>
      <c r="AX14" s="80">
        <v>0</v>
      </c>
      <c r="AY14" s="81">
        <v>0</v>
      </c>
    </row>
    <row r="15" spans="1:51" s="36" customFormat="1" x14ac:dyDescent="0.2">
      <c r="A15" s="61">
        <f>'[1]Allocation Methodology'!A11</f>
        <v>7</v>
      </c>
      <c r="B15" s="62" t="str">
        <f>'[1]Allocation Methodology'!B11</f>
        <v>Cool &amp; Hot Savings Rebate</v>
      </c>
      <c r="C15" s="62" t="str">
        <f>'[1]Allocation Methodology'!C11</f>
        <v>Consumer</v>
      </c>
      <c r="D15" s="62">
        <f>'[1]Allocation Methodology'!D11</f>
        <v>2007</v>
      </c>
      <c r="E15" s="63" t="str">
        <f>'[1]Allocation Methodology'!E11</f>
        <v>Final</v>
      </c>
      <c r="F15" s="38" t="b">
        <v>0</v>
      </c>
      <c r="G15" s="64">
        <v>0</v>
      </c>
      <c r="H15" s="65">
        <v>1.3822844091699215E-2</v>
      </c>
      <c r="I15" s="65">
        <v>1.3822844091699215E-2</v>
      </c>
      <c r="J15" s="65">
        <v>1.3822844091699215E-2</v>
      </c>
      <c r="K15" s="65">
        <v>1.3822844091699215E-2</v>
      </c>
      <c r="L15" s="65">
        <v>1.3822844091699215E-2</v>
      </c>
      <c r="M15" s="65">
        <v>1.2748786300569203E-2</v>
      </c>
      <c r="N15" s="65">
        <v>1.2748786300569203E-2</v>
      </c>
      <c r="O15" s="65">
        <v>1.2748786300569203E-2</v>
      </c>
      <c r="P15" s="65">
        <v>1.2748786300569203E-2</v>
      </c>
      <c r="Q15" s="65">
        <v>1.2748786300569203E-2</v>
      </c>
      <c r="R15" s="65">
        <v>1.2748786300569203E-2</v>
      </c>
      <c r="S15" s="65">
        <v>1.2748786300569203E-2</v>
      </c>
      <c r="T15" s="65">
        <v>1.2748786300569203E-2</v>
      </c>
      <c r="U15" s="65">
        <v>1.2748786300569203E-2</v>
      </c>
      <c r="V15" s="65">
        <v>1.2748786300569203E-2</v>
      </c>
      <c r="W15" s="65">
        <v>2.3665223371498391E-3</v>
      </c>
      <c r="X15" s="65">
        <v>2.3665223371498391E-3</v>
      </c>
      <c r="Y15" s="65">
        <v>2.3665223371498391E-3</v>
      </c>
      <c r="Z15" s="65">
        <v>0</v>
      </c>
      <c r="AA15" s="65">
        <v>0</v>
      </c>
      <c r="AB15" s="65">
        <v>0</v>
      </c>
      <c r="AC15" s="65">
        <v>0</v>
      </c>
      <c r="AD15" s="65">
        <v>0</v>
      </c>
      <c r="AE15" s="65">
        <v>0</v>
      </c>
      <c r="AF15" s="66">
        <v>0</v>
      </c>
      <c r="AG15" s="66">
        <v>0</v>
      </c>
      <c r="AH15" s="66">
        <v>0</v>
      </c>
      <c r="AI15" s="66">
        <v>0</v>
      </c>
      <c r="AJ15" s="66">
        <v>0</v>
      </c>
      <c r="AK15" s="66">
        <v>0</v>
      </c>
      <c r="AL15" s="66">
        <v>0</v>
      </c>
      <c r="AM15" s="66">
        <v>0</v>
      </c>
      <c r="AN15" s="66">
        <v>0</v>
      </c>
      <c r="AO15" s="66">
        <v>0</v>
      </c>
      <c r="AP15" s="66">
        <v>0</v>
      </c>
      <c r="AQ15" s="66">
        <v>0</v>
      </c>
      <c r="AR15" s="66">
        <v>0</v>
      </c>
      <c r="AS15" s="66">
        <v>0</v>
      </c>
      <c r="AT15" s="66">
        <v>0</v>
      </c>
      <c r="AU15" s="66">
        <v>0</v>
      </c>
      <c r="AV15" s="66">
        <v>0</v>
      </c>
      <c r="AW15" s="66">
        <v>0</v>
      </c>
      <c r="AX15" s="66">
        <v>0</v>
      </c>
      <c r="AY15" s="67">
        <v>0</v>
      </c>
    </row>
    <row r="16" spans="1:51" s="36" customFormat="1" x14ac:dyDescent="0.2">
      <c r="A16" s="54">
        <f>'[1]Allocation Methodology'!A12</f>
        <v>8</v>
      </c>
      <c r="B16" s="55" t="str">
        <f>'[1]Allocation Methodology'!B12</f>
        <v>Every Kilowatt Counts</v>
      </c>
      <c r="C16" s="55" t="str">
        <f>'[1]Allocation Methodology'!C12</f>
        <v>Consumer</v>
      </c>
      <c r="D16" s="55">
        <f>'[1]Allocation Methodology'!D12</f>
        <v>2007</v>
      </c>
      <c r="E16" s="56" t="str">
        <f>'[1]Allocation Methodology'!E12</f>
        <v>Final</v>
      </c>
      <c r="F16" s="38" t="b">
        <v>0</v>
      </c>
      <c r="G16" s="57">
        <v>0</v>
      </c>
      <c r="H16" s="58">
        <v>4.8088669441877351E-3</v>
      </c>
      <c r="I16" s="58">
        <v>4.3576443496986658E-3</v>
      </c>
      <c r="J16" s="58">
        <v>4.3576443496986658E-3</v>
      </c>
      <c r="K16" s="58">
        <v>4.3576443496986658E-3</v>
      </c>
      <c r="L16" s="58">
        <v>4.3576443496986658E-3</v>
      </c>
      <c r="M16" s="58">
        <v>4.3576443496986658E-3</v>
      </c>
      <c r="N16" s="58">
        <v>4.3576443496986658E-3</v>
      </c>
      <c r="O16" s="58">
        <v>4.3576443496986658E-3</v>
      </c>
      <c r="P16" s="58">
        <v>1.0600627772827161E-3</v>
      </c>
      <c r="Q16" s="58">
        <v>1.0600627772827161E-3</v>
      </c>
      <c r="R16" s="58">
        <v>4.2814904379840358E-5</v>
      </c>
      <c r="S16" s="58">
        <v>4.2814904379840358E-5</v>
      </c>
      <c r="T16" s="58">
        <v>4.2814904379840358E-5</v>
      </c>
      <c r="U16" s="58">
        <v>4.2814904379840358E-5</v>
      </c>
      <c r="V16" s="58">
        <v>4.2814904379840358E-5</v>
      </c>
      <c r="W16" s="58">
        <v>4.2814904379840358E-5</v>
      </c>
      <c r="X16" s="58">
        <v>1.5852914088101706E-5</v>
      </c>
      <c r="Y16" s="58">
        <v>1.5852914088101706E-5</v>
      </c>
      <c r="Z16" s="58">
        <v>0</v>
      </c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9">
        <v>0</v>
      </c>
      <c r="AG16" s="59">
        <v>0</v>
      </c>
      <c r="AH16" s="59">
        <v>0</v>
      </c>
      <c r="AI16" s="59">
        <v>0</v>
      </c>
      <c r="AJ16" s="59">
        <v>0</v>
      </c>
      <c r="AK16" s="59">
        <v>0</v>
      </c>
      <c r="AL16" s="59">
        <v>0</v>
      </c>
      <c r="AM16" s="59">
        <v>0</v>
      </c>
      <c r="AN16" s="59">
        <v>0</v>
      </c>
      <c r="AO16" s="59">
        <v>0</v>
      </c>
      <c r="AP16" s="59">
        <v>0</v>
      </c>
      <c r="AQ16" s="59">
        <v>0</v>
      </c>
      <c r="AR16" s="59">
        <v>0</v>
      </c>
      <c r="AS16" s="59">
        <v>0</v>
      </c>
      <c r="AT16" s="59">
        <v>0</v>
      </c>
      <c r="AU16" s="59">
        <v>0</v>
      </c>
      <c r="AV16" s="59">
        <v>0</v>
      </c>
      <c r="AW16" s="59">
        <v>0</v>
      </c>
      <c r="AX16" s="59">
        <v>0</v>
      </c>
      <c r="AY16" s="60">
        <v>0</v>
      </c>
    </row>
    <row r="17" spans="1:51" s="36" customFormat="1" x14ac:dyDescent="0.2">
      <c r="A17" s="61">
        <f>'[1]Allocation Methodology'!A13</f>
        <v>9</v>
      </c>
      <c r="B17" s="82" t="str">
        <f>'[1]Allocation Methodology'!B13</f>
        <v>peaksaver®</v>
      </c>
      <c r="C17" s="62" t="str">
        <f>'[1]Allocation Methodology'!C13</f>
        <v>Consumer, Business</v>
      </c>
      <c r="D17" s="62">
        <f>'[1]Allocation Methodology'!D13</f>
        <v>2007</v>
      </c>
      <c r="E17" s="63" t="str">
        <f>'[1]Allocation Methodology'!E13</f>
        <v>Final</v>
      </c>
      <c r="F17" s="38" t="b">
        <v>0</v>
      </c>
      <c r="G17" s="64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5">
        <v>0</v>
      </c>
      <c r="AA17" s="65">
        <v>0</v>
      </c>
      <c r="AB17" s="65">
        <v>0</v>
      </c>
      <c r="AC17" s="65">
        <v>0</v>
      </c>
      <c r="AD17" s="65">
        <v>0</v>
      </c>
      <c r="AE17" s="65">
        <v>0</v>
      </c>
      <c r="AF17" s="66">
        <v>0</v>
      </c>
      <c r="AG17" s="66">
        <v>0</v>
      </c>
      <c r="AH17" s="66">
        <v>0</v>
      </c>
      <c r="AI17" s="66">
        <v>0</v>
      </c>
      <c r="AJ17" s="66">
        <v>0</v>
      </c>
      <c r="AK17" s="66">
        <v>0</v>
      </c>
      <c r="AL17" s="66">
        <v>0</v>
      </c>
      <c r="AM17" s="66">
        <v>0</v>
      </c>
      <c r="AN17" s="66">
        <v>0</v>
      </c>
      <c r="AO17" s="66">
        <v>0</v>
      </c>
      <c r="AP17" s="66">
        <v>0</v>
      </c>
      <c r="AQ17" s="66">
        <v>0</v>
      </c>
      <c r="AR17" s="66">
        <v>0</v>
      </c>
      <c r="AS17" s="66">
        <v>0</v>
      </c>
      <c r="AT17" s="66">
        <v>0</v>
      </c>
      <c r="AU17" s="66">
        <v>0</v>
      </c>
      <c r="AV17" s="66">
        <v>0</v>
      </c>
      <c r="AW17" s="66">
        <v>0</v>
      </c>
      <c r="AX17" s="66">
        <v>0</v>
      </c>
      <c r="AY17" s="67">
        <v>0</v>
      </c>
    </row>
    <row r="18" spans="1:51" s="36" customFormat="1" x14ac:dyDescent="0.2">
      <c r="A18" s="54">
        <f>'[1]Allocation Methodology'!A14</f>
        <v>10</v>
      </c>
      <c r="B18" s="55" t="str">
        <f>'[1]Allocation Methodology'!B14</f>
        <v>Summer Savings</v>
      </c>
      <c r="C18" s="55" t="str">
        <f>'[1]Allocation Methodology'!C14</f>
        <v>Consumer</v>
      </c>
      <c r="D18" s="55">
        <f>'[1]Allocation Methodology'!D14</f>
        <v>2007</v>
      </c>
      <c r="E18" s="56" t="str">
        <f>'[1]Allocation Methodology'!E14</f>
        <v>Final</v>
      </c>
      <c r="F18" s="38" t="b">
        <v>0</v>
      </c>
      <c r="G18" s="57">
        <v>0</v>
      </c>
      <c r="H18" s="58">
        <v>4.3403623899594526E-2</v>
      </c>
      <c r="I18" s="58">
        <v>1.2944068959218086E-2</v>
      </c>
      <c r="J18" s="58">
        <v>6.232289440114472E-3</v>
      </c>
      <c r="K18" s="58">
        <v>6.232289440114472E-3</v>
      </c>
      <c r="L18" s="58">
        <v>6.232289440114472E-3</v>
      </c>
      <c r="M18" s="58">
        <v>6.232289440114472E-3</v>
      </c>
      <c r="N18" s="58">
        <v>6.232289440114472E-3</v>
      </c>
      <c r="O18" s="58">
        <v>6.232289440114472E-3</v>
      </c>
      <c r="P18" s="58">
        <v>6.1762152076309347E-3</v>
      </c>
      <c r="Q18" s="58">
        <v>6.1762152076309347E-3</v>
      </c>
      <c r="R18" s="58">
        <v>6.1762152076309347E-3</v>
      </c>
      <c r="S18" s="58">
        <v>6.1762152076309347E-3</v>
      </c>
      <c r="T18" s="58">
        <v>6.1762152076309347E-3</v>
      </c>
      <c r="U18" s="58">
        <v>6.1762152076309347E-3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9">
        <v>0</v>
      </c>
      <c r="AG18" s="59">
        <v>0</v>
      </c>
      <c r="AH18" s="59">
        <v>0</v>
      </c>
      <c r="AI18" s="59">
        <v>0</v>
      </c>
      <c r="AJ18" s="59">
        <v>0</v>
      </c>
      <c r="AK18" s="59">
        <v>0</v>
      </c>
      <c r="AL18" s="59">
        <v>0</v>
      </c>
      <c r="AM18" s="59">
        <v>0</v>
      </c>
      <c r="AN18" s="59">
        <v>0</v>
      </c>
      <c r="AO18" s="59">
        <v>0</v>
      </c>
      <c r="AP18" s="59">
        <v>0</v>
      </c>
      <c r="AQ18" s="59">
        <v>0</v>
      </c>
      <c r="AR18" s="59">
        <v>0</v>
      </c>
      <c r="AS18" s="59">
        <v>0</v>
      </c>
      <c r="AT18" s="59">
        <v>0</v>
      </c>
      <c r="AU18" s="59">
        <v>0</v>
      </c>
      <c r="AV18" s="59">
        <v>0</v>
      </c>
      <c r="AW18" s="59">
        <v>0</v>
      </c>
      <c r="AX18" s="59">
        <v>0</v>
      </c>
      <c r="AY18" s="60">
        <v>0</v>
      </c>
    </row>
    <row r="19" spans="1:51" s="36" customFormat="1" x14ac:dyDescent="0.2">
      <c r="A19" s="61">
        <f>'[1]Allocation Methodology'!A15</f>
        <v>11</v>
      </c>
      <c r="B19" s="62" t="str">
        <f>'[1]Allocation Methodology'!B15</f>
        <v>Aboriginal</v>
      </c>
      <c r="C19" s="62" t="str">
        <f>'[1]Allocation Methodology'!C15</f>
        <v>Consumer</v>
      </c>
      <c r="D19" s="62">
        <f>'[1]Allocation Methodology'!D15</f>
        <v>2007</v>
      </c>
      <c r="E19" s="63" t="str">
        <f>'[1]Allocation Methodology'!E15</f>
        <v>Final</v>
      </c>
      <c r="F19" s="38" t="b">
        <v>0</v>
      </c>
      <c r="G19" s="64">
        <v>0</v>
      </c>
      <c r="H19" s="65">
        <v>2.0468E-2</v>
      </c>
      <c r="I19" s="65">
        <v>2.0468E-2</v>
      </c>
      <c r="J19" s="65">
        <v>2.0468E-2</v>
      </c>
      <c r="K19" s="65">
        <v>2.0468E-2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5">
        <v>0</v>
      </c>
      <c r="AA19" s="65">
        <v>0</v>
      </c>
      <c r="AB19" s="65">
        <v>0</v>
      </c>
      <c r="AC19" s="65">
        <v>0</v>
      </c>
      <c r="AD19" s="65">
        <v>0</v>
      </c>
      <c r="AE19" s="65">
        <v>0</v>
      </c>
      <c r="AF19" s="66">
        <v>0</v>
      </c>
      <c r="AG19" s="66">
        <v>0</v>
      </c>
      <c r="AH19" s="66">
        <v>0</v>
      </c>
      <c r="AI19" s="66">
        <v>0</v>
      </c>
      <c r="AJ19" s="66">
        <v>0</v>
      </c>
      <c r="AK19" s="66">
        <v>0</v>
      </c>
      <c r="AL19" s="66">
        <v>0</v>
      </c>
      <c r="AM19" s="66">
        <v>0</v>
      </c>
      <c r="AN19" s="66">
        <v>0</v>
      </c>
      <c r="AO19" s="66">
        <v>0</v>
      </c>
      <c r="AP19" s="66">
        <v>0</v>
      </c>
      <c r="AQ19" s="66">
        <v>0</v>
      </c>
      <c r="AR19" s="66">
        <v>0</v>
      </c>
      <c r="AS19" s="66">
        <v>0</v>
      </c>
      <c r="AT19" s="66">
        <v>0</v>
      </c>
      <c r="AU19" s="66">
        <v>0</v>
      </c>
      <c r="AV19" s="66">
        <v>0</v>
      </c>
      <c r="AW19" s="66">
        <v>0</v>
      </c>
      <c r="AX19" s="66">
        <v>0</v>
      </c>
      <c r="AY19" s="67">
        <v>0</v>
      </c>
    </row>
    <row r="20" spans="1:51" s="36" customFormat="1" x14ac:dyDescent="0.2">
      <c r="A20" s="54">
        <f>'[1]Allocation Methodology'!A16</f>
        <v>12</v>
      </c>
      <c r="B20" s="55" t="str">
        <f>'[1]Allocation Methodology'!B16</f>
        <v>Affordable Housing Pilot</v>
      </c>
      <c r="C20" s="55" t="str">
        <f>'[1]Allocation Methodology'!C16</f>
        <v>Consumer Low-Income</v>
      </c>
      <c r="D20" s="55">
        <f>'[1]Allocation Methodology'!D16</f>
        <v>2007</v>
      </c>
      <c r="E20" s="56" t="str">
        <f>'[1]Allocation Methodology'!E16</f>
        <v>Final</v>
      </c>
      <c r="F20" s="38" t="b">
        <v>0</v>
      </c>
      <c r="G20" s="57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>
        <v>0</v>
      </c>
      <c r="Z20" s="58">
        <v>0</v>
      </c>
      <c r="AA20" s="58">
        <v>0</v>
      </c>
      <c r="AB20" s="58">
        <v>0</v>
      </c>
      <c r="AC20" s="58">
        <v>0</v>
      </c>
      <c r="AD20" s="58">
        <v>0</v>
      </c>
      <c r="AE20" s="58">
        <v>0</v>
      </c>
      <c r="AF20" s="59">
        <v>0</v>
      </c>
      <c r="AG20" s="59">
        <v>0</v>
      </c>
      <c r="AH20" s="59">
        <v>0</v>
      </c>
      <c r="AI20" s="59">
        <v>0</v>
      </c>
      <c r="AJ20" s="59">
        <v>0</v>
      </c>
      <c r="AK20" s="59">
        <v>0</v>
      </c>
      <c r="AL20" s="59">
        <v>0</v>
      </c>
      <c r="AM20" s="59">
        <v>0</v>
      </c>
      <c r="AN20" s="59">
        <v>0</v>
      </c>
      <c r="AO20" s="59">
        <v>0</v>
      </c>
      <c r="AP20" s="59">
        <v>0</v>
      </c>
      <c r="AQ20" s="59">
        <v>0</v>
      </c>
      <c r="AR20" s="59">
        <v>0</v>
      </c>
      <c r="AS20" s="59">
        <v>0</v>
      </c>
      <c r="AT20" s="59">
        <v>0</v>
      </c>
      <c r="AU20" s="59">
        <v>0</v>
      </c>
      <c r="AV20" s="59">
        <v>0</v>
      </c>
      <c r="AW20" s="59">
        <v>0</v>
      </c>
      <c r="AX20" s="59">
        <v>0</v>
      </c>
      <c r="AY20" s="60">
        <v>0</v>
      </c>
    </row>
    <row r="21" spans="1:51" s="36" customFormat="1" x14ac:dyDescent="0.2">
      <c r="A21" s="61">
        <f>'[1]Allocation Methodology'!A17</f>
        <v>13</v>
      </c>
      <c r="B21" s="62" t="str">
        <f>'[1]Allocation Methodology'!B17</f>
        <v>Social Housing Pilot</v>
      </c>
      <c r="C21" s="62" t="str">
        <f>'[1]Allocation Methodology'!C17</f>
        <v>Consumer Low-Income</v>
      </c>
      <c r="D21" s="62">
        <f>'[1]Allocation Methodology'!D17</f>
        <v>2007</v>
      </c>
      <c r="E21" s="63" t="str">
        <f>'[1]Allocation Methodology'!E17</f>
        <v>Final</v>
      </c>
      <c r="F21" s="38" t="b">
        <v>0</v>
      </c>
      <c r="G21" s="64">
        <v>0</v>
      </c>
      <c r="H21" s="65">
        <v>1.3279282839536765E-3</v>
      </c>
      <c r="I21" s="65">
        <v>1.3279282839536765E-3</v>
      </c>
      <c r="J21" s="65">
        <v>1.3279282839536765E-3</v>
      </c>
      <c r="K21" s="65">
        <v>1.3279282839536765E-3</v>
      </c>
      <c r="L21" s="65">
        <v>1.3279282839536765E-3</v>
      </c>
      <c r="M21" s="65">
        <v>1.3279282839536765E-3</v>
      </c>
      <c r="N21" s="65">
        <v>1.3279282839536765E-3</v>
      </c>
      <c r="O21" s="65">
        <v>1.3279282839536765E-3</v>
      </c>
      <c r="P21" s="65">
        <v>1.3279282839536765E-3</v>
      </c>
      <c r="Q21" s="65">
        <v>1.3279282839536765E-3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5">
        <v>0</v>
      </c>
      <c r="AA21" s="65">
        <v>0</v>
      </c>
      <c r="AB21" s="65">
        <v>0</v>
      </c>
      <c r="AC21" s="65">
        <v>0</v>
      </c>
      <c r="AD21" s="65">
        <v>0</v>
      </c>
      <c r="AE21" s="65">
        <v>0</v>
      </c>
      <c r="AF21" s="66">
        <v>0</v>
      </c>
      <c r="AG21" s="66">
        <v>0</v>
      </c>
      <c r="AH21" s="66">
        <v>0</v>
      </c>
      <c r="AI21" s="66">
        <v>0</v>
      </c>
      <c r="AJ21" s="66">
        <v>0</v>
      </c>
      <c r="AK21" s="66">
        <v>0</v>
      </c>
      <c r="AL21" s="66">
        <v>0</v>
      </c>
      <c r="AM21" s="66">
        <v>0</v>
      </c>
      <c r="AN21" s="66">
        <v>0</v>
      </c>
      <c r="AO21" s="66">
        <v>0</v>
      </c>
      <c r="AP21" s="66">
        <v>0</v>
      </c>
      <c r="AQ21" s="66">
        <v>0</v>
      </c>
      <c r="AR21" s="66">
        <v>0</v>
      </c>
      <c r="AS21" s="66">
        <v>0</v>
      </c>
      <c r="AT21" s="66">
        <v>0</v>
      </c>
      <c r="AU21" s="66">
        <v>0</v>
      </c>
      <c r="AV21" s="66">
        <v>0</v>
      </c>
      <c r="AW21" s="66">
        <v>0</v>
      </c>
      <c r="AX21" s="66">
        <v>0</v>
      </c>
      <c r="AY21" s="67">
        <v>0</v>
      </c>
    </row>
    <row r="22" spans="1:51" s="36" customFormat="1" x14ac:dyDescent="0.2">
      <c r="A22" s="54">
        <f>'[1]Allocation Methodology'!A18</f>
        <v>14</v>
      </c>
      <c r="B22" s="55" t="str">
        <f>'[1]Allocation Methodology'!B18</f>
        <v>Energy Efficiency Assistance for Houses Pilot</v>
      </c>
      <c r="C22" s="55" t="str">
        <f>'[1]Allocation Methodology'!C18</f>
        <v>Consumer Low-Income</v>
      </c>
      <c r="D22" s="55">
        <f>'[1]Allocation Methodology'!D18</f>
        <v>2007</v>
      </c>
      <c r="E22" s="56" t="str">
        <f>'[1]Allocation Methodology'!E18</f>
        <v>Final</v>
      </c>
      <c r="F22" s="38" t="b">
        <v>0</v>
      </c>
      <c r="G22" s="57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0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  <c r="AC22" s="58">
        <v>0</v>
      </c>
      <c r="AD22" s="58">
        <v>0</v>
      </c>
      <c r="AE22" s="58">
        <v>0</v>
      </c>
      <c r="AF22" s="59">
        <v>0</v>
      </c>
      <c r="AG22" s="59">
        <v>0</v>
      </c>
      <c r="AH22" s="59">
        <v>0</v>
      </c>
      <c r="AI22" s="59">
        <v>0</v>
      </c>
      <c r="AJ22" s="59">
        <v>0</v>
      </c>
      <c r="AK22" s="59">
        <v>0</v>
      </c>
      <c r="AL22" s="59">
        <v>0</v>
      </c>
      <c r="AM22" s="59">
        <v>0</v>
      </c>
      <c r="AN22" s="59">
        <v>0</v>
      </c>
      <c r="AO22" s="59">
        <v>0</v>
      </c>
      <c r="AP22" s="59">
        <v>0</v>
      </c>
      <c r="AQ22" s="59">
        <v>0</v>
      </c>
      <c r="AR22" s="59">
        <v>0</v>
      </c>
      <c r="AS22" s="59">
        <v>0</v>
      </c>
      <c r="AT22" s="59">
        <v>0</v>
      </c>
      <c r="AU22" s="59">
        <v>0</v>
      </c>
      <c r="AV22" s="59">
        <v>0</v>
      </c>
      <c r="AW22" s="59">
        <v>0</v>
      </c>
      <c r="AX22" s="59">
        <v>0</v>
      </c>
      <c r="AY22" s="60">
        <v>0</v>
      </c>
    </row>
    <row r="23" spans="1:51" s="36" customFormat="1" x14ac:dyDescent="0.2">
      <c r="A23" s="61">
        <f>'[1]Allocation Methodology'!A19</f>
        <v>15</v>
      </c>
      <c r="B23" s="62" t="str">
        <f>'[1]Allocation Methodology'!B19</f>
        <v>Electricity Retrofit Incentive</v>
      </c>
      <c r="C23" s="62" t="str">
        <f>'[1]Allocation Methodology'!C19</f>
        <v>Business</v>
      </c>
      <c r="D23" s="62">
        <f>'[1]Allocation Methodology'!D19</f>
        <v>2007</v>
      </c>
      <c r="E23" s="63" t="str">
        <f>'[1]Allocation Methodology'!E19</f>
        <v>Final</v>
      </c>
      <c r="F23" s="38" t="b">
        <v>0</v>
      </c>
      <c r="G23" s="64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5">
        <v>0</v>
      </c>
      <c r="AA23" s="65">
        <v>0</v>
      </c>
      <c r="AB23" s="65">
        <v>0</v>
      </c>
      <c r="AC23" s="65">
        <v>0</v>
      </c>
      <c r="AD23" s="65">
        <v>0</v>
      </c>
      <c r="AE23" s="65">
        <v>0</v>
      </c>
      <c r="AF23" s="66">
        <v>0</v>
      </c>
      <c r="AG23" s="66">
        <v>0</v>
      </c>
      <c r="AH23" s="66">
        <v>0</v>
      </c>
      <c r="AI23" s="66">
        <v>0</v>
      </c>
      <c r="AJ23" s="66">
        <v>0</v>
      </c>
      <c r="AK23" s="66">
        <v>0</v>
      </c>
      <c r="AL23" s="66">
        <v>0</v>
      </c>
      <c r="AM23" s="66">
        <v>0</v>
      </c>
      <c r="AN23" s="66">
        <v>0</v>
      </c>
      <c r="AO23" s="66">
        <v>0</v>
      </c>
      <c r="AP23" s="66">
        <v>0</v>
      </c>
      <c r="AQ23" s="66">
        <v>0</v>
      </c>
      <c r="AR23" s="66">
        <v>0</v>
      </c>
      <c r="AS23" s="66">
        <v>0</v>
      </c>
      <c r="AT23" s="66">
        <v>0</v>
      </c>
      <c r="AU23" s="66">
        <v>0</v>
      </c>
      <c r="AV23" s="66">
        <v>0</v>
      </c>
      <c r="AW23" s="66">
        <v>0</v>
      </c>
      <c r="AX23" s="66">
        <v>0</v>
      </c>
      <c r="AY23" s="67">
        <v>0</v>
      </c>
    </row>
    <row r="24" spans="1:51" s="36" customFormat="1" x14ac:dyDescent="0.2">
      <c r="A24" s="54">
        <f>'[1]Allocation Methodology'!A20</f>
        <v>16</v>
      </c>
      <c r="B24" s="55" t="str">
        <f>'[1]Allocation Methodology'!B20</f>
        <v>Toronto Comprehensive</v>
      </c>
      <c r="C24" s="55" t="str">
        <f>'[1]Allocation Methodology'!C20</f>
        <v>Business</v>
      </c>
      <c r="D24" s="55">
        <f>'[1]Allocation Methodology'!D20</f>
        <v>2007</v>
      </c>
      <c r="E24" s="56" t="str">
        <f>'[1]Allocation Methodology'!E20</f>
        <v>Final</v>
      </c>
      <c r="F24" s="38" t="b">
        <v>0</v>
      </c>
      <c r="G24" s="57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>
        <v>0</v>
      </c>
      <c r="W24" s="58">
        <v>0</v>
      </c>
      <c r="X24" s="58">
        <v>0</v>
      </c>
      <c r="Y24" s="58">
        <v>0</v>
      </c>
      <c r="Z24" s="58">
        <v>0</v>
      </c>
      <c r="AA24" s="58">
        <v>0</v>
      </c>
      <c r="AB24" s="58">
        <v>0</v>
      </c>
      <c r="AC24" s="58">
        <v>0</v>
      </c>
      <c r="AD24" s="58">
        <v>0</v>
      </c>
      <c r="AE24" s="58">
        <v>0</v>
      </c>
      <c r="AF24" s="59">
        <v>0</v>
      </c>
      <c r="AG24" s="59">
        <v>0</v>
      </c>
      <c r="AH24" s="59">
        <v>0</v>
      </c>
      <c r="AI24" s="59">
        <v>0</v>
      </c>
      <c r="AJ24" s="59">
        <v>0</v>
      </c>
      <c r="AK24" s="59">
        <v>0</v>
      </c>
      <c r="AL24" s="59">
        <v>0</v>
      </c>
      <c r="AM24" s="59">
        <v>0</v>
      </c>
      <c r="AN24" s="59">
        <v>0</v>
      </c>
      <c r="AO24" s="59">
        <v>0</v>
      </c>
      <c r="AP24" s="59">
        <v>0</v>
      </c>
      <c r="AQ24" s="59">
        <v>0</v>
      </c>
      <c r="AR24" s="59">
        <v>0</v>
      </c>
      <c r="AS24" s="59">
        <v>0</v>
      </c>
      <c r="AT24" s="59">
        <v>0</v>
      </c>
      <c r="AU24" s="59">
        <v>0</v>
      </c>
      <c r="AV24" s="59">
        <v>0</v>
      </c>
      <c r="AW24" s="59">
        <v>0</v>
      </c>
      <c r="AX24" s="59">
        <v>0</v>
      </c>
      <c r="AY24" s="60">
        <v>0</v>
      </c>
    </row>
    <row r="25" spans="1:51" s="36" customFormat="1" x14ac:dyDescent="0.2">
      <c r="A25" s="61">
        <f>'[1]Allocation Methodology'!A21</f>
        <v>17</v>
      </c>
      <c r="B25" s="62" t="str">
        <f>'[1]Allocation Methodology'!B21</f>
        <v>Demand Response 1</v>
      </c>
      <c r="C25" s="62" t="str">
        <f>'[1]Allocation Methodology'!C21</f>
        <v>Business, Industrial</v>
      </c>
      <c r="D25" s="62">
        <f>'[1]Allocation Methodology'!D21</f>
        <v>2007</v>
      </c>
      <c r="E25" s="63" t="str">
        <f>'[1]Allocation Methodology'!E21</f>
        <v>Final</v>
      </c>
      <c r="F25" s="38" t="b">
        <v>0</v>
      </c>
      <c r="G25" s="64">
        <v>0</v>
      </c>
      <c r="H25" s="65">
        <v>0.1676148527669952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5">
        <v>0</v>
      </c>
      <c r="AB25" s="65">
        <v>0</v>
      </c>
      <c r="AC25" s="65">
        <v>0</v>
      </c>
      <c r="AD25" s="65">
        <v>0</v>
      </c>
      <c r="AE25" s="65">
        <v>0</v>
      </c>
      <c r="AF25" s="66">
        <v>0</v>
      </c>
      <c r="AG25" s="66">
        <v>0</v>
      </c>
      <c r="AH25" s="66">
        <v>0</v>
      </c>
      <c r="AI25" s="66">
        <v>0</v>
      </c>
      <c r="AJ25" s="66">
        <v>0</v>
      </c>
      <c r="AK25" s="66">
        <v>0</v>
      </c>
      <c r="AL25" s="66">
        <v>0</v>
      </c>
      <c r="AM25" s="66">
        <v>0</v>
      </c>
      <c r="AN25" s="66">
        <v>0</v>
      </c>
      <c r="AO25" s="66">
        <v>0</v>
      </c>
      <c r="AP25" s="66">
        <v>0</v>
      </c>
      <c r="AQ25" s="66">
        <v>0</v>
      </c>
      <c r="AR25" s="66">
        <v>0</v>
      </c>
      <c r="AS25" s="66">
        <v>0</v>
      </c>
      <c r="AT25" s="66">
        <v>0</v>
      </c>
      <c r="AU25" s="66">
        <v>0</v>
      </c>
      <c r="AV25" s="66">
        <v>0</v>
      </c>
      <c r="AW25" s="66">
        <v>0</v>
      </c>
      <c r="AX25" s="66">
        <v>0</v>
      </c>
      <c r="AY25" s="67">
        <v>0</v>
      </c>
    </row>
    <row r="26" spans="1:51" s="36" customFormat="1" x14ac:dyDescent="0.2">
      <c r="A26" s="54">
        <f>'[1]Allocation Methodology'!A22</f>
        <v>18</v>
      </c>
      <c r="B26" s="55" t="str">
        <f>'[1]Allocation Methodology'!B22</f>
        <v>Loblaw &amp; York Region Demand Response</v>
      </c>
      <c r="C26" s="55" t="str">
        <f>'[1]Allocation Methodology'!C22</f>
        <v>Business, Industrial</v>
      </c>
      <c r="D26" s="55">
        <f>'[1]Allocation Methodology'!D22</f>
        <v>2007</v>
      </c>
      <c r="E26" s="56" t="str">
        <f>'[1]Allocation Methodology'!E22</f>
        <v>Final</v>
      </c>
      <c r="F26" s="38" t="b">
        <v>0</v>
      </c>
      <c r="G26" s="57">
        <v>0</v>
      </c>
      <c r="H26" s="58">
        <v>1.394369659066858E-2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8">
        <v>0</v>
      </c>
      <c r="Y26" s="58">
        <v>0</v>
      </c>
      <c r="Z26" s="58">
        <v>0</v>
      </c>
      <c r="AA26" s="58">
        <v>0</v>
      </c>
      <c r="AB26" s="58">
        <v>0</v>
      </c>
      <c r="AC26" s="58">
        <v>0</v>
      </c>
      <c r="AD26" s="58">
        <v>0</v>
      </c>
      <c r="AE26" s="58">
        <v>0</v>
      </c>
      <c r="AF26" s="59">
        <v>0</v>
      </c>
      <c r="AG26" s="59">
        <v>0</v>
      </c>
      <c r="AH26" s="59">
        <v>0</v>
      </c>
      <c r="AI26" s="59">
        <v>0</v>
      </c>
      <c r="AJ26" s="59">
        <v>0</v>
      </c>
      <c r="AK26" s="59">
        <v>0</v>
      </c>
      <c r="AL26" s="59">
        <v>0</v>
      </c>
      <c r="AM26" s="59">
        <v>0</v>
      </c>
      <c r="AN26" s="59">
        <v>0</v>
      </c>
      <c r="AO26" s="59">
        <v>0</v>
      </c>
      <c r="AP26" s="59">
        <v>0</v>
      </c>
      <c r="AQ26" s="59">
        <v>0</v>
      </c>
      <c r="AR26" s="59">
        <v>0</v>
      </c>
      <c r="AS26" s="59">
        <v>0</v>
      </c>
      <c r="AT26" s="59">
        <v>0</v>
      </c>
      <c r="AU26" s="59">
        <v>0</v>
      </c>
      <c r="AV26" s="59">
        <v>0</v>
      </c>
      <c r="AW26" s="59">
        <v>0</v>
      </c>
      <c r="AX26" s="59">
        <v>0</v>
      </c>
      <c r="AY26" s="60">
        <v>0</v>
      </c>
    </row>
    <row r="27" spans="1:51" s="36" customFormat="1" x14ac:dyDescent="0.2">
      <c r="A27" s="68">
        <f>'[1]Allocation Methodology'!A23</f>
        <v>19</v>
      </c>
      <c r="B27" s="69" t="str">
        <f>'[1]Allocation Methodology'!B23</f>
        <v>Renewable Energy Standard Offer</v>
      </c>
      <c r="C27" s="69" t="str">
        <f>'[1]Allocation Methodology'!C23</f>
        <v>Consumer, Business, Industrial</v>
      </c>
      <c r="D27" s="69">
        <f>'[1]Allocation Methodology'!D23</f>
        <v>2007</v>
      </c>
      <c r="E27" s="70" t="str">
        <f>'[1]Allocation Methodology'!E23</f>
        <v>Final</v>
      </c>
      <c r="F27" s="38" t="b">
        <v>0</v>
      </c>
      <c r="G27" s="71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72">
        <v>0</v>
      </c>
      <c r="W27" s="72">
        <v>0</v>
      </c>
      <c r="X27" s="72">
        <v>0</v>
      </c>
      <c r="Y27" s="72">
        <v>0</v>
      </c>
      <c r="Z27" s="72">
        <v>0</v>
      </c>
      <c r="AA27" s="72">
        <v>0</v>
      </c>
      <c r="AB27" s="72">
        <v>0</v>
      </c>
      <c r="AC27" s="72">
        <v>0</v>
      </c>
      <c r="AD27" s="72">
        <v>0</v>
      </c>
      <c r="AE27" s="72">
        <v>0</v>
      </c>
      <c r="AF27" s="73">
        <v>0</v>
      </c>
      <c r="AG27" s="73">
        <v>0</v>
      </c>
      <c r="AH27" s="73">
        <v>0</v>
      </c>
      <c r="AI27" s="73">
        <v>0</v>
      </c>
      <c r="AJ27" s="73">
        <v>0</v>
      </c>
      <c r="AK27" s="73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0</v>
      </c>
      <c r="AW27" s="73">
        <v>0</v>
      </c>
      <c r="AX27" s="73">
        <v>0</v>
      </c>
      <c r="AY27" s="74">
        <v>0</v>
      </c>
    </row>
    <row r="28" spans="1:51" s="36" customFormat="1" x14ac:dyDescent="0.2">
      <c r="A28" s="75">
        <f>'[1]Allocation Methodology'!A24</f>
        <v>20</v>
      </c>
      <c r="B28" s="76" t="str">
        <f>'[1]Allocation Methodology'!B24</f>
        <v>Great Refrigerator Roundup</v>
      </c>
      <c r="C28" s="76" t="str">
        <f>'[1]Allocation Methodology'!C24</f>
        <v>Consumer</v>
      </c>
      <c r="D28" s="76">
        <f>'[1]Allocation Methodology'!D24</f>
        <v>2008</v>
      </c>
      <c r="E28" s="77" t="str">
        <f>'[1]Allocation Methodology'!E24</f>
        <v>Final</v>
      </c>
      <c r="F28" s="38" t="b">
        <v>0</v>
      </c>
      <c r="G28" s="78">
        <v>0</v>
      </c>
      <c r="H28" s="79">
        <v>0</v>
      </c>
      <c r="I28" s="79">
        <v>5.1659802610399992E-3</v>
      </c>
      <c r="J28" s="79">
        <v>5.1659802610399992E-3</v>
      </c>
      <c r="K28" s="79">
        <v>5.1659802610399992E-3</v>
      </c>
      <c r="L28" s="79">
        <v>5.1659802610399992E-3</v>
      </c>
      <c r="M28" s="79">
        <v>4.8077802610399997E-3</v>
      </c>
      <c r="N28" s="79">
        <v>4.8077802610399997E-3</v>
      </c>
      <c r="O28" s="79">
        <v>4.8077802610399997E-3</v>
      </c>
      <c r="P28" s="79">
        <v>4.8077802610399997E-3</v>
      </c>
      <c r="Q28" s="79">
        <v>4.1916309599999996E-3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79">
        <v>0</v>
      </c>
      <c r="Z28" s="79">
        <v>0</v>
      </c>
      <c r="AA28" s="79">
        <v>0</v>
      </c>
      <c r="AB28" s="79">
        <v>0</v>
      </c>
      <c r="AC28" s="79">
        <v>0</v>
      </c>
      <c r="AD28" s="79">
        <v>0</v>
      </c>
      <c r="AE28" s="79">
        <v>0</v>
      </c>
      <c r="AF28" s="80">
        <v>0</v>
      </c>
      <c r="AG28" s="80">
        <v>0</v>
      </c>
      <c r="AH28" s="80">
        <v>0</v>
      </c>
      <c r="AI28" s="80">
        <v>0</v>
      </c>
      <c r="AJ28" s="80">
        <v>0</v>
      </c>
      <c r="AK28" s="80">
        <v>0</v>
      </c>
      <c r="AL28" s="80">
        <v>0</v>
      </c>
      <c r="AM28" s="80">
        <v>0</v>
      </c>
      <c r="AN28" s="80">
        <v>0</v>
      </c>
      <c r="AO28" s="80">
        <v>0</v>
      </c>
      <c r="AP28" s="80">
        <v>0</v>
      </c>
      <c r="AQ28" s="80">
        <v>0</v>
      </c>
      <c r="AR28" s="80">
        <v>0</v>
      </c>
      <c r="AS28" s="80">
        <v>0</v>
      </c>
      <c r="AT28" s="80">
        <v>0</v>
      </c>
      <c r="AU28" s="80">
        <v>0</v>
      </c>
      <c r="AV28" s="80">
        <v>0</v>
      </c>
      <c r="AW28" s="80">
        <v>0</v>
      </c>
      <c r="AX28" s="80">
        <v>0</v>
      </c>
      <c r="AY28" s="81">
        <v>0</v>
      </c>
    </row>
    <row r="29" spans="1:51" s="36" customFormat="1" x14ac:dyDescent="0.2">
      <c r="A29" s="61">
        <f>'[1]Allocation Methodology'!A25</f>
        <v>21</v>
      </c>
      <c r="B29" s="62" t="str">
        <f>'[1]Allocation Methodology'!B25</f>
        <v>Cool Savings Rebate</v>
      </c>
      <c r="C29" s="62" t="str">
        <f>'[1]Allocation Methodology'!C25</f>
        <v>Consumer</v>
      </c>
      <c r="D29" s="62">
        <f>'[1]Allocation Methodology'!D25</f>
        <v>2008</v>
      </c>
      <c r="E29" s="63" t="str">
        <f>'[1]Allocation Methodology'!E25</f>
        <v>Final</v>
      </c>
      <c r="F29" s="38" t="b">
        <v>0</v>
      </c>
      <c r="G29" s="64">
        <v>0</v>
      </c>
      <c r="H29" s="65">
        <v>0</v>
      </c>
      <c r="I29" s="65">
        <v>1.452622482175355E-2</v>
      </c>
      <c r="J29" s="65">
        <v>1.452622482175355E-2</v>
      </c>
      <c r="K29" s="65">
        <v>1.452622482175355E-2</v>
      </c>
      <c r="L29" s="65">
        <v>1.452622482175355E-2</v>
      </c>
      <c r="M29" s="65">
        <v>1.452622482175355E-2</v>
      </c>
      <c r="N29" s="65">
        <v>1.452622482175355E-2</v>
      </c>
      <c r="O29" s="65">
        <v>1.452622482175355E-2</v>
      </c>
      <c r="P29" s="65">
        <v>1.452622482175355E-2</v>
      </c>
      <c r="Q29" s="65">
        <v>1.452622482175355E-2</v>
      </c>
      <c r="R29" s="65">
        <v>1.452622482175355E-2</v>
      </c>
      <c r="S29" s="65">
        <v>1.452622482175355E-2</v>
      </c>
      <c r="T29" s="65">
        <v>1.452622482175355E-2</v>
      </c>
      <c r="U29" s="65">
        <v>1.452622482175355E-2</v>
      </c>
      <c r="V29" s="65">
        <v>1.452622482175355E-2</v>
      </c>
      <c r="W29" s="65">
        <v>1.452622482175355E-2</v>
      </c>
      <c r="X29" s="65">
        <v>1.1779858442832131E-2</v>
      </c>
      <c r="Y29" s="65">
        <v>1.1779858442832131E-2</v>
      </c>
      <c r="Z29" s="65">
        <v>1.1779858442832131E-2</v>
      </c>
      <c r="AA29" s="65">
        <v>0</v>
      </c>
      <c r="AB29" s="65">
        <v>0</v>
      </c>
      <c r="AC29" s="65">
        <v>0</v>
      </c>
      <c r="AD29" s="65">
        <v>0</v>
      </c>
      <c r="AE29" s="65">
        <v>0</v>
      </c>
      <c r="AF29" s="66">
        <v>0</v>
      </c>
      <c r="AG29" s="66">
        <v>0</v>
      </c>
      <c r="AH29" s="66">
        <v>0</v>
      </c>
      <c r="AI29" s="66">
        <v>0</v>
      </c>
      <c r="AJ29" s="66">
        <v>0</v>
      </c>
      <c r="AK29" s="66">
        <v>0</v>
      </c>
      <c r="AL29" s="66">
        <v>0</v>
      </c>
      <c r="AM29" s="66">
        <v>0</v>
      </c>
      <c r="AN29" s="66">
        <v>0</v>
      </c>
      <c r="AO29" s="66">
        <v>0</v>
      </c>
      <c r="AP29" s="66">
        <v>0</v>
      </c>
      <c r="AQ29" s="66">
        <v>0</v>
      </c>
      <c r="AR29" s="66">
        <v>0</v>
      </c>
      <c r="AS29" s="66">
        <v>0</v>
      </c>
      <c r="AT29" s="66">
        <v>0</v>
      </c>
      <c r="AU29" s="66">
        <v>0</v>
      </c>
      <c r="AV29" s="66">
        <v>0</v>
      </c>
      <c r="AW29" s="66">
        <v>0</v>
      </c>
      <c r="AX29" s="66">
        <v>0</v>
      </c>
      <c r="AY29" s="67">
        <v>0</v>
      </c>
    </row>
    <row r="30" spans="1:51" s="36" customFormat="1" x14ac:dyDescent="0.2">
      <c r="A30" s="54">
        <f>'[1]Allocation Methodology'!A26</f>
        <v>22</v>
      </c>
      <c r="B30" s="55" t="str">
        <f>'[1]Allocation Methodology'!B26</f>
        <v>Every Kilowatt Counts Power Savings Event</v>
      </c>
      <c r="C30" s="55" t="str">
        <f>'[1]Allocation Methodology'!C26</f>
        <v>Consumer</v>
      </c>
      <c r="D30" s="55">
        <f>'[1]Allocation Methodology'!D26</f>
        <v>2008</v>
      </c>
      <c r="E30" s="56" t="str">
        <f>'[1]Allocation Methodology'!E26</f>
        <v>Final</v>
      </c>
      <c r="F30" s="38" t="b">
        <v>0</v>
      </c>
      <c r="G30" s="57">
        <v>0</v>
      </c>
      <c r="H30" s="58">
        <v>0</v>
      </c>
      <c r="I30" s="58">
        <v>6.3481912204357309E-3</v>
      </c>
      <c r="J30" s="58">
        <v>6.0661211943195594E-3</v>
      </c>
      <c r="K30" s="58">
        <v>6.0661211943195594E-3</v>
      </c>
      <c r="L30" s="58">
        <v>6.0661211943195594E-3</v>
      </c>
      <c r="M30" s="58">
        <v>5.5136912919695868E-3</v>
      </c>
      <c r="N30" s="58">
        <v>5.5136912919695868E-3</v>
      </c>
      <c r="O30" s="58">
        <v>4.2412629539542515E-3</v>
      </c>
      <c r="P30" s="58">
        <v>3.8114953336165569E-3</v>
      </c>
      <c r="Q30" s="58">
        <v>2.793413344250875E-3</v>
      </c>
      <c r="R30" s="58">
        <v>2.2534431183053602E-3</v>
      </c>
      <c r="S30" s="58">
        <v>1.9862844786157526E-3</v>
      </c>
      <c r="T30" s="58">
        <v>1.9862844786157526E-3</v>
      </c>
      <c r="U30" s="58">
        <v>9.7238164883245036E-4</v>
      </c>
      <c r="V30" s="58">
        <v>9.7238164883245036E-4</v>
      </c>
      <c r="W30" s="58">
        <v>9.7238164883245036E-4</v>
      </c>
      <c r="X30" s="58">
        <v>9.7238164883245036E-4</v>
      </c>
      <c r="Y30" s="58">
        <v>0</v>
      </c>
      <c r="Z30" s="58">
        <v>0</v>
      </c>
      <c r="AA30" s="58">
        <v>0</v>
      </c>
      <c r="AB30" s="58">
        <v>0</v>
      </c>
      <c r="AC30" s="58">
        <v>0</v>
      </c>
      <c r="AD30" s="58">
        <v>0</v>
      </c>
      <c r="AE30" s="58">
        <v>0</v>
      </c>
      <c r="AF30" s="59">
        <v>0</v>
      </c>
      <c r="AG30" s="59">
        <v>0</v>
      </c>
      <c r="AH30" s="59">
        <v>0</v>
      </c>
      <c r="AI30" s="59">
        <v>0</v>
      </c>
      <c r="AJ30" s="59">
        <v>0</v>
      </c>
      <c r="AK30" s="59">
        <v>0</v>
      </c>
      <c r="AL30" s="59">
        <v>0</v>
      </c>
      <c r="AM30" s="59">
        <v>0</v>
      </c>
      <c r="AN30" s="59">
        <v>0</v>
      </c>
      <c r="AO30" s="59">
        <v>0</v>
      </c>
      <c r="AP30" s="59">
        <v>0</v>
      </c>
      <c r="AQ30" s="59">
        <v>0</v>
      </c>
      <c r="AR30" s="59">
        <v>0</v>
      </c>
      <c r="AS30" s="59">
        <v>0</v>
      </c>
      <c r="AT30" s="59">
        <v>0</v>
      </c>
      <c r="AU30" s="59">
        <v>0</v>
      </c>
      <c r="AV30" s="59">
        <v>0</v>
      </c>
      <c r="AW30" s="59">
        <v>0</v>
      </c>
      <c r="AX30" s="59">
        <v>0</v>
      </c>
      <c r="AY30" s="60">
        <v>0</v>
      </c>
    </row>
    <row r="31" spans="1:51" s="36" customFormat="1" x14ac:dyDescent="0.2">
      <c r="A31" s="61">
        <f>'[1]Allocation Methodology'!A27</f>
        <v>23</v>
      </c>
      <c r="B31" s="82" t="str">
        <f>'[1]Allocation Methodology'!B27</f>
        <v>peaksaver®</v>
      </c>
      <c r="C31" s="62" t="str">
        <f>'[1]Allocation Methodology'!C27</f>
        <v>Consumer, Business</v>
      </c>
      <c r="D31" s="62">
        <f>'[1]Allocation Methodology'!D27</f>
        <v>2008</v>
      </c>
      <c r="E31" s="63" t="str">
        <f>'[1]Allocation Methodology'!E27</f>
        <v>Final</v>
      </c>
      <c r="F31" s="38" t="b">
        <v>0</v>
      </c>
      <c r="G31" s="64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65">
        <v>0</v>
      </c>
      <c r="AB31" s="65">
        <v>0</v>
      </c>
      <c r="AC31" s="65">
        <v>0</v>
      </c>
      <c r="AD31" s="65">
        <v>0</v>
      </c>
      <c r="AE31" s="65">
        <v>0</v>
      </c>
      <c r="AF31" s="66">
        <v>0</v>
      </c>
      <c r="AG31" s="66">
        <v>0</v>
      </c>
      <c r="AH31" s="66">
        <v>0</v>
      </c>
      <c r="AI31" s="66">
        <v>0</v>
      </c>
      <c r="AJ31" s="66">
        <v>0</v>
      </c>
      <c r="AK31" s="66">
        <v>0</v>
      </c>
      <c r="AL31" s="66">
        <v>0</v>
      </c>
      <c r="AM31" s="66">
        <v>0</v>
      </c>
      <c r="AN31" s="66">
        <v>0</v>
      </c>
      <c r="AO31" s="66">
        <v>0</v>
      </c>
      <c r="AP31" s="66">
        <v>0</v>
      </c>
      <c r="AQ31" s="66">
        <v>0</v>
      </c>
      <c r="AR31" s="66">
        <v>0</v>
      </c>
      <c r="AS31" s="66">
        <v>0</v>
      </c>
      <c r="AT31" s="66">
        <v>0</v>
      </c>
      <c r="AU31" s="66">
        <v>0</v>
      </c>
      <c r="AV31" s="66">
        <v>0</v>
      </c>
      <c r="AW31" s="66">
        <v>0</v>
      </c>
      <c r="AX31" s="66">
        <v>0</v>
      </c>
      <c r="AY31" s="67">
        <v>0</v>
      </c>
    </row>
    <row r="32" spans="1:51" s="36" customFormat="1" x14ac:dyDescent="0.2">
      <c r="A32" s="54">
        <f>'[1]Allocation Methodology'!A28</f>
        <v>24</v>
      </c>
      <c r="B32" s="55" t="str">
        <f>'[1]Allocation Methodology'!B28</f>
        <v>Summer Sweepstakes</v>
      </c>
      <c r="C32" s="55" t="str">
        <f>'[1]Allocation Methodology'!C28</f>
        <v>Consumer</v>
      </c>
      <c r="D32" s="55">
        <f>'[1]Allocation Methodology'!D28</f>
        <v>2008</v>
      </c>
      <c r="E32" s="56" t="str">
        <f>'[1]Allocation Methodology'!E28</f>
        <v>Final</v>
      </c>
      <c r="F32" s="38" t="b">
        <v>0</v>
      </c>
      <c r="G32" s="57">
        <v>0</v>
      </c>
      <c r="H32" s="58">
        <v>0</v>
      </c>
      <c r="I32" s="58">
        <v>1.4552417424605073E-2</v>
      </c>
      <c r="J32" s="58">
        <v>8.3451475068884954E-3</v>
      </c>
      <c r="K32" s="58">
        <v>8.3451475068884954E-3</v>
      </c>
      <c r="L32" s="58">
        <v>8.3451475068884954E-3</v>
      </c>
      <c r="M32" s="58">
        <v>8.3451475068884954E-3</v>
      </c>
      <c r="N32" s="58">
        <v>8.3451475068884954E-3</v>
      </c>
      <c r="O32" s="58">
        <v>8.3451475068884954E-3</v>
      </c>
      <c r="P32" s="58">
        <v>8.3451475068884954E-3</v>
      </c>
      <c r="Q32" s="58">
        <v>8.0547134060883121E-3</v>
      </c>
      <c r="R32" s="58">
        <v>8.0547134060883121E-3</v>
      </c>
      <c r="S32" s="58">
        <v>7.9694512234638974E-3</v>
      </c>
      <c r="T32" s="58">
        <v>7.9694512234638974E-3</v>
      </c>
      <c r="U32" s="58">
        <v>7.9694512234638974E-3</v>
      </c>
      <c r="V32" s="58">
        <v>7.8681159428203307E-3</v>
      </c>
      <c r="W32" s="58">
        <v>7.8300605600165711E-3</v>
      </c>
      <c r="X32" s="58">
        <v>7.4436261572716237E-3</v>
      </c>
      <c r="Y32" s="58">
        <v>7.4436261572716237E-3</v>
      </c>
      <c r="Z32" s="58">
        <v>7.4436261572716237E-3</v>
      </c>
      <c r="AA32" s="58">
        <v>7.4436261572716237E-3</v>
      </c>
      <c r="AB32" s="58">
        <v>7.4436261572716237E-3</v>
      </c>
      <c r="AC32" s="58">
        <v>0</v>
      </c>
      <c r="AD32" s="58">
        <v>0</v>
      </c>
      <c r="AE32" s="58">
        <v>0</v>
      </c>
      <c r="AF32" s="59">
        <v>0</v>
      </c>
      <c r="AG32" s="59">
        <v>0</v>
      </c>
      <c r="AH32" s="59">
        <v>0</v>
      </c>
      <c r="AI32" s="59">
        <v>0</v>
      </c>
      <c r="AJ32" s="59">
        <v>0</v>
      </c>
      <c r="AK32" s="59">
        <v>0</v>
      </c>
      <c r="AL32" s="59">
        <v>0</v>
      </c>
      <c r="AM32" s="59">
        <v>0</v>
      </c>
      <c r="AN32" s="59">
        <v>0</v>
      </c>
      <c r="AO32" s="59">
        <v>0</v>
      </c>
      <c r="AP32" s="59">
        <v>0</v>
      </c>
      <c r="AQ32" s="59">
        <v>0</v>
      </c>
      <c r="AR32" s="59">
        <v>0</v>
      </c>
      <c r="AS32" s="59">
        <v>0</v>
      </c>
      <c r="AT32" s="59">
        <v>0</v>
      </c>
      <c r="AU32" s="59">
        <v>0</v>
      </c>
      <c r="AV32" s="59">
        <v>0</v>
      </c>
      <c r="AW32" s="59">
        <v>0</v>
      </c>
      <c r="AX32" s="59">
        <v>0</v>
      </c>
      <c r="AY32" s="60">
        <v>0</v>
      </c>
    </row>
    <row r="33" spans="1:51" s="36" customFormat="1" x14ac:dyDescent="0.2">
      <c r="A33" s="61">
        <f>'[1]Allocation Methodology'!A29</f>
        <v>25</v>
      </c>
      <c r="B33" s="62" t="str">
        <f>'[1]Allocation Methodology'!B29</f>
        <v>Electricity Retrofit Incentive</v>
      </c>
      <c r="C33" s="62" t="str">
        <f>'[1]Allocation Methodology'!C29</f>
        <v>Consumer, Business</v>
      </c>
      <c r="D33" s="62">
        <f>'[1]Allocation Methodology'!D29</f>
        <v>2008</v>
      </c>
      <c r="E33" s="63" t="str">
        <f>'[1]Allocation Methodology'!E29</f>
        <v>Final</v>
      </c>
      <c r="F33" s="38" t="b">
        <v>0</v>
      </c>
      <c r="G33" s="64">
        <v>0</v>
      </c>
      <c r="H33" s="65">
        <v>0</v>
      </c>
      <c r="I33" s="65">
        <v>2.3325039299834673E-2</v>
      </c>
      <c r="J33" s="65">
        <v>2.3325039299834673E-2</v>
      </c>
      <c r="K33" s="65">
        <v>2.3325039299834673E-2</v>
      </c>
      <c r="L33" s="65">
        <v>2.3325039299834673E-2</v>
      </c>
      <c r="M33" s="65">
        <v>2.3325039299834673E-2</v>
      </c>
      <c r="N33" s="65">
        <v>2.3325039299834673E-2</v>
      </c>
      <c r="O33" s="65">
        <v>2.3325039299834673E-2</v>
      </c>
      <c r="P33" s="65">
        <v>2.3325039299834673E-2</v>
      </c>
      <c r="Q33" s="65">
        <v>2.2978368320099429E-2</v>
      </c>
      <c r="R33" s="65">
        <v>2.2978368320099429E-2</v>
      </c>
      <c r="S33" s="65">
        <v>2.2978368320099429E-2</v>
      </c>
      <c r="T33" s="65">
        <v>2.2978368320099429E-2</v>
      </c>
      <c r="U33" s="65">
        <v>2.2978368320099429E-2</v>
      </c>
      <c r="V33" s="65">
        <v>2.2978368320099429E-2</v>
      </c>
      <c r="W33" s="65">
        <v>2.2978368320099429E-2</v>
      </c>
      <c r="X33" s="65">
        <v>2.2289017270496436E-2</v>
      </c>
      <c r="Y33" s="65">
        <v>0</v>
      </c>
      <c r="Z33" s="65">
        <v>0</v>
      </c>
      <c r="AA33" s="65">
        <v>0</v>
      </c>
      <c r="AB33" s="65">
        <v>0</v>
      </c>
      <c r="AC33" s="65">
        <v>0</v>
      </c>
      <c r="AD33" s="65">
        <v>0</v>
      </c>
      <c r="AE33" s="65">
        <v>0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0</v>
      </c>
      <c r="AT33" s="66">
        <v>0</v>
      </c>
      <c r="AU33" s="66">
        <v>0</v>
      </c>
      <c r="AV33" s="66">
        <v>0</v>
      </c>
      <c r="AW33" s="66">
        <v>0</v>
      </c>
      <c r="AX33" s="66">
        <v>0</v>
      </c>
      <c r="AY33" s="67">
        <v>0</v>
      </c>
    </row>
    <row r="34" spans="1:51" s="36" customFormat="1" x14ac:dyDescent="0.2">
      <c r="A34" s="54">
        <f>'[1]Allocation Methodology'!A30</f>
        <v>26</v>
      </c>
      <c r="B34" s="55" t="str">
        <f>'[1]Allocation Methodology'!B30</f>
        <v>Toronto Comprehensive</v>
      </c>
      <c r="C34" s="55" t="str">
        <f>'[1]Allocation Methodology'!C30</f>
        <v>Consumer, Consumer Low-Income, Business</v>
      </c>
      <c r="D34" s="55">
        <f>'[1]Allocation Methodology'!D30</f>
        <v>2008</v>
      </c>
      <c r="E34" s="56" t="str">
        <f>'[1]Allocation Methodology'!E30</f>
        <v>Final</v>
      </c>
      <c r="F34" s="38" t="b">
        <v>0</v>
      </c>
      <c r="G34" s="57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  <c r="W34" s="58">
        <v>0</v>
      </c>
      <c r="X34" s="58">
        <v>0</v>
      </c>
      <c r="Y34" s="58">
        <v>0</v>
      </c>
      <c r="Z34" s="58">
        <v>0</v>
      </c>
      <c r="AA34" s="58">
        <v>0</v>
      </c>
      <c r="AB34" s="58">
        <v>0</v>
      </c>
      <c r="AC34" s="58">
        <v>0</v>
      </c>
      <c r="AD34" s="58">
        <v>0</v>
      </c>
      <c r="AE34" s="58">
        <v>0</v>
      </c>
      <c r="AF34" s="59">
        <v>0</v>
      </c>
      <c r="AG34" s="59">
        <v>0</v>
      </c>
      <c r="AH34" s="59">
        <v>0</v>
      </c>
      <c r="AI34" s="59">
        <v>0</v>
      </c>
      <c r="AJ34" s="59">
        <v>0</v>
      </c>
      <c r="AK34" s="59">
        <v>0</v>
      </c>
      <c r="AL34" s="59">
        <v>0</v>
      </c>
      <c r="AM34" s="59">
        <v>0</v>
      </c>
      <c r="AN34" s="59">
        <v>0</v>
      </c>
      <c r="AO34" s="59">
        <v>0</v>
      </c>
      <c r="AP34" s="59">
        <v>0</v>
      </c>
      <c r="AQ34" s="59">
        <v>0</v>
      </c>
      <c r="AR34" s="59">
        <v>0</v>
      </c>
      <c r="AS34" s="59">
        <v>0</v>
      </c>
      <c r="AT34" s="59">
        <v>0</v>
      </c>
      <c r="AU34" s="59">
        <v>0</v>
      </c>
      <c r="AV34" s="59">
        <v>0</v>
      </c>
      <c r="AW34" s="59">
        <v>0</v>
      </c>
      <c r="AX34" s="59">
        <v>0</v>
      </c>
      <c r="AY34" s="60">
        <v>0</v>
      </c>
    </row>
    <row r="35" spans="1:51" s="36" customFormat="1" x14ac:dyDescent="0.2">
      <c r="A35" s="61">
        <f>'[1]Allocation Methodology'!A31</f>
        <v>27</v>
      </c>
      <c r="B35" s="62" t="str">
        <f>'[1]Allocation Methodology'!B31</f>
        <v>High Performance New Construction</v>
      </c>
      <c r="C35" s="62" t="str">
        <f>'[1]Allocation Methodology'!C31</f>
        <v>Business</v>
      </c>
      <c r="D35" s="62">
        <f>'[1]Allocation Methodology'!D31</f>
        <v>2008</v>
      </c>
      <c r="E35" s="63" t="str">
        <f>'[1]Allocation Methodology'!E31</f>
        <v>Final</v>
      </c>
      <c r="F35" s="38" t="b">
        <v>0</v>
      </c>
      <c r="G35" s="64">
        <v>0</v>
      </c>
      <c r="H35" s="65">
        <v>0</v>
      </c>
      <c r="I35" s="65">
        <v>1.8037265038421324E-4</v>
      </c>
      <c r="J35" s="65">
        <v>1.8037265038421324E-4</v>
      </c>
      <c r="K35" s="65">
        <v>1.8037265038421324E-4</v>
      </c>
      <c r="L35" s="65">
        <v>1.8037265038421324E-4</v>
      </c>
      <c r="M35" s="65">
        <v>1.8037265038421324E-4</v>
      </c>
      <c r="N35" s="65">
        <v>1.8037265038421324E-4</v>
      </c>
      <c r="O35" s="65">
        <v>1.8037265038421324E-4</v>
      </c>
      <c r="P35" s="65">
        <v>1.8037265038421324E-4</v>
      </c>
      <c r="Q35" s="65">
        <v>1.8037265038421324E-4</v>
      </c>
      <c r="R35" s="65">
        <v>1.8037265038421324E-4</v>
      </c>
      <c r="S35" s="65">
        <v>1.8037265038421324E-4</v>
      </c>
      <c r="T35" s="65">
        <v>1.8037265038421324E-4</v>
      </c>
      <c r="U35" s="65">
        <v>1.8037265038421324E-4</v>
      </c>
      <c r="V35" s="65">
        <v>1.8037265038421324E-4</v>
      </c>
      <c r="W35" s="65">
        <v>0</v>
      </c>
      <c r="X35" s="65">
        <v>0</v>
      </c>
      <c r="Y35" s="65">
        <v>0</v>
      </c>
      <c r="Z35" s="65">
        <v>0</v>
      </c>
      <c r="AA35" s="65">
        <v>0</v>
      </c>
      <c r="AB35" s="65">
        <v>0</v>
      </c>
      <c r="AC35" s="65">
        <v>0</v>
      </c>
      <c r="AD35" s="65">
        <v>0</v>
      </c>
      <c r="AE35" s="65">
        <v>0</v>
      </c>
      <c r="AF35" s="66">
        <v>0</v>
      </c>
      <c r="AG35" s="66">
        <v>0</v>
      </c>
      <c r="AH35" s="66">
        <v>0</v>
      </c>
      <c r="AI35" s="66">
        <v>0</v>
      </c>
      <c r="AJ35" s="66">
        <v>0</v>
      </c>
      <c r="AK35" s="66">
        <v>0</v>
      </c>
      <c r="AL35" s="66">
        <v>0</v>
      </c>
      <c r="AM35" s="66">
        <v>0</v>
      </c>
      <c r="AN35" s="66">
        <v>0</v>
      </c>
      <c r="AO35" s="66">
        <v>0</v>
      </c>
      <c r="AP35" s="66">
        <v>0</v>
      </c>
      <c r="AQ35" s="66">
        <v>0</v>
      </c>
      <c r="AR35" s="66">
        <v>0</v>
      </c>
      <c r="AS35" s="66">
        <v>0</v>
      </c>
      <c r="AT35" s="66">
        <v>0</v>
      </c>
      <c r="AU35" s="66">
        <v>0</v>
      </c>
      <c r="AV35" s="66">
        <v>0</v>
      </c>
      <c r="AW35" s="66">
        <v>0</v>
      </c>
      <c r="AX35" s="66">
        <v>0</v>
      </c>
      <c r="AY35" s="67">
        <v>0</v>
      </c>
    </row>
    <row r="36" spans="1:51" s="36" customFormat="1" x14ac:dyDescent="0.2">
      <c r="A36" s="54">
        <f>'[1]Allocation Methodology'!A32</f>
        <v>28</v>
      </c>
      <c r="B36" s="55" t="str">
        <f>'[1]Allocation Methodology'!B32</f>
        <v>Power Savings Blitz</v>
      </c>
      <c r="C36" s="55" t="str">
        <f>'[1]Allocation Methodology'!C32</f>
        <v>Business</v>
      </c>
      <c r="D36" s="55">
        <f>'[1]Allocation Methodology'!D32</f>
        <v>2008</v>
      </c>
      <c r="E36" s="56" t="str">
        <f>'[1]Allocation Methodology'!E32</f>
        <v>Final</v>
      </c>
      <c r="F36" s="38" t="b">
        <v>0</v>
      </c>
      <c r="G36" s="57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>
        <v>0</v>
      </c>
      <c r="AC36" s="58">
        <v>0</v>
      </c>
      <c r="AD36" s="58">
        <v>0</v>
      </c>
      <c r="AE36" s="58">
        <v>0</v>
      </c>
      <c r="AF36" s="59">
        <v>0</v>
      </c>
      <c r="AG36" s="59">
        <v>0</v>
      </c>
      <c r="AH36" s="59">
        <v>0</v>
      </c>
      <c r="AI36" s="59">
        <v>0</v>
      </c>
      <c r="AJ36" s="59">
        <v>0</v>
      </c>
      <c r="AK36" s="59">
        <v>0</v>
      </c>
      <c r="AL36" s="59">
        <v>0</v>
      </c>
      <c r="AM36" s="59">
        <v>0</v>
      </c>
      <c r="AN36" s="59">
        <v>0</v>
      </c>
      <c r="AO36" s="59">
        <v>0</v>
      </c>
      <c r="AP36" s="59">
        <v>0</v>
      </c>
      <c r="AQ36" s="59">
        <v>0</v>
      </c>
      <c r="AR36" s="59">
        <v>0</v>
      </c>
      <c r="AS36" s="59">
        <v>0</v>
      </c>
      <c r="AT36" s="59">
        <v>0</v>
      </c>
      <c r="AU36" s="59">
        <v>0</v>
      </c>
      <c r="AV36" s="59">
        <v>0</v>
      </c>
      <c r="AW36" s="59">
        <v>0</v>
      </c>
      <c r="AX36" s="59">
        <v>0</v>
      </c>
      <c r="AY36" s="60">
        <v>0</v>
      </c>
    </row>
    <row r="37" spans="1:51" s="36" customFormat="1" x14ac:dyDescent="0.2">
      <c r="A37" s="61">
        <f>'[1]Allocation Methodology'!A33</f>
        <v>29</v>
      </c>
      <c r="B37" s="62" t="str">
        <f>'[1]Allocation Methodology'!B33</f>
        <v>Demand Response 1</v>
      </c>
      <c r="C37" s="62" t="str">
        <f>'[1]Allocation Methodology'!C33</f>
        <v>Business, Industrial</v>
      </c>
      <c r="D37" s="62">
        <f>'[1]Allocation Methodology'!D33</f>
        <v>2008</v>
      </c>
      <c r="E37" s="63" t="str">
        <f>'[1]Allocation Methodology'!E33</f>
        <v>Final</v>
      </c>
      <c r="F37" s="38" t="b">
        <v>0</v>
      </c>
      <c r="G37" s="64">
        <v>0</v>
      </c>
      <c r="H37" s="65">
        <v>0</v>
      </c>
      <c r="I37" s="65">
        <v>0.23318470140112038</v>
      </c>
      <c r="J37" s="65">
        <v>0</v>
      </c>
      <c r="K37" s="65">
        <v>0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  <c r="Q37" s="65">
        <v>0</v>
      </c>
      <c r="R37" s="65">
        <v>0</v>
      </c>
      <c r="S37" s="65">
        <v>0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5">
        <v>0</v>
      </c>
      <c r="AA37" s="65">
        <v>0</v>
      </c>
      <c r="AB37" s="65">
        <v>0</v>
      </c>
      <c r="AC37" s="65">
        <v>0</v>
      </c>
      <c r="AD37" s="65">
        <v>0</v>
      </c>
      <c r="AE37" s="65">
        <v>0</v>
      </c>
      <c r="AF37" s="66">
        <v>0</v>
      </c>
      <c r="AG37" s="66">
        <v>0</v>
      </c>
      <c r="AH37" s="66">
        <v>0</v>
      </c>
      <c r="AI37" s="66">
        <v>0</v>
      </c>
      <c r="AJ37" s="66">
        <v>0</v>
      </c>
      <c r="AK37" s="66">
        <v>0</v>
      </c>
      <c r="AL37" s="66">
        <v>0</v>
      </c>
      <c r="AM37" s="66">
        <v>0</v>
      </c>
      <c r="AN37" s="66">
        <v>0</v>
      </c>
      <c r="AO37" s="66">
        <v>0</v>
      </c>
      <c r="AP37" s="66">
        <v>0</v>
      </c>
      <c r="AQ37" s="66">
        <v>0</v>
      </c>
      <c r="AR37" s="66">
        <v>0</v>
      </c>
      <c r="AS37" s="66">
        <v>0</v>
      </c>
      <c r="AT37" s="66">
        <v>0</v>
      </c>
      <c r="AU37" s="66">
        <v>0</v>
      </c>
      <c r="AV37" s="66">
        <v>0</v>
      </c>
      <c r="AW37" s="66">
        <v>0</v>
      </c>
      <c r="AX37" s="66">
        <v>0</v>
      </c>
      <c r="AY37" s="67">
        <v>0</v>
      </c>
    </row>
    <row r="38" spans="1:51" s="36" customFormat="1" x14ac:dyDescent="0.2">
      <c r="A38" s="54">
        <f>'[1]Allocation Methodology'!A34</f>
        <v>30</v>
      </c>
      <c r="B38" s="55" t="str">
        <f>'[1]Allocation Methodology'!B34</f>
        <v>Demand Response 3</v>
      </c>
      <c r="C38" s="55" t="str">
        <f>'[1]Allocation Methodology'!C34</f>
        <v>Business, Industrial</v>
      </c>
      <c r="D38" s="55">
        <f>'[1]Allocation Methodology'!D34</f>
        <v>2008</v>
      </c>
      <c r="E38" s="56" t="str">
        <f>'[1]Allocation Methodology'!E34</f>
        <v>Final</v>
      </c>
      <c r="F38" s="38" t="b">
        <v>0</v>
      </c>
      <c r="G38" s="57">
        <v>0</v>
      </c>
      <c r="H38" s="58">
        <v>0</v>
      </c>
      <c r="I38" s="58">
        <v>4.509316259605331E-2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  <c r="AA38" s="58">
        <v>0</v>
      </c>
      <c r="AB38" s="58">
        <v>0</v>
      </c>
      <c r="AC38" s="58">
        <v>0</v>
      </c>
      <c r="AD38" s="58">
        <v>0</v>
      </c>
      <c r="AE38" s="58">
        <v>0</v>
      </c>
      <c r="AF38" s="59">
        <v>0</v>
      </c>
      <c r="AG38" s="59">
        <v>0</v>
      </c>
      <c r="AH38" s="59">
        <v>0</v>
      </c>
      <c r="AI38" s="59">
        <v>0</v>
      </c>
      <c r="AJ38" s="59">
        <v>0</v>
      </c>
      <c r="AK38" s="59">
        <v>0</v>
      </c>
      <c r="AL38" s="59">
        <v>0</v>
      </c>
      <c r="AM38" s="59">
        <v>0</v>
      </c>
      <c r="AN38" s="59">
        <v>0</v>
      </c>
      <c r="AO38" s="59">
        <v>0</v>
      </c>
      <c r="AP38" s="59">
        <v>0</v>
      </c>
      <c r="AQ38" s="59">
        <v>0</v>
      </c>
      <c r="AR38" s="59">
        <v>0</v>
      </c>
      <c r="AS38" s="59">
        <v>0</v>
      </c>
      <c r="AT38" s="59">
        <v>0</v>
      </c>
      <c r="AU38" s="59">
        <v>0</v>
      </c>
      <c r="AV38" s="59">
        <v>0</v>
      </c>
      <c r="AW38" s="59">
        <v>0</v>
      </c>
      <c r="AX38" s="59">
        <v>0</v>
      </c>
      <c r="AY38" s="60">
        <v>0</v>
      </c>
    </row>
    <row r="39" spans="1:51" s="36" customFormat="1" x14ac:dyDescent="0.2">
      <c r="A39" s="61">
        <f>'[1]Allocation Methodology'!A35</f>
        <v>31</v>
      </c>
      <c r="B39" s="62" t="str">
        <f>'[1]Allocation Methodology'!B35</f>
        <v>Loblaw &amp; York Region Demand Response</v>
      </c>
      <c r="C39" s="62" t="str">
        <f>'[1]Allocation Methodology'!C35</f>
        <v>Business, Industrial</v>
      </c>
      <c r="D39" s="62">
        <f>'[1]Allocation Methodology'!D35</f>
        <v>2008</v>
      </c>
      <c r="E39" s="63" t="str">
        <f>'[1]Allocation Methodology'!E35</f>
        <v>Final</v>
      </c>
      <c r="F39" s="38" t="b">
        <v>0</v>
      </c>
      <c r="G39" s="64">
        <v>0</v>
      </c>
      <c r="H39" s="65">
        <v>0</v>
      </c>
      <c r="I39" s="65">
        <v>1.5496132699184909E-2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65">
        <v>0</v>
      </c>
      <c r="X39" s="65">
        <v>0</v>
      </c>
      <c r="Y39" s="65">
        <v>0</v>
      </c>
      <c r="Z39" s="65">
        <v>0</v>
      </c>
      <c r="AA39" s="65">
        <v>0</v>
      </c>
      <c r="AB39" s="65">
        <v>0</v>
      </c>
      <c r="AC39" s="65">
        <v>0</v>
      </c>
      <c r="AD39" s="65">
        <v>0</v>
      </c>
      <c r="AE39" s="65">
        <v>0</v>
      </c>
      <c r="AF39" s="66">
        <v>0</v>
      </c>
      <c r="AG39" s="66">
        <v>0</v>
      </c>
      <c r="AH39" s="66">
        <v>0</v>
      </c>
      <c r="AI39" s="66">
        <v>0</v>
      </c>
      <c r="AJ39" s="66">
        <v>0</v>
      </c>
      <c r="AK39" s="66">
        <v>0</v>
      </c>
      <c r="AL39" s="66">
        <v>0</v>
      </c>
      <c r="AM39" s="66">
        <v>0</v>
      </c>
      <c r="AN39" s="66">
        <v>0</v>
      </c>
      <c r="AO39" s="66">
        <v>0</v>
      </c>
      <c r="AP39" s="66">
        <v>0</v>
      </c>
      <c r="AQ39" s="66">
        <v>0</v>
      </c>
      <c r="AR39" s="66">
        <v>0</v>
      </c>
      <c r="AS39" s="66">
        <v>0</v>
      </c>
      <c r="AT39" s="66">
        <v>0</v>
      </c>
      <c r="AU39" s="66">
        <v>0</v>
      </c>
      <c r="AV39" s="66">
        <v>0</v>
      </c>
      <c r="AW39" s="66">
        <v>0</v>
      </c>
      <c r="AX39" s="66">
        <v>0</v>
      </c>
      <c r="AY39" s="67">
        <v>0</v>
      </c>
    </row>
    <row r="40" spans="1:51" s="36" customFormat="1" x14ac:dyDescent="0.2">
      <c r="A40" s="54">
        <f>'[1]Allocation Methodology'!A36</f>
        <v>32</v>
      </c>
      <c r="B40" s="55" t="str">
        <f>'[1]Allocation Methodology'!B36</f>
        <v>Renewable Energy Standard Offer</v>
      </c>
      <c r="C40" s="55" t="str">
        <f>'[1]Allocation Methodology'!C36</f>
        <v>Consumer, Business</v>
      </c>
      <c r="D40" s="55">
        <f>'[1]Allocation Methodology'!D36</f>
        <v>2008</v>
      </c>
      <c r="E40" s="56" t="str">
        <f>'[1]Allocation Methodology'!E36</f>
        <v>Final</v>
      </c>
      <c r="F40" s="38" t="b">
        <v>0</v>
      </c>
      <c r="G40" s="57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  <c r="S40" s="58">
        <v>0</v>
      </c>
      <c r="T40" s="58">
        <v>0</v>
      </c>
      <c r="U40" s="58">
        <v>0</v>
      </c>
      <c r="V40" s="58">
        <v>0</v>
      </c>
      <c r="W40" s="58">
        <v>0</v>
      </c>
      <c r="X40" s="58">
        <v>0</v>
      </c>
      <c r="Y40" s="58">
        <v>0</v>
      </c>
      <c r="Z40" s="58">
        <v>0</v>
      </c>
      <c r="AA40" s="58">
        <v>0</v>
      </c>
      <c r="AB40" s="58">
        <v>0</v>
      </c>
      <c r="AC40" s="58">
        <v>0</v>
      </c>
      <c r="AD40" s="58">
        <v>0</v>
      </c>
      <c r="AE40" s="58">
        <v>0</v>
      </c>
      <c r="AF40" s="59">
        <v>0</v>
      </c>
      <c r="AG40" s="59">
        <v>0</v>
      </c>
      <c r="AH40" s="59">
        <v>0</v>
      </c>
      <c r="AI40" s="59">
        <v>0</v>
      </c>
      <c r="AJ40" s="59">
        <v>0</v>
      </c>
      <c r="AK40" s="59">
        <v>0</v>
      </c>
      <c r="AL40" s="59">
        <v>0</v>
      </c>
      <c r="AM40" s="59">
        <v>0</v>
      </c>
      <c r="AN40" s="59">
        <v>0</v>
      </c>
      <c r="AO40" s="59">
        <v>0</v>
      </c>
      <c r="AP40" s="59">
        <v>0</v>
      </c>
      <c r="AQ40" s="59">
        <v>0</v>
      </c>
      <c r="AR40" s="59">
        <v>0</v>
      </c>
      <c r="AS40" s="59">
        <v>0</v>
      </c>
      <c r="AT40" s="59">
        <v>0</v>
      </c>
      <c r="AU40" s="59">
        <v>0</v>
      </c>
      <c r="AV40" s="59">
        <v>0</v>
      </c>
      <c r="AW40" s="59">
        <v>0</v>
      </c>
      <c r="AX40" s="59">
        <v>0</v>
      </c>
      <c r="AY40" s="60">
        <v>0</v>
      </c>
    </row>
    <row r="41" spans="1:51" s="36" customFormat="1" x14ac:dyDescent="0.2">
      <c r="A41" s="61">
        <f>'[1]Allocation Methodology'!A37</f>
        <v>33</v>
      </c>
      <c r="B41" s="62" t="str">
        <f>'[1]Allocation Methodology'!B37</f>
        <v>Other Customer Based Generation</v>
      </c>
      <c r="C41" s="62" t="str">
        <f>'[1]Allocation Methodology'!C37</f>
        <v>Business</v>
      </c>
      <c r="D41" s="62">
        <f>'[1]Allocation Methodology'!D37</f>
        <v>2008</v>
      </c>
      <c r="E41" s="63" t="str">
        <f>'[1]Allocation Methodology'!E37</f>
        <v>Final</v>
      </c>
      <c r="F41" s="38" t="b">
        <v>0</v>
      </c>
      <c r="G41" s="64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0</v>
      </c>
      <c r="U41" s="65">
        <v>0</v>
      </c>
      <c r="V41" s="65">
        <v>0</v>
      </c>
      <c r="W41" s="65">
        <v>0</v>
      </c>
      <c r="X41" s="65">
        <v>0</v>
      </c>
      <c r="Y41" s="65">
        <v>0</v>
      </c>
      <c r="Z41" s="65">
        <v>0</v>
      </c>
      <c r="AA41" s="65">
        <v>0</v>
      </c>
      <c r="AB41" s="65">
        <v>0</v>
      </c>
      <c r="AC41" s="65">
        <v>0</v>
      </c>
      <c r="AD41" s="65">
        <v>0</v>
      </c>
      <c r="AE41" s="65">
        <v>0</v>
      </c>
      <c r="AF41" s="66">
        <v>0</v>
      </c>
      <c r="AG41" s="66">
        <v>0</v>
      </c>
      <c r="AH41" s="66">
        <v>0</v>
      </c>
      <c r="AI41" s="66">
        <v>0</v>
      </c>
      <c r="AJ41" s="66">
        <v>0</v>
      </c>
      <c r="AK41" s="66">
        <v>0</v>
      </c>
      <c r="AL41" s="66">
        <v>0</v>
      </c>
      <c r="AM41" s="66">
        <v>0</v>
      </c>
      <c r="AN41" s="66">
        <v>0</v>
      </c>
      <c r="AO41" s="66">
        <v>0</v>
      </c>
      <c r="AP41" s="66">
        <v>0</v>
      </c>
      <c r="AQ41" s="66">
        <v>0</v>
      </c>
      <c r="AR41" s="66">
        <v>0</v>
      </c>
      <c r="AS41" s="66">
        <v>0</v>
      </c>
      <c r="AT41" s="66">
        <v>0</v>
      </c>
      <c r="AU41" s="66">
        <v>0</v>
      </c>
      <c r="AV41" s="66">
        <v>0</v>
      </c>
      <c r="AW41" s="66">
        <v>0</v>
      </c>
      <c r="AX41" s="66">
        <v>0</v>
      </c>
      <c r="AY41" s="67">
        <v>0</v>
      </c>
    </row>
    <row r="42" spans="1:51" s="36" customFormat="1" x14ac:dyDescent="0.2">
      <c r="A42" s="83">
        <f>'[1]Allocation Methodology'!A38</f>
        <v>34</v>
      </c>
      <c r="B42" s="84" t="str">
        <f>'[1]Allocation Methodology'!B38</f>
        <v>LDC Custom - Hydro One Networks Inc. - Double Return</v>
      </c>
      <c r="C42" s="84" t="str">
        <f>'[1]Allocation Methodology'!C38</f>
        <v>Business, Industrial</v>
      </c>
      <c r="D42" s="84">
        <f>'[1]Allocation Methodology'!D38</f>
        <v>2008</v>
      </c>
      <c r="E42" s="85" t="str">
        <f>'[1]Allocation Methodology'!E38</f>
        <v>Final</v>
      </c>
      <c r="F42" s="38" t="b">
        <v>0</v>
      </c>
      <c r="G42" s="86">
        <v>0</v>
      </c>
      <c r="H42" s="87">
        <v>0</v>
      </c>
      <c r="I42" s="87">
        <v>0</v>
      </c>
      <c r="J42" s="87">
        <v>0</v>
      </c>
      <c r="K42" s="87">
        <v>0</v>
      </c>
      <c r="L42" s="87">
        <v>0</v>
      </c>
      <c r="M42" s="87">
        <v>0</v>
      </c>
      <c r="N42" s="87">
        <v>0</v>
      </c>
      <c r="O42" s="87">
        <v>0</v>
      </c>
      <c r="P42" s="87">
        <v>0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v>0</v>
      </c>
      <c r="W42" s="87">
        <v>0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v>0</v>
      </c>
      <c r="AD42" s="87">
        <v>0</v>
      </c>
      <c r="AE42" s="87">
        <v>0</v>
      </c>
      <c r="AF42" s="88">
        <v>0</v>
      </c>
      <c r="AG42" s="88">
        <v>0</v>
      </c>
      <c r="AH42" s="88">
        <v>0</v>
      </c>
      <c r="AI42" s="88">
        <v>0</v>
      </c>
      <c r="AJ42" s="88">
        <v>0</v>
      </c>
      <c r="AK42" s="88">
        <v>0</v>
      </c>
      <c r="AL42" s="88">
        <v>0</v>
      </c>
      <c r="AM42" s="88">
        <v>0</v>
      </c>
      <c r="AN42" s="88">
        <v>0</v>
      </c>
      <c r="AO42" s="88">
        <v>0</v>
      </c>
      <c r="AP42" s="88">
        <v>0</v>
      </c>
      <c r="AQ42" s="88">
        <v>0</v>
      </c>
      <c r="AR42" s="88">
        <v>0</v>
      </c>
      <c r="AS42" s="88">
        <v>0</v>
      </c>
      <c r="AT42" s="88">
        <v>0</v>
      </c>
      <c r="AU42" s="88">
        <v>0</v>
      </c>
      <c r="AV42" s="88">
        <v>0</v>
      </c>
      <c r="AW42" s="88">
        <v>0</v>
      </c>
      <c r="AX42" s="88">
        <v>0</v>
      </c>
      <c r="AY42" s="89">
        <v>0</v>
      </c>
    </row>
    <row r="43" spans="1:51" s="36" customFormat="1" x14ac:dyDescent="0.2">
      <c r="A43" s="47">
        <f>'[1]Allocation Methodology'!A39</f>
        <v>35</v>
      </c>
      <c r="B43" s="48" t="str">
        <f>'[1]Allocation Methodology'!B39</f>
        <v>Great Refrigerator Roundup</v>
      </c>
      <c r="C43" s="48" t="str">
        <f>'[1]Allocation Methodology'!C39</f>
        <v>Consumer</v>
      </c>
      <c r="D43" s="48">
        <f>'[1]Allocation Methodology'!D39</f>
        <v>2009</v>
      </c>
      <c r="E43" s="49" t="str">
        <f>'[1]Allocation Methodology'!E39</f>
        <v>Final</v>
      </c>
      <c r="F43" s="38" t="b">
        <v>0</v>
      </c>
      <c r="G43" s="50">
        <v>0</v>
      </c>
      <c r="H43" s="51">
        <v>0</v>
      </c>
      <c r="I43" s="51">
        <v>0</v>
      </c>
      <c r="J43" s="51">
        <v>7.651705211702429E-3</v>
      </c>
      <c r="K43" s="51">
        <v>7.651705211702429E-3</v>
      </c>
      <c r="L43" s="51">
        <v>7.651705211702429E-3</v>
      </c>
      <c r="M43" s="51">
        <v>7.2411374466071089E-3</v>
      </c>
      <c r="N43" s="51">
        <v>5.2542793008095124E-3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1">
        <v>0</v>
      </c>
      <c r="AC43" s="51">
        <v>0</v>
      </c>
      <c r="AD43" s="51">
        <v>0</v>
      </c>
      <c r="AE43" s="51">
        <v>0</v>
      </c>
      <c r="AF43" s="52">
        <v>0</v>
      </c>
      <c r="AG43" s="52">
        <v>0</v>
      </c>
      <c r="AH43" s="52">
        <v>0</v>
      </c>
      <c r="AI43" s="52">
        <v>0</v>
      </c>
      <c r="AJ43" s="52">
        <v>0</v>
      </c>
      <c r="AK43" s="52">
        <v>0</v>
      </c>
      <c r="AL43" s="52">
        <v>0</v>
      </c>
      <c r="AM43" s="52">
        <v>0</v>
      </c>
      <c r="AN43" s="52">
        <v>0</v>
      </c>
      <c r="AO43" s="52">
        <v>0</v>
      </c>
      <c r="AP43" s="52">
        <v>0</v>
      </c>
      <c r="AQ43" s="52">
        <v>0</v>
      </c>
      <c r="AR43" s="52">
        <v>0</v>
      </c>
      <c r="AS43" s="52">
        <v>0</v>
      </c>
      <c r="AT43" s="52">
        <v>0</v>
      </c>
      <c r="AU43" s="52">
        <v>0</v>
      </c>
      <c r="AV43" s="52">
        <v>0</v>
      </c>
      <c r="AW43" s="52">
        <v>0</v>
      </c>
      <c r="AX43" s="52">
        <v>0</v>
      </c>
      <c r="AY43" s="53">
        <v>0</v>
      </c>
    </row>
    <row r="44" spans="1:51" s="36" customFormat="1" x14ac:dyDescent="0.2">
      <c r="A44" s="54">
        <f>'[1]Allocation Methodology'!A40</f>
        <v>36</v>
      </c>
      <c r="B44" s="55" t="str">
        <f>'[1]Allocation Methodology'!B40</f>
        <v>Cool Savings Rebate</v>
      </c>
      <c r="C44" s="55" t="str">
        <f>'[1]Allocation Methodology'!C40</f>
        <v>Consumer</v>
      </c>
      <c r="D44" s="55">
        <f>'[1]Allocation Methodology'!D40</f>
        <v>2009</v>
      </c>
      <c r="E44" s="56" t="str">
        <f>'[1]Allocation Methodology'!E40</f>
        <v>Final</v>
      </c>
      <c r="F44" s="38" t="b">
        <v>0</v>
      </c>
      <c r="G44" s="57">
        <v>0</v>
      </c>
      <c r="H44" s="58">
        <v>0</v>
      </c>
      <c r="I44" s="58">
        <v>0</v>
      </c>
      <c r="J44" s="58">
        <v>1.9115684001193522E-2</v>
      </c>
      <c r="K44" s="58">
        <v>1.9115684001193522E-2</v>
      </c>
      <c r="L44" s="58">
        <v>1.9115684001193522E-2</v>
      </c>
      <c r="M44" s="58">
        <v>1.9026307270480474E-2</v>
      </c>
      <c r="N44" s="58">
        <v>1.9011555465543492E-2</v>
      </c>
      <c r="O44" s="58">
        <v>1.9002775254155387E-2</v>
      </c>
      <c r="P44" s="58">
        <v>1.9002775254155387E-2</v>
      </c>
      <c r="Q44" s="58">
        <v>1.9002775254155387E-2</v>
      </c>
      <c r="R44" s="58">
        <v>1.9002775254155387E-2</v>
      </c>
      <c r="S44" s="58">
        <v>1.9002775254155387E-2</v>
      </c>
      <c r="T44" s="58">
        <v>1.8713067816960707E-2</v>
      </c>
      <c r="U44" s="58">
        <v>1.8713067816960707E-2</v>
      </c>
      <c r="V44" s="58">
        <v>1.8713067816960707E-2</v>
      </c>
      <c r="W44" s="58">
        <v>1.8713067816960707E-2</v>
      </c>
      <c r="X44" s="58">
        <v>1.8713067816960707E-2</v>
      </c>
      <c r="Y44" s="58">
        <v>1.8258080787126003E-2</v>
      </c>
      <c r="Z44" s="58">
        <v>1.8258080787126003E-2</v>
      </c>
      <c r="AA44" s="58">
        <v>1.8258080787126003E-2</v>
      </c>
      <c r="AB44" s="58">
        <v>1.3423304592822724E-2</v>
      </c>
      <c r="AC44" s="58">
        <v>0</v>
      </c>
      <c r="AD44" s="58">
        <v>0</v>
      </c>
      <c r="AE44" s="58">
        <v>0</v>
      </c>
      <c r="AF44" s="59">
        <v>0</v>
      </c>
      <c r="AG44" s="59">
        <v>0</v>
      </c>
      <c r="AH44" s="59">
        <v>0</v>
      </c>
      <c r="AI44" s="59">
        <v>0</v>
      </c>
      <c r="AJ44" s="59">
        <v>0</v>
      </c>
      <c r="AK44" s="59">
        <v>0</v>
      </c>
      <c r="AL44" s="59">
        <v>0</v>
      </c>
      <c r="AM44" s="59">
        <v>0</v>
      </c>
      <c r="AN44" s="59">
        <v>0</v>
      </c>
      <c r="AO44" s="59">
        <v>0</v>
      </c>
      <c r="AP44" s="59">
        <v>0</v>
      </c>
      <c r="AQ44" s="59">
        <v>0</v>
      </c>
      <c r="AR44" s="59">
        <v>0</v>
      </c>
      <c r="AS44" s="59">
        <v>0</v>
      </c>
      <c r="AT44" s="59">
        <v>0</v>
      </c>
      <c r="AU44" s="59">
        <v>0</v>
      </c>
      <c r="AV44" s="59">
        <v>0</v>
      </c>
      <c r="AW44" s="59">
        <v>0</v>
      </c>
      <c r="AX44" s="59">
        <v>0</v>
      </c>
      <c r="AY44" s="60">
        <v>0</v>
      </c>
    </row>
    <row r="45" spans="1:51" s="36" customFormat="1" x14ac:dyDescent="0.2">
      <c r="A45" s="61">
        <f>'[1]Allocation Methodology'!A41</f>
        <v>37</v>
      </c>
      <c r="B45" s="62" t="str">
        <f>'[1]Allocation Methodology'!B41</f>
        <v>Every Kilowatt Counts Power Savings Event</v>
      </c>
      <c r="C45" s="62" t="str">
        <f>'[1]Allocation Methodology'!C41</f>
        <v>Consumer</v>
      </c>
      <c r="D45" s="62">
        <f>'[1]Allocation Methodology'!D41</f>
        <v>2009</v>
      </c>
      <c r="E45" s="63" t="str">
        <f>'[1]Allocation Methodology'!E41</f>
        <v>Final</v>
      </c>
      <c r="F45" s="38" t="b">
        <v>0</v>
      </c>
      <c r="G45" s="64">
        <v>0</v>
      </c>
      <c r="H45" s="65">
        <v>0</v>
      </c>
      <c r="I45" s="65">
        <v>0</v>
      </c>
      <c r="J45" s="65">
        <v>5.1128775695380834E-3</v>
      </c>
      <c r="K45" s="65">
        <v>5.0264278525293084E-3</v>
      </c>
      <c r="L45" s="65">
        <v>5.0264278525293084E-3</v>
      </c>
      <c r="M45" s="65">
        <v>5.0264278525293084E-3</v>
      </c>
      <c r="N45" s="65">
        <v>5.0038592939771866E-3</v>
      </c>
      <c r="O45" s="65">
        <v>5.0038592939771866E-3</v>
      </c>
      <c r="P45" s="65">
        <v>4.6375541276142485E-3</v>
      </c>
      <c r="Q45" s="65">
        <v>4.6375541276142485E-3</v>
      </c>
      <c r="R45" s="65">
        <v>3.5462096385283342E-3</v>
      </c>
      <c r="S45" s="65">
        <v>3.5462096385283342E-3</v>
      </c>
      <c r="T45" s="65">
        <v>3.1475070247664909E-3</v>
      </c>
      <c r="U45" s="65">
        <v>3.1461969259270715E-3</v>
      </c>
      <c r="V45" s="65">
        <v>1.59937465464726E-3</v>
      </c>
      <c r="W45" s="65">
        <v>1.59937465464726E-3</v>
      </c>
      <c r="X45" s="65">
        <v>1.5249577494398532E-3</v>
      </c>
      <c r="Y45" s="65">
        <v>2.6297860775727162E-4</v>
      </c>
      <c r="Z45" s="65">
        <v>1.1777396910711794E-4</v>
      </c>
      <c r="AA45" s="65">
        <v>1.1777396910711794E-4</v>
      </c>
      <c r="AB45" s="65">
        <v>7.3707483869400769E-5</v>
      </c>
      <c r="AC45" s="65">
        <v>7.3707483869400769E-5</v>
      </c>
      <c r="AD45" s="65">
        <v>0</v>
      </c>
      <c r="AE45" s="65">
        <v>0</v>
      </c>
      <c r="AF45" s="66">
        <v>0</v>
      </c>
      <c r="AG45" s="66">
        <v>0</v>
      </c>
      <c r="AH45" s="66">
        <v>0</v>
      </c>
      <c r="AI45" s="66">
        <v>0</v>
      </c>
      <c r="AJ45" s="66">
        <v>0</v>
      </c>
      <c r="AK45" s="66">
        <v>0</v>
      </c>
      <c r="AL45" s="66">
        <v>0</v>
      </c>
      <c r="AM45" s="66">
        <v>0</v>
      </c>
      <c r="AN45" s="66">
        <v>0</v>
      </c>
      <c r="AO45" s="66">
        <v>0</v>
      </c>
      <c r="AP45" s="66">
        <v>0</v>
      </c>
      <c r="AQ45" s="66">
        <v>0</v>
      </c>
      <c r="AR45" s="66">
        <v>0</v>
      </c>
      <c r="AS45" s="66">
        <v>0</v>
      </c>
      <c r="AT45" s="66">
        <v>0</v>
      </c>
      <c r="AU45" s="66">
        <v>0</v>
      </c>
      <c r="AV45" s="66">
        <v>0</v>
      </c>
      <c r="AW45" s="66">
        <v>0</v>
      </c>
      <c r="AX45" s="66">
        <v>0</v>
      </c>
      <c r="AY45" s="67">
        <v>0</v>
      </c>
    </row>
    <row r="46" spans="1:51" s="36" customFormat="1" x14ac:dyDescent="0.2">
      <c r="A46" s="54">
        <f>'[1]Allocation Methodology'!A42</f>
        <v>38</v>
      </c>
      <c r="B46" s="90" t="str">
        <f>'[1]Allocation Methodology'!B42</f>
        <v>peaksaver®</v>
      </c>
      <c r="C46" s="55" t="str">
        <f>'[1]Allocation Methodology'!C42</f>
        <v>Consumer, Business</v>
      </c>
      <c r="D46" s="55">
        <f>'[1]Allocation Methodology'!D42</f>
        <v>2009</v>
      </c>
      <c r="E46" s="56" t="str">
        <f>'[1]Allocation Methodology'!E42</f>
        <v>Final</v>
      </c>
      <c r="F46" s="38" t="b">
        <v>0</v>
      </c>
      <c r="G46" s="57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9">
        <v>0</v>
      </c>
      <c r="AG46" s="59">
        <v>0</v>
      </c>
      <c r="AH46" s="59">
        <v>0</v>
      </c>
      <c r="AI46" s="59">
        <v>0</v>
      </c>
      <c r="AJ46" s="59">
        <v>0</v>
      </c>
      <c r="AK46" s="59">
        <v>0</v>
      </c>
      <c r="AL46" s="59">
        <v>0</v>
      </c>
      <c r="AM46" s="59">
        <v>0</v>
      </c>
      <c r="AN46" s="59">
        <v>0</v>
      </c>
      <c r="AO46" s="59">
        <v>0</v>
      </c>
      <c r="AP46" s="59">
        <v>0</v>
      </c>
      <c r="AQ46" s="59">
        <v>0</v>
      </c>
      <c r="AR46" s="59">
        <v>0</v>
      </c>
      <c r="AS46" s="59">
        <v>0</v>
      </c>
      <c r="AT46" s="59">
        <v>0</v>
      </c>
      <c r="AU46" s="59">
        <v>0</v>
      </c>
      <c r="AV46" s="59">
        <v>0</v>
      </c>
      <c r="AW46" s="59">
        <v>0</v>
      </c>
      <c r="AX46" s="59">
        <v>0</v>
      </c>
      <c r="AY46" s="60">
        <v>0</v>
      </c>
    </row>
    <row r="47" spans="1:51" s="36" customFormat="1" x14ac:dyDescent="0.2">
      <c r="A47" s="61">
        <f>'[1]Allocation Methodology'!A43</f>
        <v>39</v>
      </c>
      <c r="B47" s="62" t="str">
        <f>'[1]Allocation Methodology'!B43</f>
        <v>Electricity Retrofit Incentive</v>
      </c>
      <c r="C47" s="62" t="str">
        <f>'[1]Allocation Methodology'!C43</f>
        <v>Consumer, Business</v>
      </c>
      <c r="D47" s="62">
        <f>'[1]Allocation Methodology'!D43</f>
        <v>2009</v>
      </c>
      <c r="E47" s="63" t="str">
        <f>'[1]Allocation Methodology'!E43</f>
        <v>Final</v>
      </c>
      <c r="F47" s="38" t="b">
        <v>0</v>
      </c>
      <c r="G47" s="64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  <c r="T47" s="65">
        <v>0</v>
      </c>
      <c r="U47" s="65">
        <v>0</v>
      </c>
      <c r="V47" s="65">
        <v>0</v>
      </c>
      <c r="W47" s="65">
        <v>0</v>
      </c>
      <c r="X47" s="65">
        <v>0</v>
      </c>
      <c r="Y47" s="65">
        <v>0</v>
      </c>
      <c r="Z47" s="65">
        <v>0</v>
      </c>
      <c r="AA47" s="65">
        <v>0</v>
      </c>
      <c r="AB47" s="65">
        <v>0</v>
      </c>
      <c r="AC47" s="65">
        <v>0</v>
      </c>
      <c r="AD47" s="65">
        <v>0</v>
      </c>
      <c r="AE47" s="65">
        <v>0</v>
      </c>
      <c r="AF47" s="66">
        <v>0</v>
      </c>
      <c r="AG47" s="66">
        <v>0</v>
      </c>
      <c r="AH47" s="66">
        <v>0</v>
      </c>
      <c r="AI47" s="66">
        <v>0</v>
      </c>
      <c r="AJ47" s="66">
        <v>0</v>
      </c>
      <c r="AK47" s="66">
        <v>0</v>
      </c>
      <c r="AL47" s="66">
        <v>0</v>
      </c>
      <c r="AM47" s="66">
        <v>0</v>
      </c>
      <c r="AN47" s="66">
        <v>0</v>
      </c>
      <c r="AO47" s="66">
        <v>0</v>
      </c>
      <c r="AP47" s="66">
        <v>0</v>
      </c>
      <c r="AQ47" s="66">
        <v>0</v>
      </c>
      <c r="AR47" s="66">
        <v>0</v>
      </c>
      <c r="AS47" s="66">
        <v>0</v>
      </c>
      <c r="AT47" s="66">
        <v>0</v>
      </c>
      <c r="AU47" s="66">
        <v>0</v>
      </c>
      <c r="AV47" s="66">
        <v>0</v>
      </c>
      <c r="AW47" s="66">
        <v>0</v>
      </c>
      <c r="AX47" s="66">
        <v>0</v>
      </c>
      <c r="AY47" s="67">
        <v>0</v>
      </c>
    </row>
    <row r="48" spans="1:51" s="36" customFormat="1" x14ac:dyDescent="0.2">
      <c r="A48" s="54">
        <f>'[1]Allocation Methodology'!A44</f>
        <v>40</v>
      </c>
      <c r="B48" s="55" t="str">
        <f>'[1]Allocation Methodology'!B44</f>
        <v>Toronto Comprehensive</v>
      </c>
      <c r="C48" s="55" t="str">
        <f>'[1]Allocation Methodology'!C44</f>
        <v>Consumer, Consumer Low-Income, Business, Industrial</v>
      </c>
      <c r="D48" s="55">
        <f>'[1]Allocation Methodology'!D44</f>
        <v>2009</v>
      </c>
      <c r="E48" s="56" t="str">
        <f>'[1]Allocation Methodology'!E44</f>
        <v>Final</v>
      </c>
      <c r="F48" s="38" t="b">
        <v>0</v>
      </c>
      <c r="G48" s="57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58">
        <v>0</v>
      </c>
      <c r="AB48" s="58">
        <v>0</v>
      </c>
      <c r="AC48" s="58">
        <v>0</v>
      </c>
      <c r="AD48" s="58">
        <v>0</v>
      </c>
      <c r="AE48" s="58">
        <v>0</v>
      </c>
      <c r="AF48" s="59">
        <v>0</v>
      </c>
      <c r="AG48" s="59">
        <v>0</v>
      </c>
      <c r="AH48" s="59">
        <v>0</v>
      </c>
      <c r="AI48" s="59">
        <v>0</v>
      </c>
      <c r="AJ48" s="59">
        <v>0</v>
      </c>
      <c r="AK48" s="59">
        <v>0</v>
      </c>
      <c r="AL48" s="59">
        <v>0</v>
      </c>
      <c r="AM48" s="59">
        <v>0</v>
      </c>
      <c r="AN48" s="59">
        <v>0</v>
      </c>
      <c r="AO48" s="59">
        <v>0</v>
      </c>
      <c r="AP48" s="59">
        <v>0</v>
      </c>
      <c r="AQ48" s="59">
        <v>0</v>
      </c>
      <c r="AR48" s="59">
        <v>0</v>
      </c>
      <c r="AS48" s="59">
        <v>0</v>
      </c>
      <c r="AT48" s="59">
        <v>0</v>
      </c>
      <c r="AU48" s="59">
        <v>0</v>
      </c>
      <c r="AV48" s="59">
        <v>0</v>
      </c>
      <c r="AW48" s="59">
        <v>0</v>
      </c>
      <c r="AX48" s="59">
        <v>0</v>
      </c>
      <c r="AY48" s="60">
        <v>0</v>
      </c>
    </row>
    <row r="49" spans="1:51" s="36" customFormat="1" x14ac:dyDescent="0.2">
      <c r="A49" s="61">
        <f>'[1]Allocation Methodology'!A45</f>
        <v>41</v>
      </c>
      <c r="B49" s="62" t="str">
        <f>'[1]Allocation Methodology'!B45</f>
        <v>High Performance New Construction</v>
      </c>
      <c r="C49" s="62" t="str">
        <f>'[1]Allocation Methodology'!C45</f>
        <v>Business</v>
      </c>
      <c r="D49" s="62">
        <f>'[1]Allocation Methodology'!D45</f>
        <v>2009</v>
      </c>
      <c r="E49" s="63" t="str">
        <f>'[1]Allocation Methodology'!E45</f>
        <v>Final</v>
      </c>
      <c r="F49" s="38" t="b">
        <v>0</v>
      </c>
      <c r="G49" s="64">
        <v>0</v>
      </c>
      <c r="H49" s="65">
        <v>0</v>
      </c>
      <c r="I49" s="65">
        <v>0</v>
      </c>
      <c r="J49" s="65">
        <v>2.0851510376352035E-3</v>
      </c>
      <c r="K49" s="65">
        <v>2.0851510376352035E-3</v>
      </c>
      <c r="L49" s="65">
        <v>2.0851510376352035E-3</v>
      </c>
      <c r="M49" s="65">
        <v>2.0851510376352035E-3</v>
      </c>
      <c r="N49" s="65">
        <v>2.0851510376352035E-3</v>
      </c>
      <c r="O49" s="65">
        <v>2.0851510376352035E-3</v>
      </c>
      <c r="P49" s="65">
        <v>2.0851510376352035E-3</v>
      </c>
      <c r="Q49" s="65">
        <v>2.0851510376352035E-3</v>
      </c>
      <c r="R49" s="65">
        <v>2.0851510376352035E-3</v>
      </c>
      <c r="S49" s="65">
        <v>2.0851510376352035E-3</v>
      </c>
      <c r="T49" s="65">
        <v>2.0851510376352035E-3</v>
      </c>
      <c r="U49" s="65">
        <v>2.0851510376352035E-3</v>
      </c>
      <c r="V49" s="65">
        <v>2.0851510376352035E-3</v>
      </c>
      <c r="W49" s="65">
        <v>2.0851510376352035E-3</v>
      </c>
      <c r="X49" s="65">
        <v>2.0851510376352035E-3</v>
      </c>
      <c r="Y49" s="65">
        <v>2.0851510376352035E-3</v>
      </c>
      <c r="Z49" s="65">
        <v>2.0851510376352035E-3</v>
      </c>
      <c r="AA49" s="65">
        <v>2.0851510376352035E-3</v>
      </c>
      <c r="AB49" s="65">
        <v>2.0851510376352035E-3</v>
      </c>
      <c r="AC49" s="65">
        <v>2.0851510376352035E-3</v>
      </c>
      <c r="AD49" s="65">
        <v>0</v>
      </c>
      <c r="AE49" s="65">
        <v>0</v>
      </c>
      <c r="AF49" s="66">
        <v>0</v>
      </c>
      <c r="AG49" s="66">
        <v>0</v>
      </c>
      <c r="AH49" s="66">
        <v>0</v>
      </c>
      <c r="AI49" s="66">
        <v>0</v>
      </c>
      <c r="AJ49" s="66">
        <v>0</v>
      </c>
      <c r="AK49" s="66">
        <v>0</v>
      </c>
      <c r="AL49" s="66">
        <v>0</v>
      </c>
      <c r="AM49" s="66">
        <v>0</v>
      </c>
      <c r="AN49" s="66">
        <v>0</v>
      </c>
      <c r="AO49" s="66">
        <v>0</v>
      </c>
      <c r="AP49" s="66">
        <v>0</v>
      </c>
      <c r="AQ49" s="66">
        <v>0</v>
      </c>
      <c r="AR49" s="66">
        <v>0</v>
      </c>
      <c r="AS49" s="66">
        <v>0</v>
      </c>
      <c r="AT49" s="66">
        <v>0</v>
      </c>
      <c r="AU49" s="66">
        <v>0</v>
      </c>
      <c r="AV49" s="66">
        <v>0</v>
      </c>
      <c r="AW49" s="66">
        <v>0</v>
      </c>
      <c r="AX49" s="66">
        <v>0</v>
      </c>
      <c r="AY49" s="67">
        <v>0</v>
      </c>
    </row>
    <row r="50" spans="1:51" s="36" customFormat="1" x14ac:dyDescent="0.2">
      <c r="A50" s="54">
        <f>'[1]Allocation Methodology'!A46</f>
        <v>42</v>
      </c>
      <c r="B50" s="55" t="str">
        <f>'[1]Allocation Methodology'!B46</f>
        <v>Power Savings Blitz</v>
      </c>
      <c r="C50" s="55" t="str">
        <f>'[1]Allocation Methodology'!C46</f>
        <v>Business</v>
      </c>
      <c r="D50" s="55">
        <f>'[1]Allocation Methodology'!D46</f>
        <v>2009</v>
      </c>
      <c r="E50" s="56" t="str">
        <f>'[1]Allocation Methodology'!E46</f>
        <v>Final</v>
      </c>
      <c r="F50" s="38" t="b">
        <v>0</v>
      </c>
      <c r="G50" s="57">
        <v>0</v>
      </c>
      <c r="H50" s="58">
        <v>0</v>
      </c>
      <c r="I50" s="58">
        <v>0</v>
      </c>
      <c r="J50" s="58">
        <v>2.325267580580857E-2</v>
      </c>
      <c r="K50" s="58">
        <v>2.325267580580857E-2</v>
      </c>
      <c r="L50" s="58">
        <v>2.325267580580857E-2</v>
      </c>
      <c r="M50" s="58">
        <v>2.325267580580857E-2</v>
      </c>
      <c r="N50" s="58">
        <v>2.325267580580857E-2</v>
      </c>
      <c r="O50" s="58">
        <v>2.325267580580857E-2</v>
      </c>
      <c r="P50" s="58">
        <v>2.325267580580857E-2</v>
      </c>
      <c r="Q50" s="58">
        <v>2.325267580580857E-2</v>
      </c>
      <c r="R50" s="58">
        <v>2.325267580580857E-2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9">
        <v>0</v>
      </c>
      <c r="AG50" s="59">
        <v>0</v>
      </c>
      <c r="AH50" s="59">
        <v>0</v>
      </c>
      <c r="AI50" s="59">
        <v>0</v>
      </c>
      <c r="AJ50" s="59">
        <v>0</v>
      </c>
      <c r="AK50" s="59">
        <v>0</v>
      </c>
      <c r="AL50" s="59">
        <v>0</v>
      </c>
      <c r="AM50" s="59">
        <v>0</v>
      </c>
      <c r="AN50" s="59">
        <v>0</v>
      </c>
      <c r="AO50" s="59">
        <v>0</v>
      </c>
      <c r="AP50" s="59">
        <v>0</v>
      </c>
      <c r="AQ50" s="59">
        <v>0</v>
      </c>
      <c r="AR50" s="59">
        <v>0</v>
      </c>
      <c r="AS50" s="59">
        <v>0</v>
      </c>
      <c r="AT50" s="59">
        <v>0</v>
      </c>
      <c r="AU50" s="59">
        <v>0</v>
      </c>
      <c r="AV50" s="59">
        <v>0</v>
      </c>
      <c r="AW50" s="59">
        <v>0</v>
      </c>
      <c r="AX50" s="59">
        <v>0</v>
      </c>
      <c r="AY50" s="60">
        <v>0</v>
      </c>
    </row>
    <row r="51" spans="1:51" s="36" customFormat="1" x14ac:dyDescent="0.2">
      <c r="A51" s="61">
        <f>'[1]Allocation Methodology'!A47</f>
        <v>43</v>
      </c>
      <c r="B51" s="62" t="str">
        <f>'[1]Allocation Methodology'!B47</f>
        <v>Multi-Family Energy Efficiency Rebates</v>
      </c>
      <c r="C51" s="62" t="str">
        <f>'[1]Allocation Methodology'!C47</f>
        <v>Consumer, Consumer Low-Income</v>
      </c>
      <c r="D51" s="62">
        <f>'[1]Allocation Methodology'!D47</f>
        <v>2009</v>
      </c>
      <c r="E51" s="63" t="str">
        <f>'[1]Allocation Methodology'!E47</f>
        <v>Final</v>
      </c>
      <c r="F51" s="38" t="b">
        <v>0</v>
      </c>
      <c r="G51" s="64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  <c r="T51" s="65">
        <v>0</v>
      </c>
      <c r="U51" s="65">
        <v>0</v>
      </c>
      <c r="V51" s="65">
        <v>0</v>
      </c>
      <c r="W51" s="65">
        <v>0</v>
      </c>
      <c r="X51" s="65">
        <v>0</v>
      </c>
      <c r="Y51" s="65">
        <v>0</v>
      </c>
      <c r="Z51" s="65">
        <v>0</v>
      </c>
      <c r="AA51" s="65">
        <v>0</v>
      </c>
      <c r="AB51" s="65">
        <v>0</v>
      </c>
      <c r="AC51" s="65">
        <v>0</v>
      </c>
      <c r="AD51" s="65">
        <v>0</v>
      </c>
      <c r="AE51" s="65">
        <v>0</v>
      </c>
      <c r="AF51" s="66">
        <v>0</v>
      </c>
      <c r="AG51" s="66">
        <v>0</v>
      </c>
      <c r="AH51" s="66">
        <v>0</v>
      </c>
      <c r="AI51" s="66">
        <v>0</v>
      </c>
      <c r="AJ51" s="66">
        <v>0</v>
      </c>
      <c r="AK51" s="66">
        <v>0</v>
      </c>
      <c r="AL51" s="66">
        <v>0</v>
      </c>
      <c r="AM51" s="66">
        <v>0</v>
      </c>
      <c r="AN51" s="66">
        <v>0</v>
      </c>
      <c r="AO51" s="66">
        <v>0</v>
      </c>
      <c r="AP51" s="66">
        <v>0</v>
      </c>
      <c r="AQ51" s="66">
        <v>0</v>
      </c>
      <c r="AR51" s="66">
        <v>0</v>
      </c>
      <c r="AS51" s="66">
        <v>0</v>
      </c>
      <c r="AT51" s="66">
        <v>0</v>
      </c>
      <c r="AU51" s="66">
        <v>0</v>
      </c>
      <c r="AV51" s="66">
        <v>0</v>
      </c>
      <c r="AW51" s="66">
        <v>0</v>
      </c>
      <c r="AX51" s="66">
        <v>0</v>
      </c>
      <c r="AY51" s="67">
        <v>0</v>
      </c>
    </row>
    <row r="52" spans="1:51" s="36" customFormat="1" x14ac:dyDescent="0.2">
      <c r="A52" s="54">
        <f>'[1]Allocation Methodology'!A48</f>
        <v>44</v>
      </c>
      <c r="B52" s="55" t="str">
        <f>'[1]Allocation Methodology'!B48</f>
        <v>Demand Response 1</v>
      </c>
      <c r="C52" s="55" t="str">
        <f>'[1]Allocation Methodology'!C48</f>
        <v>Business, Industrial</v>
      </c>
      <c r="D52" s="55">
        <f>'[1]Allocation Methodology'!D48</f>
        <v>2009</v>
      </c>
      <c r="E52" s="56" t="str">
        <f>'[1]Allocation Methodology'!E48</f>
        <v>Final</v>
      </c>
      <c r="F52" s="38" t="b">
        <v>0</v>
      </c>
      <c r="G52" s="57">
        <v>0</v>
      </c>
      <c r="H52" s="58">
        <v>0</v>
      </c>
      <c r="I52" s="58">
        <v>0</v>
      </c>
      <c r="J52" s="58">
        <v>9.4144717079883922E-2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0</v>
      </c>
      <c r="W52" s="58">
        <v>0</v>
      </c>
      <c r="X52" s="58">
        <v>0</v>
      </c>
      <c r="Y52" s="58">
        <v>0</v>
      </c>
      <c r="Z52" s="58">
        <v>0</v>
      </c>
      <c r="AA52" s="58">
        <v>0</v>
      </c>
      <c r="AB52" s="58">
        <v>0</v>
      </c>
      <c r="AC52" s="58">
        <v>0</v>
      </c>
      <c r="AD52" s="58">
        <v>0</v>
      </c>
      <c r="AE52" s="58">
        <v>0</v>
      </c>
      <c r="AF52" s="59">
        <v>0</v>
      </c>
      <c r="AG52" s="59">
        <v>0</v>
      </c>
      <c r="AH52" s="59">
        <v>0</v>
      </c>
      <c r="AI52" s="59">
        <v>0</v>
      </c>
      <c r="AJ52" s="59">
        <v>0</v>
      </c>
      <c r="AK52" s="59">
        <v>0</v>
      </c>
      <c r="AL52" s="59">
        <v>0</v>
      </c>
      <c r="AM52" s="59">
        <v>0</v>
      </c>
      <c r="AN52" s="59">
        <v>0</v>
      </c>
      <c r="AO52" s="59">
        <v>0</v>
      </c>
      <c r="AP52" s="59">
        <v>0</v>
      </c>
      <c r="AQ52" s="59">
        <v>0</v>
      </c>
      <c r="AR52" s="59">
        <v>0</v>
      </c>
      <c r="AS52" s="59">
        <v>0</v>
      </c>
      <c r="AT52" s="59">
        <v>0</v>
      </c>
      <c r="AU52" s="59">
        <v>0</v>
      </c>
      <c r="AV52" s="59">
        <v>0</v>
      </c>
      <c r="AW52" s="59">
        <v>0</v>
      </c>
      <c r="AX52" s="59">
        <v>0</v>
      </c>
      <c r="AY52" s="60">
        <v>0</v>
      </c>
    </row>
    <row r="53" spans="1:51" s="36" customFormat="1" x14ac:dyDescent="0.2">
      <c r="A53" s="61">
        <f>'[1]Allocation Methodology'!A49</f>
        <v>45</v>
      </c>
      <c r="B53" s="62" t="str">
        <f>'[1]Allocation Methodology'!B49</f>
        <v>Demand Response 2</v>
      </c>
      <c r="C53" s="62" t="str">
        <f>'[1]Allocation Methodology'!C49</f>
        <v>Business, Industrial</v>
      </c>
      <c r="D53" s="62">
        <f>'[1]Allocation Methodology'!D49</f>
        <v>2009</v>
      </c>
      <c r="E53" s="63" t="str">
        <f>'[1]Allocation Methodology'!E49</f>
        <v>Final</v>
      </c>
      <c r="F53" s="38" t="b">
        <v>0</v>
      </c>
      <c r="G53" s="64">
        <v>0</v>
      </c>
      <c r="H53" s="65">
        <v>0</v>
      </c>
      <c r="I53" s="65">
        <v>0</v>
      </c>
      <c r="J53" s="65">
        <v>6.3927083209735724E-2</v>
      </c>
      <c r="K53" s="65">
        <v>0</v>
      </c>
      <c r="L53" s="65">
        <v>0</v>
      </c>
      <c r="M53" s="65">
        <v>0</v>
      </c>
      <c r="N53" s="65">
        <v>0</v>
      </c>
      <c r="O53" s="65">
        <v>0</v>
      </c>
      <c r="P53" s="65">
        <v>0</v>
      </c>
      <c r="Q53" s="65">
        <v>0</v>
      </c>
      <c r="R53" s="65">
        <v>0</v>
      </c>
      <c r="S53" s="65">
        <v>0</v>
      </c>
      <c r="T53" s="65">
        <v>0</v>
      </c>
      <c r="U53" s="65">
        <v>0</v>
      </c>
      <c r="V53" s="65">
        <v>0</v>
      </c>
      <c r="W53" s="65">
        <v>0</v>
      </c>
      <c r="X53" s="65">
        <v>0</v>
      </c>
      <c r="Y53" s="65">
        <v>0</v>
      </c>
      <c r="Z53" s="65">
        <v>0</v>
      </c>
      <c r="AA53" s="65">
        <v>0</v>
      </c>
      <c r="AB53" s="65">
        <v>0</v>
      </c>
      <c r="AC53" s="65">
        <v>0</v>
      </c>
      <c r="AD53" s="65">
        <v>0</v>
      </c>
      <c r="AE53" s="65">
        <v>0</v>
      </c>
      <c r="AF53" s="66">
        <v>0</v>
      </c>
      <c r="AG53" s="66">
        <v>0</v>
      </c>
      <c r="AH53" s="66">
        <v>0</v>
      </c>
      <c r="AI53" s="66">
        <v>0</v>
      </c>
      <c r="AJ53" s="66">
        <v>0</v>
      </c>
      <c r="AK53" s="66">
        <v>0</v>
      </c>
      <c r="AL53" s="66">
        <v>0</v>
      </c>
      <c r="AM53" s="66">
        <v>0</v>
      </c>
      <c r="AN53" s="66">
        <v>0</v>
      </c>
      <c r="AO53" s="66">
        <v>0</v>
      </c>
      <c r="AP53" s="66">
        <v>0</v>
      </c>
      <c r="AQ53" s="66">
        <v>0</v>
      </c>
      <c r="AR53" s="66">
        <v>0</v>
      </c>
      <c r="AS53" s="66">
        <v>0</v>
      </c>
      <c r="AT53" s="66">
        <v>0</v>
      </c>
      <c r="AU53" s="66">
        <v>0</v>
      </c>
      <c r="AV53" s="66">
        <v>0</v>
      </c>
      <c r="AW53" s="66">
        <v>0</v>
      </c>
      <c r="AX53" s="66">
        <v>0</v>
      </c>
      <c r="AY53" s="67">
        <v>0</v>
      </c>
    </row>
    <row r="54" spans="1:51" s="36" customFormat="1" x14ac:dyDescent="0.2">
      <c r="A54" s="54">
        <f>'[1]Allocation Methodology'!A50</f>
        <v>46</v>
      </c>
      <c r="B54" s="55" t="str">
        <f>'[1]Allocation Methodology'!B50</f>
        <v>Demand Response 3</v>
      </c>
      <c r="C54" s="55" t="str">
        <f>'[1]Allocation Methodology'!C50</f>
        <v>Business, Industrial</v>
      </c>
      <c r="D54" s="55">
        <f>'[1]Allocation Methodology'!D50</f>
        <v>2009</v>
      </c>
      <c r="E54" s="56" t="str">
        <f>'[1]Allocation Methodology'!E50</f>
        <v>Final</v>
      </c>
      <c r="F54" s="38" t="b">
        <v>0</v>
      </c>
      <c r="G54" s="57">
        <v>0</v>
      </c>
      <c r="H54" s="58">
        <v>0</v>
      </c>
      <c r="I54" s="58">
        <v>0</v>
      </c>
      <c r="J54" s="58">
        <v>9.1324404585336749E-2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0</v>
      </c>
      <c r="AB54" s="58">
        <v>0</v>
      </c>
      <c r="AC54" s="58">
        <v>0</v>
      </c>
      <c r="AD54" s="58">
        <v>0</v>
      </c>
      <c r="AE54" s="58">
        <v>0</v>
      </c>
      <c r="AF54" s="59">
        <v>0</v>
      </c>
      <c r="AG54" s="59">
        <v>0</v>
      </c>
      <c r="AH54" s="59">
        <v>0</v>
      </c>
      <c r="AI54" s="59">
        <v>0</v>
      </c>
      <c r="AJ54" s="59">
        <v>0</v>
      </c>
      <c r="AK54" s="59">
        <v>0</v>
      </c>
      <c r="AL54" s="59">
        <v>0</v>
      </c>
      <c r="AM54" s="59">
        <v>0</v>
      </c>
      <c r="AN54" s="59">
        <v>0</v>
      </c>
      <c r="AO54" s="59">
        <v>0</v>
      </c>
      <c r="AP54" s="59">
        <v>0</v>
      </c>
      <c r="AQ54" s="59">
        <v>0</v>
      </c>
      <c r="AR54" s="59">
        <v>0</v>
      </c>
      <c r="AS54" s="59">
        <v>0</v>
      </c>
      <c r="AT54" s="59">
        <v>0</v>
      </c>
      <c r="AU54" s="59">
        <v>0</v>
      </c>
      <c r="AV54" s="59">
        <v>0</v>
      </c>
      <c r="AW54" s="59">
        <v>0</v>
      </c>
      <c r="AX54" s="59">
        <v>0</v>
      </c>
      <c r="AY54" s="60">
        <v>0</v>
      </c>
    </row>
    <row r="55" spans="1:51" s="36" customFormat="1" x14ac:dyDescent="0.2">
      <c r="A55" s="61">
        <f>'[1]Allocation Methodology'!A51</f>
        <v>47</v>
      </c>
      <c r="B55" s="62" t="str">
        <f>'[1]Allocation Methodology'!B51</f>
        <v>Loblaw &amp; York Region Demand Response</v>
      </c>
      <c r="C55" s="62" t="str">
        <f>'[1]Allocation Methodology'!C51</f>
        <v>Business, Industrial</v>
      </c>
      <c r="D55" s="62">
        <f>'[1]Allocation Methodology'!D51</f>
        <v>2009</v>
      </c>
      <c r="E55" s="63" t="str">
        <f>'[1]Allocation Methodology'!E51</f>
        <v>Final</v>
      </c>
      <c r="F55" s="38" t="b">
        <v>0</v>
      </c>
      <c r="G55" s="64">
        <v>0</v>
      </c>
      <c r="H55" s="65">
        <v>0</v>
      </c>
      <c r="I55" s="65">
        <v>0</v>
      </c>
      <c r="J55" s="65">
        <v>1.5691681517280513E-2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65">
        <v>0</v>
      </c>
      <c r="T55" s="65">
        <v>0</v>
      </c>
      <c r="U55" s="65">
        <v>0</v>
      </c>
      <c r="V55" s="65">
        <v>0</v>
      </c>
      <c r="W55" s="65">
        <v>0</v>
      </c>
      <c r="X55" s="65">
        <v>0</v>
      </c>
      <c r="Y55" s="65">
        <v>0</v>
      </c>
      <c r="Z55" s="65">
        <v>0</v>
      </c>
      <c r="AA55" s="65">
        <v>0</v>
      </c>
      <c r="AB55" s="65">
        <v>0</v>
      </c>
      <c r="AC55" s="65">
        <v>0</v>
      </c>
      <c r="AD55" s="65">
        <v>0</v>
      </c>
      <c r="AE55" s="65">
        <v>0</v>
      </c>
      <c r="AF55" s="66">
        <v>0</v>
      </c>
      <c r="AG55" s="66">
        <v>0</v>
      </c>
      <c r="AH55" s="66">
        <v>0</v>
      </c>
      <c r="AI55" s="66">
        <v>0</v>
      </c>
      <c r="AJ55" s="66">
        <v>0</v>
      </c>
      <c r="AK55" s="66">
        <v>0</v>
      </c>
      <c r="AL55" s="66">
        <v>0</v>
      </c>
      <c r="AM55" s="66">
        <v>0</v>
      </c>
      <c r="AN55" s="66">
        <v>0</v>
      </c>
      <c r="AO55" s="66">
        <v>0</v>
      </c>
      <c r="AP55" s="66">
        <v>0</v>
      </c>
      <c r="AQ55" s="66">
        <v>0</v>
      </c>
      <c r="AR55" s="66">
        <v>0</v>
      </c>
      <c r="AS55" s="66">
        <v>0</v>
      </c>
      <c r="AT55" s="66">
        <v>0</v>
      </c>
      <c r="AU55" s="66">
        <v>0</v>
      </c>
      <c r="AV55" s="66">
        <v>0</v>
      </c>
      <c r="AW55" s="66">
        <v>0</v>
      </c>
      <c r="AX55" s="66">
        <v>0</v>
      </c>
      <c r="AY55" s="67">
        <v>0</v>
      </c>
    </row>
    <row r="56" spans="1:51" s="36" customFormat="1" x14ac:dyDescent="0.2">
      <c r="A56" s="54">
        <f>'[1]Allocation Methodology'!A52</f>
        <v>48</v>
      </c>
      <c r="B56" s="55" t="str">
        <f>'[1]Allocation Methodology'!B52</f>
        <v>LDC Custom - Thunder Bay Hydro - Phantom Load</v>
      </c>
      <c r="C56" s="55" t="str">
        <f>'[1]Allocation Methodology'!C52</f>
        <v>Consumer</v>
      </c>
      <c r="D56" s="55">
        <f>'[1]Allocation Methodology'!D52</f>
        <v>2009</v>
      </c>
      <c r="E56" s="56" t="str">
        <f>'[1]Allocation Methodology'!E52</f>
        <v>Final</v>
      </c>
      <c r="F56" s="38" t="b">
        <v>0</v>
      </c>
      <c r="G56" s="57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58">
        <v>0</v>
      </c>
      <c r="Y56" s="58">
        <v>0</v>
      </c>
      <c r="Z56" s="58">
        <v>0</v>
      </c>
      <c r="AA56" s="58">
        <v>0</v>
      </c>
      <c r="AB56" s="58">
        <v>0</v>
      </c>
      <c r="AC56" s="58">
        <v>0</v>
      </c>
      <c r="AD56" s="58">
        <v>0</v>
      </c>
      <c r="AE56" s="58">
        <v>0</v>
      </c>
      <c r="AF56" s="59">
        <v>0</v>
      </c>
      <c r="AG56" s="59">
        <v>0</v>
      </c>
      <c r="AH56" s="59">
        <v>0</v>
      </c>
      <c r="AI56" s="59">
        <v>0</v>
      </c>
      <c r="AJ56" s="59">
        <v>0</v>
      </c>
      <c r="AK56" s="59">
        <v>0</v>
      </c>
      <c r="AL56" s="59">
        <v>0</v>
      </c>
      <c r="AM56" s="59">
        <v>0</v>
      </c>
      <c r="AN56" s="59">
        <v>0</v>
      </c>
      <c r="AO56" s="59">
        <v>0</v>
      </c>
      <c r="AP56" s="59">
        <v>0</v>
      </c>
      <c r="AQ56" s="59">
        <v>0</v>
      </c>
      <c r="AR56" s="59">
        <v>0</v>
      </c>
      <c r="AS56" s="59">
        <v>0</v>
      </c>
      <c r="AT56" s="59">
        <v>0</v>
      </c>
      <c r="AU56" s="59">
        <v>0</v>
      </c>
      <c r="AV56" s="59">
        <v>0</v>
      </c>
      <c r="AW56" s="59">
        <v>0</v>
      </c>
      <c r="AX56" s="59">
        <v>0</v>
      </c>
      <c r="AY56" s="60">
        <v>0</v>
      </c>
    </row>
    <row r="57" spans="1:51" s="36" customFormat="1" x14ac:dyDescent="0.2">
      <c r="A57" s="91">
        <f>'[1]Allocation Methodology'!A53</f>
        <v>49</v>
      </c>
      <c r="B57" s="92" t="str">
        <f>'[1]Allocation Methodology'!B53</f>
        <v>LDC Custom - Toronto Hydro - Summer Challenge</v>
      </c>
      <c r="C57" s="92" t="str">
        <f>'[1]Allocation Methodology'!C53</f>
        <v>Consumer</v>
      </c>
      <c r="D57" s="92">
        <f>'[1]Allocation Methodology'!D53</f>
        <v>2009</v>
      </c>
      <c r="E57" s="93" t="str">
        <f>'[1]Allocation Methodology'!E53</f>
        <v>Final</v>
      </c>
      <c r="F57" s="38" t="b">
        <v>0</v>
      </c>
      <c r="G57" s="64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5">
        <v>0</v>
      </c>
      <c r="O57" s="65">
        <v>0</v>
      </c>
      <c r="P57" s="65">
        <v>0</v>
      </c>
      <c r="Q57" s="65">
        <v>0</v>
      </c>
      <c r="R57" s="65">
        <v>0</v>
      </c>
      <c r="S57" s="65">
        <v>0</v>
      </c>
      <c r="T57" s="65">
        <v>0</v>
      </c>
      <c r="U57" s="65">
        <v>0</v>
      </c>
      <c r="V57" s="65">
        <v>0</v>
      </c>
      <c r="W57" s="65">
        <v>0</v>
      </c>
      <c r="X57" s="65">
        <v>0</v>
      </c>
      <c r="Y57" s="65">
        <v>0</v>
      </c>
      <c r="Z57" s="65">
        <v>0</v>
      </c>
      <c r="AA57" s="65">
        <v>0</v>
      </c>
      <c r="AB57" s="65">
        <v>0</v>
      </c>
      <c r="AC57" s="65">
        <v>0</v>
      </c>
      <c r="AD57" s="65">
        <v>0</v>
      </c>
      <c r="AE57" s="65">
        <v>0</v>
      </c>
      <c r="AF57" s="66">
        <v>0</v>
      </c>
      <c r="AG57" s="66">
        <v>0</v>
      </c>
      <c r="AH57" s="66">
        <v>0</v>
      </c>
      <c r="AI57" s="66">
        <v>0</v>
      </c>
      <c r="AJ57" s="66">
        <v>0</v>
      </c>
      <c r="AK57" s="66">
        <v>0</v>
      </c>
      <c r="AL57" s="66">
        <v>0</v>
      </c>
      <c r="AM57" s="66">
        <v>0</v>
      </c>
      <c r="AN57" s="66">
        <v>0</v>
      </c>
      <c r="AO57" s="66">
        <v>0</v>
      </c>
      <c r="AP57" s="66">
        <v>0</v>
      </c>
      <c r="AQ57" s="66">
        <v>0</v>
      </c>
      <c r="AR57" s="66">
        <v>0</v>
      </c>
      <c r="AS57" s="66">
        <v>0</v>
      </c>
      <c r="AT57" s="66">
        <v>0</v>
      </c>
      <c r="AU57" s="66">
        <v>0</v>
      </c>
      <c r="AV57" s="66">
        <v>0</v>
      </c>
      <c r="AW57" s="66">
        <v>0</v>
      </c>
      <c r="AX57" s="66">
        <v>0</v>
      </c>
      <c r="AY57" s="67">
        <v>0</v>
      </c>
    </row>
    <row r="58" spans="1:51" s="36" customFormat="1" x14ac:dyDescent="0.2">
      <c r="A58" s="83">
        <f>'[1]Allocation Methodology'!A54</f>
        <v>50</v>
      </c>
      <c r="B58" s="84" t="str">
        <f>'[1]Allocation Methodology'!B54</f>
        <v>LDC Custom - PowerStream - Data Centers</v>
      </c>
      <c r="C58" s="84" t="str">
        <f>'[1]Allocation Methodology'!C54</f>
        <v>Business</v>
      </c>
      <c r="D58" s="84">
        <f>'[1]Allocation Methodology'!D54</f>
        <v>2009</v>
      </c>
      <c r="E58" s="85" t="str">
        <f>'[1]Allocation Methodology'!E54</f>
        <v>Final</v>
      </c>
      <c r="F58" s="38"/>
      <c r="G58" s="86">
        <v>0</v>
      </c>
      <c r="H58" s="87">
        <v>0</v>
      </c>
      <c r="I58" s="87">
        <v>0</v>
      </c>
      <c r="J58" s="87">
        <v>0</v>
      </c>
      <c r="K58" s="87">
        <v>0</v>
      </c>
      <c r="L58" s="87">
        <v>0</v>
      </c>
      <c r="M58" s="87">
        <v>0</v>
      </c>
      <c r="N58" s="87">
        <v>0</v>
      </c>
      <c r="O58" s="87">
        <v>0</v>
      </c>
      <c r="P58" s="87">
        <v>0</v>
      </c>
      <c r="Q58" s="87">
        <v>0</v>
      </c>
      <c r="R58" s="87">
        <v>0</v>
      </c>
      <c r="S58" s="87">
        <v>0</v>
      </c>
      <c r="T58" s="87">
        <v>0</v>
      </c>
      <c r="U58" s="87">
        <v>0</v>
      </c>
      <c r="V58" s="87">
        <v>0</v>
      </c>
      <c r="W58" s="87">
        <v>0</v>
      </c>
      <c r="X58" s="87">
        <v>0</v>
      </c>
      <c r="Y58" s="87">
        <v>0</v>
      </c>
      <c r="Z58" s="87">
        <v>0</v>
      </c>
      <c r="AA58" s="87">
        <v>0</v>
      </c>
      <c r="AB58" s="87">
        <v>0</v>
      </c>
      <c r="AC58" s="87">
        <v>0</v>
      </c>
      <c r="AD58" s="87">
        <v>0</v>
      </c>
      <c r="AE58" s="87">
        <v>0</v>
      </c>
      <c r="AF58" s="88">
        <v>0</v>
      </c>
      <c r="AG58" s="88">
        <v>0</v>
      </c>
      <c r="AH58" s="88">
        <v>0</v>
      </c>
      <c r="AI58" s="88">
        <v>0</v>
      </c>
      <c r="AJ58" s="88">
        <v>0</v>
      </c>
      <c r="AK58" s="88">
        <v>0</v>
      </c>
      <c r="AL58" s="88">
        <v>0</v>
      </c>
      <c r="AM58" s="88">
        <v>0</v>
      </c>
      <c r="AN58" s="88">
        <v>0</v>
      </c>
      <c r="AO58" s="88">
        <v>0</v>
      </c>
      <c r="AP58" s="88">
        <v>0</v>
      </c>
      <c r="AQ58" s="88">
        <v>0</v>
      </c>
      <c r="AR58" s="88">
        <v>0</v>
      </c>
      <c r="AS58" s="88">
        <v>0</v>
      </c>
      <c r="AT58" s="88">
        <v>0</v>
      </c>
      <c r="AU58" s="88">
        <v>0</v>
      </c>
      <c r="AV58" s="88">
        <v>0</v>
      </c>
      <c r="AW58" s="88">
        <v>0</v>
      </c>
      <c r="AX58" s="88">
        <v>0</v>
      </c>
      <c r="AY58" s="89">
        <v>0</v>
      </c>
    </row>
    <row r="59" spans="1:51" s="36" customFormat="1" x14ac:dyDescent="0.2">
      <c r="A59" s="47">
        <f>'[1]Allocation Methodology'!A55</f>
        <v>51</v>
      </c>
      <c r="B59" s="48" t="str">
        <f>'[1]Allocation Methodology'!B55</f>
        <v>Toronto Comprehensive Adjustment</v>
      </c>
      <c r="C59" s="48" t="str">
        <f>'[1]Allocation Methodology'!C55</f>
        <v>Consumer, Business</v>
      </c>
      <c r="D59" s="48">
        <f>'[1]Allocation Methodology'!D55</f>
        <v>2008</v>
      </c>
      <c r="E59" s="49" t="str">
        <f>'[1]Allocation Methodology'!E55</f>
        <v>Final</v>
      </c>
      <c r="F59" s="38"/>
      <c r="G59" s="50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1">
        <v>0</v>
      </c>
      <c r="AC59" s="51">
        <v>0</v>
      </c>
      <c r="AD59" s="51">
        <v>0</v>
      </c>
      <c r="AE59" s="51">
        <v>0</v>
      </c>
      <c r="AF59" s="52">
        <v>0</v>
      </c>
      <c r="AG59" s="52">
        <v>0</v>
      </c>
      <c r="AH59" s="52">
        <v>0</v>
      </c>
      <c r="AI59" s="52">
        <v>0</v>
      </c>
      <c r="AJ59" s="52">
        <v>0</v>
      </c>
      <c r="AK59" s="52">
        <v>0</v>
      </c>
      <c r="AL59" s="52">
        <v>0</v>
      </c>
      <c r="AM59" s="52">
        <v>0</v>
      </c>
      <c r="AN59" s="52">
        <v>0</v>
      </c>
      <c r="AO59" s="52">
        <v>0</v>
      </c>
      <c r="AP59" s="52">
        <v>0</v>
      </c>
      <c r="AQ59" s="52">
        <v>0</v>
      </c>
      <c r="AR59" s="52">
        <v>0</v>
      </c>
      <c r="AS59" s="52">
        <v>0</v>
      </c>
      <c r="AT59" s="52">
        <v>0</v>
      </c>
      <c r="AU59" s="52">
        <v>0</v>
      </c>
      <c r="AV59" s="52">
        <v>0</v>
      </c>
      <c r="AW59" s="52">
        <v>0</v>
      </c>
      <c r="AX59" s="52">
        <v>0</v>
      </c>
      <c r="AY59" s="53">
        <v>0</v>
      </c>
    </row>
    <row r="60" spans="1:51" s="36" customFormat="1" x14ac:dyDescent="0.2">
      <c r="A60" s="83">
        <f>'[1]Allocation Methodology'!A56</f>
        <v>52</v>
      </c>
      <c r="B60" s="84" t="str">
        <f>'[1]Allocation Methodology'!B56</f>
        <v>LDC Custom - Hydro One Networks Inc. - Double Return Adjustment</v>
      </c>
      <c r="C60" s="84" t="str">
        <f>'[1]Allocation Methodology'!C56</f>
        <v>Business, Industrial</v>
      </c>
      <c r="D60" s="84">
        <f>'[1]Allocation Methodology'!D56</f>
        <v>2008</v>
      </c>
      <c r="E60" s="85" t="str">
        <f>'[1]Allocation Methodology'!E56</f>
        <v>Final</v>
      </c>
      <c r="F60" s="38"/>
      <c r="G60" s="86">
        <v>0</v>
      </c>
      <c r="H60" s="87">
        <v>0</v>
      </c>
      <c r="I60" s="87">
        <v>0</v>
      </c>
      <c r="J60" s="87">
        <v>0</v>
      </c>
      <c r="K60" s="87">
        <v>0</v>
      </c>
      <c r="L60" s="87">
        <v>0</v>
      </c>
      <c r="M60" s="87">
        <v>0</v>
      </c>
      <c r="N60" s="87">
        <v>0</v>
      </c>
      <c r="O60" s="87">
        <v>0</v>
      </c>
      <c r="P60" s="87">
        <v>0</v>
      </c>
      <c r="Q60" s="87">
        <v>0</v>
      </c>
      <c r="R60" s="87">
        <v>0</v>
      </c>
      <c r="S60" s="87">
        <v>0</v>
      </c>
      <c r="T60" s="87">
        <v>0</v>
      </c>
      <c r="U60" s="87">
        <v>0</v>
      </c>
      <c r="V60" s="87">
        <v>0</v>
      </c>
      <c r="W60" s="87">
        <v>0</v>
      </c>
      <c r="X60" s="87">
        <v>0</v>
      </c>
      <c r="Y60" s="87">
        <v>0</v>
      </c>
      <c r="Z60" s="87">
        <v>0</v>
      </c>
      <c r="AA60" s="87">
        <v>0</v>
      </c>
      <c r="AB60" s="87">
        <v>0</v>
      </c>
      <c r="AC60" s="87">
        <v>0</v>
      </c>
      <c r="AD60" s="87">
        <v>0</v>
      </c>
      <c r="AE60" s="87">
        <v>0</v>
      </c>
      <c r="AF60" s="88">
        <v>0</v>
      </c>
      <c r="AG60" s="88">
        <v>0</v>
      </c>
      <c r="AH60" s="88">
        <v>0</v>
      </c>
      <c r="AI60" s="88">
        <v>0</v>
      </c>
      <c r="AJ60" s="88">
        <v>0</v>
      </c>
      <c r="AK60" s="88">
        <v>0</v>
      </c>
      <c r="AL60" s="88">
        <v>0</v>
      </c>
      <c r="AM60" s="88">
        <v>0</v>
      </c>
      <c r="AN60" s="88">
        <v>0</v>
      </c>
      <c r="AO60" s="88">
        <v>0</v>
      </c>
      <c r="AP60" s="88">
        <v>0</v>
      </c>
      <c r="AQ60" s="88">
        <v>0</v>
      </c>
      <c r="AR60" s="88">
        <v>0</v>
      </c>
      <c r="AS60" s="88">
        <v>0</v>
      </c>
      <c r="AT60" s="88">
        <v>0</v>
      </c>
      <c r="AU60" s="88">
        <v>0</v>
      </c>
      <c r="AV60" s="88">
        <v>0</v>
      </c>
      <c r="AW60" s="88">
        <v>0</v>
      </c>
      <c r="AX60" s="88">
        <v>0</v>
      </c>
      <c r="AY60" s="89">
        <v>0</v>
      </c>
    </row>
    <row r="61" spans="1:51" s="36" customFormat="1" x14ac:dyDescent="0.2">
      <c r="A61" s="47">
        <f>'[1]Allocation Methodology'!A57</f>
        <v>53</v>
      </c>
      <c r="B61" s="48" t="str">
        <f>'[1]Allocation Methodology'!B57</f>
        <v>Great Refrigerator Roundup</v>
      </c>
      <c r="C61" s="48" t="str">
        <f>'[1]Allocation Methodology'!C57</f>
        <v>Consumer</v>
      </c>
      <c r="D61" s="48">
        <f>'[1]Allocation Methodology'!D57</f>
        <v>2010</v>
      </c>
      <c r="E61" s="49" t="str">
        <f>'[1]Allocation Methodology'!E57</f>
        <v>Final</v>
      </c>
      <c r="F61" s="38"/>
      <c r="G61" s="94">
        <v>0</v>
      </c>
      <c r="H61" s="95">
        <v>0</v>
      </c>
      <c r="I61" s="95">
        <v>0</v>
      </c>
      <c r="J61" s="95">
        <v>0</v>
      </c>
      <c r="K61" s="95">
        <v>7.4753013133946307E-3</v>
      </c>
      <c r="L61" s="95">
        <v>7.4753013133946307E-3</v>
      </c>
      <c r="M61" s="95">
        <v>7.4753013133946307E-3</v>
      </c>
      <c r="N61" s="95">
        <v>7.06821650961154E-3</v>
      </c>
      <c r="O61" s="95">
        <v>3.5838698811711009E-3</v>
      </c>
      <c r="P61" s="95">
        <v>0</v>
      </c>
      <c r="Q61" s="95">
        <v>0</v>
      </c>
      <c r="R61" s="95">
        <v>0</v>
      </c>
      <c r="S61" s="95">
        <v>0</v>
      </c>
      <c r="T61" s="95">
        <v>0</v>
      </c>
      <c r="U61" s="95">
        <v>0</v>
      </c>
      <c r="V61" s="95">
        <v>0</v>
      </c>
      <c r="W61" s="95">
        <v>0</v>
      </c>
      <c r="X61" s="95">
        <v>0</v>
      </c>
      <c r="Y61" s="95">
        <v>0</v>
      </c>
      <c r="Z61" s="95">
        <v>0</v>
      </c>
      <c r="AA61" s="95">
        <v>0</v>
      </c>
      <c r="AB61" s="95">
        <v>0</v>
      </c>
      <c r="AC61" s="95">
        <v>0</v>
      </c>
      <c r="AD61" s="95">
        <v>0</v>
      </c>
      <c r="AE61" s="95">
        <v>0</v>
      </c>
      <c r="AF61" s="96">
        <v>0</v>
      </c>
      <c r="AG61" s="96">
        <v>0</v>
      </c>
      <c r="AH61" s="96">
        <v>0</v>
      </c>
      <c r="AI61" s="96">
        <v>0</v>
      </c>
      <c r="AJ61" s="96">
        <v>0</v>
      </c>
      <c r="AK61" s="96">
        <v>0</v>
      </c>
      <c r="AL61" s="96">
        <v>0</v>
      </c>
      <c r="AM61" s="96">
        <v>0</v>
      </c>
      <c r="AN61" s="96">
        <v>0</v>
      </c>
      <c r="AO61" s="96">
        <v>0</v>
      </c>
      <c r="AP61" s="96">
        <v>0</v>
      </c>
      <c r="AQ61" s="96">
        <v>0</v>
      </c>
      <c r="AR61" s="96">
        <v>0</v>
      </c>
      <c r="AS61" s="96">
        <v>0</v>
      </c>
      <c r="AT61" s="96">
        <v>0</v>
      </c>
      <c r="AU61" s="96">
        <v>0</v>
      </c>
      <c r="AV61" s="96">
        <v>0</v>
      </c>
      <c r="AW61" s="96">
        <v>0</v>
      </c>
      <c r="AX61" s="96">
        <v>0</v>
      </c>
      <c r="AY61" s="97">
        <v>0</v>
      </c>
    </row>
    <row r="62" spans="1:51" s="36" customFormat="1" x14ac:dyDescent="0.2">
      <c r="A62" s="54">
        <f>'[1]Allocation Methodology'!A58</f>
        <v>54</v>
      </c>
      <c r="B62" s="55" t="str">
        <f>'[1]Allocation Methodology'!B58</f>
        <v>Cool Savings Rebate</v>
      </c>
      <c r="C62" s="55" t="str">
        <f>'[1]Allocation Methodology'!C58</f>
        <v>Consumer</v>
      </c>
      <c r="D62" s="55">
        <f>'[1]Allocation Methodology'!D58</f>
        <v>2010</v>
      </c>
      <c r="E62" s="56" t="str">
        <f>'[1]Allocation Methodology'!E58</f>
        <v>Final</v>
      </c>
      <c r="F62" s="38"/>
      <c r="G62" s="57">
        <v>0</v>
      </c>
      <c r="H62" s="58">
        <v>0</v>
      </c>
      <c r="I62" s="58">
        <v>0</v>
      </c>
      <c r="J62" s="58">
        <v>0</v>
      </c>
      <c r="K62" s="58">
        <v>2.4318038448812682E-4</v>
      </c>
      <c r="L62" s="58">
        <v>2.4318038448812682E-4</v>
      </c>
      <c r="M62" s="58">
        <v>2.4318038448812682E-4</v>
      </c>
      <c r="N62" s="58">
        <v>2.4318038448812682E-4</v>
      </c>
      <c r="O62" s="58">
        <v>2.4318038448812682E-4</v>
      </c>
      <c r="P62" s="58">
        <v>2.4318038448812682E-4</v>
      </c>
      <c r="Q62" s="58">
        <v>2.4318038448812682E-4</v>
      </c>
      <c r="R62" s="58">
        <v>2.4318038448812682E-4</v>
      </c>
      <c r="S62" s="58">
        <v>2.4318038448812682E-4</v>
      </c>
      <c r="T62" s="58">
        <v>2.4318038448812682E-4</v>
      </c>
      <c r="U62" s="58">
        <v>2.4318038448812682E-4</v>
      </c>
      <c r="V62" s="58">
        <v>2.4318038448812682E-4</v>
      </c>
      <c r="W62" s="58">
        <v>2.4318038448812682E-4</v>
      </c>
      <c r="X62" s="58">
        <v>2.4318038448812682E-4</v>
      </c>
      <c r="Y62" s="58">
        <v>2.4318038448812682E-4</v>
      </c>
      <c r="Z62" s="58">
        <v>2.386616076807887E-4</v>
      </c>
      <c r="AA62" s="58">
        <v>2.386616076807887E-4</v>
      </c>
      <c r="AB62" s="58">
        <v>2.386616076807887E-4</v>
      </c>
      <c r="AC62" s="58">
        <v>1.9961886292190202E-4</v>
      </c>
      <c r="AD62" s="58">
        <v>0</v>
      </c>
      <c r="AE62" s="58">
        <v>0</v>
      </c>
      <c r="AF62" s="59">
        <v>0</v>
      </c>
      <c r="AG62" s="59">
        <v>0</v>
      </c>
      <c r="AH62" s="59">
        <v>0</v>
      </c>
      <c r="AI62" s="59">
        <v>0</v>
      </c>
      <c r="AJ62" s="59">
        <v>0</v>
      </c>
      <c r="AK62" s="59">
        <v>0</v>
      </c>
      <c r="AL62" s="59">
        <v>0</v>
      </c>
      <c r="AM62" s="59">
        <v>0</v>
      </c>
      <c r="AN62" s="59">
        <v>0</v>
      </c>
      <c r="AO62" s="59">
        <v>0</v>
      </c>
      <c r="AP62" s="59">
        <v>0</v>
      </c>
      <c r="AQ62" s="59">
        <v>0</v>
      </c>
      <c r="AR62" s="59">
        <v>0</v>
      </c>
      <c r="AS62" s="59">
        <v>0</v>
      </c>
      <c r="AT62" s="59">
        <v>0</v>
      </c>
      <c r="AU62" s="59">
        <v>0</v>
      </c>
      <c r="AV62" s="59">
        <v>0</v>
      </c>
      <c r="AW62" s="59">
        <v>0</v>
      </c>
      <c r="AX62" s="59">
        <v>0</v>
      </c>
      <c r="AY62" s="60">
        <v>0</v>
      </c>
    </row>
    <row r="63" spans="1:51" s="36" customFormat="1" x14ac:dyDescent="0.2">
      <c r="A63" s="61">
        <f>'[1]Allocation Methodology'!A59</f>
        <v>55</v>
      </c>
      <c r="B63" s="62" t="str">
        <f>'[1]Allocation Methodology'!B59</f>
        <v>Every Kilowatt Counts Power Savings Event</v>
      </c>
      <c r="C63" s="62" t="str">
        <f>'[1]Allocation Methodology'!C59</f>
        <v>Consumer</v>
      </c>
      <c r="D63" s="62">
        <f>'[1]Allocation Methodology'!D59</f>
        <v>2010</v>
      </c>
      <c r="E63" s="63" t="str">
        <f>'[1]Allocation Methodology'!E59</f>
        <v>Final</v>
      </c>
      <c r="F63" s="38"/>
      <c r="G63" s="64">
        <v>0</v>
      </c>
      <c r="H63" s="65">
        <v>0</v>
      </c>
      <c r="I63" s="65">
        <v>0</v>
      </c>
      <c r="J63" s="65">
        <v>0</v>
      </c>
      <c r="K63" s="65">
        <v>1.6203617311522981E-3</v>
      </c>
      <c r="L63" s="65">
        <v>1.5471104997448323E-3</v>
      </c>
      <c r="M63" s="65">
        <v>1.5100182443335559E-3</v>
      </c>
      <c r="N63" s="65">
        <v>1.5100182443335559E-3</v>
      </c>
      <c r="O63" s="65">
        <v>1.5100182443335559E-3</v>
      </c>
      <c r="P63" s="65">
        <v>1.4605842228127574E-3</v>
      </c>
      <c r="Q63" s="65">
        <v>1.4006374747060999E-3</v>
      </c>
      <c r="R63" s="65">
        <v>1.4006374747060999E-3</v>
      </c>
      <c r="S63" s="65">
        <v>1.3958006448229435E-3</v>
      </c>
      <c r="T63" s="65">
        <v>1.0395764059087742E-3</v>
      </c>
      <c r="U63" s="65">
        <v>6.0509286521572773E-4</v>
      </c>
      <c r="V63" s="65">
        <v>6.0509286521572773E-4</v>
      </c>
      <c r="W63" s="65">
        <v>5.6152663973967369E-4</v>
      </c>
      <c r="X63" s="65">
        <v>5.6152663973967369E-4</v>
      </c>
      <c r="Y63" s="65">
        <v>5.6152663973967369E-4</v>
      </c>
      <c r="Z63" s="65">
        <v>7.6184983313912203E-5</v>
      </c>
      <c r="AA63" s="65">
        <v>1.054081176394338E-6</v>
      </c>
      <c r="AB63" s="65">
        <v>1.054081176394338E-6</v>
      </c>
      <c r="AC63" s="65">
        <v>1.054081176394338E-6</v>
      </c>
      <c r="AD63" s="65">
        <v>1.054081176394338E-6</v>
      </c>
      <c r="AE63" s="65">
        <v>0</v>
      </c>
      <c r="AF63" s="66">
        <v>0</v>
      </c>
      <c r="AG63" s="66">
        <v>0</v>
      </c>
      <c r="AH63" s="66">
        <v>0</v>
      </c>
      <c r="AI63" s="66">
        <v>0</v>
      </c>
      <c r="AJ63" s="66">
        <v>0</v>
      </c>
      <c r="AK63" s="66">
        <v>0</v>
      </c>
      <c r="AL63" s="66">
        <v>0</v>
      </c>
      <c r="AM63" s="66">
        <v>0</v>
      </c>
      <c r="AN63" s="66">
        <v>0</v>
      </c>
      <c r="AO63" s="66">
        <v>0</v>
      </c>
      <c r="AP63" s="66">
        <v>0</v>
      </c>
      <c r="AQ63" s="66">
        <v>0</v>
      </c>
      <c r="AR63" s="66">
        <v>0</v>
      </c>
      <c r="AS63" s="66">
        <v>0</v>
      </c>
      <c r="AT63" s="66">
        <v>0</v>
      </c>
      <c r="AU63" s="66">
        <v>0</v>
      </c>
      <c r="AV63" s="66">
        <v>0</v>
      </c>
      <c r="AW63" s="66">
        <v>0</v>
      </c>
      <c r="AX63" s="66">
        <v>0</v>
      </c>
      <c r="AY63" s="67">
        <v>0</v>
      </c>
    </row>
    <row r="64" spans="1:51" s="36" customFormat="1" x14ac:dyDescent="0.2">
      <c r="A64" s="54">
        <f>'[1]Allocation Methodology'!A60</f>
        <v>56</v>
      </c>
      <c r="B64" s="90" t="str">
        <f>'[1]Allocation Methodology'!B60</f>
        <v>peaksaver®</v>
      </c>
      <c r="C64" s="55" t="str">
        <f>'[1]Allocation Methodology'!C60</f>
        <v>Consumer, Business</v>
      </c>
      <c r="D64" s="55">
        <f>'[1]Allocation Methodology'!D60</f>
        <v>2010</v>
      </c>
      <c r="E64" s="56" t="str">
        <f>'[1]Allocation Methodology'!E60</f>
        <v>Final</v>
      </c>
      <c r="F64" s="38"/>
      <c r="G64" s="57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0</v>
      </c>
      <c r="W64" s="58">
        <v>0</v>
      </c>
      <c r="X64" s="58">
        <v>0</v>
      </c>
      <c r="Y64" s="58">
        <v>0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9">
        <v>0</v>
      </c>
      <c r="AG64" s="59">
        <v>0</v>
      </c>
      <c r="AH64" s="59">
        <v>0</v>
      </c>
      <c r="AI64" s="59">
        <v>0</v>
      </c>
      <c r="AJ64" s="59">
        <v>0</v>
      </c>
      <c r="AK64" s="59">
        <v>0</v>
      </c>
      <c r="AL64" s="59">
        <v>0</v>
      </c>
      <c r="AM64" s="59">
        <v>0</v>
      </c>
      <c r="AN64" s="59">
        <v>0</v>
      </c>
      <c r="AO64" s="59">
        <v>0</v>
      </c>
      <c r="AP64" s="59">
        <v>0</v>
      </c>
      <c r="AQ64" s="59">
        <v>0</v>
      </c>
      <c r="AR64" s="59">
        <v>0</v>
      </c>
      <c r="AS64" s="59">
        <v>0</v>
      </c>
      <c r="AT64" s="59">
        <v>0</v>
      </c>
      <c r="AU64" s="59">
        <v>0</v>
      </c>
      <c r="AV64" s="59">
        <v>0</v>
      </c>
      <c r="AW64" s="59">
        <v>0</v>
      </c>
      <c r="AX64" s="59">
        <v>0</v>
      </c>
      <c r="AY64" s="60">
        <v>0</v>
      </c>
    </row>
    <row r="65" spans="1:51" s="36" customFormat="1" x14ac:dyDescent="0.2">
      <c r="A65" s="61">
        <f>'[1]Allocation Methodology'!A61</f>
        <v>57</v>
      </c>
      <c r="B65" s="62" t="str">
        <f>'[1]Allocation Methodology'!B61</f>
        <v>Electricity Retrofit Incentive</v>
      </c>
      <c r="C65" s="62" t="str">
        <f>'[1]Allocation Methodology'!C61</f>
        <v>Consumer, Business</v>
      </c>
      <c r="D65" s="62">
        <f>'[1]Allocation Methodology'!D61</f>
        <v>2010</v>
      </c>
      <c r="E65" s="63" t="str">
        <f>'[1]Allocation Methodology'!E61</f>
        <v>Final</v>
      </c>
      <c r="F65" s="38"/>
      <c r="G65" s="64">
        <v>0</v>
      </c>
      <c r="H65" s="65">
        <v>0</v>
      </c>
      <c r="I65" s="65">
        <v>0</v>
      </c>
      <c r="J65" s="65">
        <v>0</v>
      </c>
      <c r="K65" s="65">
        <v>5.5608395064861366E-3</v>
      </c>
      <c r="L65" s="65">
        <v>5.5608395064861366E-3</v>
      </c>
      <c r="M65" s="65">
        <v>5.5608395064861366E-3</v>
      </c>
      <c r="N65" s="65">
        <v>5.5608395064861366E-3</v>
      </c>
      <c r="O65" s="65">
        <v>5.5608395064861366E-3</v>
      </c>
      <c r="P65" s="65">
        <v>5.5608395064861366E-3</v>
      </c>
      <c r="Q65" s="65">
        <v>5.5608395064861366E-3</v>
      </c>
      <c r="R65" s="65">
        <v>5.5608395064861366E-3</v>
      </c>
      <c r="S65" s="65">
        <v>5.5608395064861366E-3</v>
      </c>
      <c r="T65" s="65">
        <v>5.5046694104610239E-3</v>
      </c>
      <c r="U65" s="65">
        <v>0</v>
      </c>
      <c r="V65" s="65">
        <v>0</v>
      </c>
      <c r="W65" s="65">
        <v>0</v>
      </c>
      <c r="X65" s="65">
        <v>0</v>
      </c>
      <c r="Y65" s="65">
        <v>0</v>
      </c>
      <c r="Z65" s="65">
        <v>0</v>
      </c>
      <c r="AA65" s="65">
        <v>0</v>
      </c>
      <c r="AB65" s="65">
        <v>0</v>
      </c>
      <c r="AC65" s="65">
        <v>0</v>
      </c>
      <c r="AD65" s="65">
        <v>0</v>
      </c>
      <c r="AE65" s="65">
        <v>0</v>
      </c>
      <c r="AF65" s="66">
        <v>0</v>
      </c>
      <c r="AG65" s="66">
        <v>0</v>
      </c>
      <c r="AH65" s="66">
        <v>0</v>
      </c>
      <c r="AI65" s="66">
        <v>0</v>
      </c>
      <c r="AJ65" s="66">
        <v>0</v>
      </c>
      <c r="AK65" s="66">
        <v>0</v>
      </c>
      <c r="AL65" s="66">
        <v>0</v>
      </c>
      <c r="AM65" s="66">
        <v>0</v>
      </c>
      <c r="AN65" s="66">
        <v>0</v>
      </c>
      <c r="AO65" s="66">
        <v>0</v>
      </c>
      <c r="AP65" s="66">
        <v>0</v>
      </c>
      <c r="AQ65" s="66">
        <v>0</v>
      </c>
      <c r="AR65" s="66">
        <v>0</v>
      </c>
      <c r="AS65" s="66">
        <v>0</v>
      </c>
      <c r="AT65" s="66">
        <v>0</v>
      </c>
      <c r="AU65" s="66">
        <v>0</v>
      </c>
      <c r="AV65" s="66">
        <v>0</v>
      </c>
      <c r="AW65" s="66">
        <v>0</v>
      </c>
      <c r="AX65" s="66">
        <v>0</v>
      </c>
      <c r="AY65" s="67">
        <v>0</v>
      </c>
    </row>
    <row r="66" spans="1:51" s="36" customFormat="1" x14ac:dyDescent="0.2">
      <c r="A66" s="54">
        <f>'[1]Allocation Methodology'!A62</f>
        <v>58</v>
      </c>
      <c r="B66" s="55" t="str">
        <f>'[1]Allocation Methodology'!B62</f>
        <v>Toronto Comprehensive</v>
      </c>
      <c r="C66" s="55" t="str">
        <f>'[1]Allocation Methodology'!C62</f>
        <v>Consumer, Consumer Low-Income, Business, Industrial</v>
      </c>
      <c r="D66" s="55">
        <f>'[1]Allocation Methodology'!D62</f>
        <v>2010</v>
      </c>
      <c r="E66" s="56" t="str">
        <f>'[1]Allocation Methodology'!E62</f>
        <v>Final</v>
      </c>
      <c r="F66" s="38"/>
      <c r="G66" s="57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58">
        <v>0</v>
      </c>
      <c r="AB66" s="58">
        <v>0</v>
      </c>
      <c r="AC66" s="58">
        <v>0</v>
      </c>
      <c r="AD66" s="58">
        <v>0</v>
      </c>
      <c r="AE66" s="58">
        <v>0</v>
      </c>
      <c r="AF66" s="59">
        <v>0</v>
      </c>
      <c r="AG66" s="59">
        <v>0</v>
      </c>
      <c r="AH66" s="59">
        <v>0</v>
      </c>
      <c r="AI66" s="59">
        <v>0</v>
      </c>
      <c r="AJ66" s="59">
        <v>0</v>
      </c>
      <c r="AK66" s="59">
        <v>0</v>
      </c>
      <c r="AL66" s="59">
        <v>0</v>
      </c>
      <c r="AM66" s="59">
        <v>0</v>
      </c>
      <c r="AN66" s="59">
        <v>0</v>
      </c>
      <c r="AO66" s="59">
        <v>0</v>
      </c>
      <c r="AP66" s="59">
        <v>0</v>
      </c>
      <c r="AQ66" s="59">
        <v>0</v>
      </c>
      <c r="AR66" s="59">
        <v>0</v>
      </c>
      <c r="AS66" s="59">
        <v>0</v>
      </c>
      <c r="AT66" s="59">
        <v>0</v>
      </c>
      <c r="AU66" s="59">
        <v>0</v>
      </c>
      <c r="AV66" s="59">
        <v>0</v>
      </c>
      <c r="AW66" s="59">
        <v>0</v>
      </c>
      <c r="AX66" s="59">
        <v>0</v>
      </c>
      <c r="AY66" s="60">
        <v>0</v>
      </c>
    </row>
    <row r="67" spans="1:51" s="36" customFormat="1" x14ac:dyDescent="0.2">
      <c r="A67" s="61">
        <f>'[1]Allocation Methodology'!A63</f>
        <v>59</v>
      </c>
      <c r="B67" s="62" t="str">
        <f>'[1]Allocation Methodology'!B63</f>
        <v>High Performance New Construction</v>
      </c>
      <c r="C67" s="62" t="str">
        <f>'[1]Allocation Methodology'!C63</f>
        <v>Business</v>
      </c>
      <c r="D67" s="62">
        <f>'[1]Allocation Methodology'!D63</f>
        <v>2010</v>
      </c>
      <c r="E67" s="63" t="str">
        <f>'[1]Allocation Methodology'!E63</f>
        <v>Final</v>
      </c>
      <c r="F67" s="38"/>
      <c r="G67" s="64">
        <v>0</v>
      </c>
      <c r="H67" s="65">
        <v>0</v>
      </c>
      <c r="I67" s="65">
        <v>0</v>
      </c>
      <c r="J67" s="65">
        <v>0</v>
      </c>
      <c r="K67" s="65">
        <v>6.8668554250151358E-3</v>
      </c>
      <c r="L67" s="65">
        <v>6.8668554250151358E-3</v>
      </c>
      <c r="M67" s="65">
        <v>6.8668554250151358E-3</v>
      </c>
      <c r="N67" s="65">
        <v>6.8668554250151358E-3</v>
      </c>
      <c r="O67" s="65">
        <v>6.8668554250151358E-3</v>
      </c>
      <c r="P67" s="65">
        <v>6.8668554250151358E-3</v>
      </c>
      <c r="Q67" s="65">
        <v>6.8668554250151358E-3</v>
      </c>
      <c r="R67" s="65">
        <v>6.8668554250151358E-3</v>
      </c>
      <c r="S67" s="65">
        <v>6.8668554250151358E-3</v>
      </c>
      <c r="T67" s="65">
        <v>6.8668554250151358E-3</v>
      </c>
      <c r="U67" s="65">
        <v>6.8668554250151358E-3</v>
      </c>
      <c r="V67" s="65">
        <v>6.8668554250151358E-3</v>
      </c>
      <c r="W67" s="65">
        <v>6.8668554250151358E-3</v>
      </c>
      <c r="X67" s="65">
        <v>6.8668554250151358E-3</v>
      </c>
      <c r="Y67" s="65">
        <v>6.8668554250151358E-3</v>
      </c>
      <c r="Z67" s="65">
        <v>6.8668554250151358E-3</v>
      </c>
      <c r="AA67" s="65">
        <v>6.8668554250151358E-3</v>
      </c>
      <c r="AB67" s="65">
        <v>6.8668554250151358E-3</v>
      </c>
      <c r="AC67" s="65">
        <v>6.8668554250151358E-3</v>
      </c>
      <c r="AD67" s="65">
        <v>6.8668554250151358E-3</v>
      </c>
      <c r="AE67" s="65">
        <v>0</v>
      </c>
      <c r="AF67" s="66">
        <v>0</v>
      </c>
      <c r="AG67" s="66">
        <v>0</v>
      </c>
      <c r="AH67" s="66">
        <v>0</v>
      </c>
      <c r="AI67" s="66">
        <v>0</v>
      </c>
      <c r="AJ67" s="66">
        <v>0</v>
      </c>
      <c r="AK67" s="66">
        <v>0</v>
      </c>
      <c r="AL67" s="66">
        <v>0</v>
      </c>
      <c r="AM67" s="66">
        <v>0</v>
      </c>
      <c r="AN67" s="66">
        <v>0</v>
      </c>
      <c r="AO67" s="66">
        <v>0</v>
      </c>
      <c r="AP67" s="66">
        <v>0</v>
      </c>
      <c r="AQ67" s="66">
        <v>0</v>
      </c>
      <c r="AR67" s="66">
        <v>0</v>
      </c>
      <c r="AS67" s="66">
        <v>0</v>
      </c>
      <c r="AT67" s="66">
        <v>0</v>
      </c>
      <c r="AU67" s="66">
        <v>0</v>
      </c>
      <c r="AV67" s="66">
        <v>0</v>
      </c>
      <c r="AW67" s="66">
        <v>0</v>
      </c>
      <c r="AX67" s="66">
        <v>0</v>
      </c>
      <c r="AY67" s="67">
        <v>0</v>
      </c>
    </row>
    <row r="68" spans="1:51" s="36" customFormat="1" x14ac:dyDescent="0.2">
      <c r="A68" s="54">
        <f>'[1]Allocation Methodology'!A64</f>
        <v>60</v>
      </c>
      <c r="B68" s="55" t="str">
        <f>'[1]Allocation Methodology'!B64</f>
        <v>Power Savings Blitz</v>
      </c>
      <c r="C68" s="55" t="str">
        <f>'[1]Allocation Methodology'!C64</f>
        <v>Business</v>
      </c>
      <c r="D68" s="55">
        <f>'[1]Allocation Methodology'!D64</f>
        <v>2010</v>
      </c>
      <c r="E68" s="56" t="str">
        <f>'[1]Allocation Methodology'!E64</f>
        <v>Final</v>
      </c>
      <c r="F68" s="38"/>
      <c r="G68" s="57">
        <v>0</v>
      </c>
      <c r="H68" s="58">
        <v>0</v>
      </c>
      <c r="I68" s="58">
        <v>0</v>
      </c>
      <c r="J68" s="58">
        <v>0</v>
      </c>
      <c r="K68" s="58">
        <v>1.8722226395141692E-2</v>
      </c>
      <c r="L68" s="58">
        <v>1.8722226395141692E-2</v>
      </c>
      <c r="M68" s="58">
        <v>1.8722226395141692E-2</v>
      </c>
      <c r="N68" s="58">
        <v>1.8722226395141692E-2</v>
      </c>
      <c r="O68" s="58">
        <v>1.8722226395141692E-2</v>
      </c>
      <c r="P68" s="58">
        <v>1.8722226395141692E-2</v>
      </c>
      <c r="Q68" s="58">
        <v>1.8722226395141692E-2</v>
      </c>
      <c r="R68" s="58">
        <v>1.8722226395141692E-2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58">
        <v>0</v>
      </c>
      <c r="Y68" s="58">
        <v>0</v>
      </c>
      <c r="Z68" s="58">
        <v>0</v>
      </c>
      <c r="AA68" s="58">
        <v>0</v>
      </c>
      <c r="AB68" s="58">
        <v>0</v>
      </c>
      <c r="AC68" s="58">
        <v>0</v>
      </c>
      <c r="AD68" s="58">
        <v>0</v>
      </c>
      <c r="AE68" s="58">
        <v>0</v>
      </c>
      <c r="AF68" s="59">
        <v>0</v>
      </c>
      <c r="AG68" s="59">
        <v>0</v>
      </c>
      <c r="AH68" s="59">
        <v>0</v>
      </c>
      <c r="AI68" s="59">
        <v>0</v>
      </c>
      <c r="AJ68" s="59">
        <v>0</v>
      </c>
      <c r="AK68" s="59">
        <v>0</v>
      </c>
      <c r="AL68" s="59">
        <v>0</v>
      </c>
      <c r="AM68" s="59">
        <v>0</v>
      </c>
      <c r="AN68" s="59">
        <v>0</v>
      </c>
      <c r="AO68" s="59">
        <v>0</v>
      </c>
      <c r="AP68" s="59">
        <v>0</v>
      </c>
      <c r="AQ68" s="59">
        <v>0</v>
      </c>
      <c r="AR68" s="59">
        <v>0</v>
      </c>
      <c r="AS68" s="59">
        <v>0</v>
      </c>
      <c r="AT68" s="59">
        <v>0</v>
      </c>
      <c r="AU68" s="59">
        <v>0</v>
      </c>
      <c r="AV68" s="59">
        <v>0</v>
      </c>
      <c r="AW68" s="59">
        <v>0</v>
      </c>
      <c r="AX68" s="59">
        <v>0</v>
      </c>
      <c r="AY68" s="60">
        <v>0</v>
      </c>
    </row>
    <row r="69" spans="1:51" s="36" customFormat="1" x14ac:dyDescent="0.2">
      <c r="A69" s="61">
        <f>'[1]Allocation Methodology'!A65</f>
        <v>61</v>
      </c>
      <c r="B69" s="62" t="str">
        <f>'[1]Allocation Methodology'!B65</f>
        <v>Multi-Family Energy Efficiency Rebates</v>
      </c>
      <c r="C69" s="62" t="str">
        <f>'[1]Allocation Methodology'!C65</f>
        <v>Consumer, Consumer Low-Income</v>
      </c>
      <c r="D69" s="62">
        <f>'[1]Allocation Methodology'!D65</f>
        <v>2010</v>
      </c>
      <c r="E69" s="63" t="str">
        <f>'[1]Allocation Methodology'!E65</f>
        <v>Final</v>
      </c>
      <c r="F69" s="38"/>
      <c r="G69" s="64">
        <v>0</v>
      </c>
      <c r="H69" s="65">
        <v>0</v>
      </c>
      <c r="I69" s="65">
        <v>0</v>
      </c>
      <c r="J69" s="65">
        <v>0</v>
      </c>
      <c r="K69" s="65">
        <v>2.439206487387766E-4</v>
      </c>
      <c r="L69" s="65">
        <v>2.439206487387766E-4</v>
      </c>
      <c r="M69" s="65">
        <v>2.439206487387766E-4</v>
      </c>
      <c r="N69" s="65">
        <v>2.439206487387766E-4</v>
      </c>
      <c r="O69" s="65">
        <v>2.439206487387766E-4</v>
      </c>
      <c r="P69" s="65">
        <v>2.439206487387766E-4</v>
      </c>
      <c r="Q69" s="65">
        <v>2.439206487387766E-4</v>
      </c>
      <c r="R69" s="65">
        <v>2.439206487387766E-4</v>
      </c>
      <c r="S69" s="65">
        <v>2.439206487387766E-4</v>
      </c>
      <c r="T69" s="65">
        <v>2.439206487387766E-4</v>
      </c>
      <c r="U69" s="65">
        <v>0</v>
      </c>
      <c r="V69" s="65">
        <v>0</v>
      </c>
      <c r="W69" s="65">
        <v>0</v>
      </c>
      <c r="X69" s="65">
        <v>0</v>
      </c>
      <c r="Y69" s="65">
        <v>0</v>
      </c>
      <c r="Z69" s="65">
        <v>0</v>
      </c>
      <c r="AA69" s="65">
        <v>0</v>
      </c>
      <c r="AB69" s="65">
        <v>0</v>
      </c>
      <c r="AC69" s="65">
        <v>0</v>
      </c>
      <c r="AD69" s="65">
        <v>0</v>
      </c>
      <c r="AE69" s="65">
        <v>0</v>
      </c>
      <c r="AF69" s="66">
        <v>0</v>
      </c>
      <c r="AG69" s="66">
        <v>0</v>
      </c>
      <c r="AH69" s="66">
        <v>0</v>
      </c>
      <c r="AI69" s="66">
        <v>0</v>
      </c>
      <c r="AJ69" s="66">
        <v>0</v>
      </c>
      <c r="AK69" s="66">
        <v>0</v>
      </c>
      <c r="AL69" s="66">
        <v>0</v>
      </c>
      <c r="AM69" s="66">
        <v>0</v>
      </c>
      <c r="AN69" s="66">
        <v>0</v>
      </c>
      <c r="AO69" s="66">
        <v>0</v>
      </c>
      <c r="AP69" s="66">
        <v>0</v>
      </c>
      <c r="AQ69" s="66">
        <v>0</v>
      </c>
      <c r="AR69" s="66">
        <v>0</v>
      </c>
      <c r="AS69" s="66">
        <v>0</v>
      </c>
      <c r="AT69" s="66">
        <v>0</v>
      </c>
      <c r="AU69" s="66">
        <v>0</v>
      </c>
      <c r="AV69" s="66">
        <v>0</v>
      </c>
      <c r="AW69" s="66">
        <v>0</v>
      </c>
      <c r="AX69" s="66">
        <v>0</v>
      </c>
      <c r="AY69" s="67">
        <v>0</v>
      </c>
    </row>
    <row r="70" spans="1:51" s="36" customFormat="1" x14ac:dyDescent="0.2">
      <c r="A70" s="54">
        <f>'[1]Allocation Methodology'!A66</f>
        <v>62</v>
      </c>
      <c r="B70" s="55" t="str">
        <f>'[1]Allocation Methodology'!B66</f>
        <v>Demand Response 2</v>
      </c>
      <c r="C70" s="55" t="str">
        <f>'[1]Allocation Methodology'!C66</f>
        <v>Business, Industrial</v>
      </c>
      <c r="D70" s="55">
        <f>'[1]Allocation Methodology'!D66</f>
        <v>2010</v>
      </c>
      <c r="E70" s="56" t="str">
        <f>'[1]Allocation Methodology'!E66</f>
        <v>Final</v>
      </c>
      <c r="F70" s="38"/>
      <c r="G70" s="57">
        <v>0</v>
      </c>
      <c r="H70" s="58">
        <v>0</v>
      </c>
      <c r="I70" s="58">
        <v>0</v>
      </c>
      <c r="J70" s="58">
        <v>0</v>
      </c>
      <c r="K70" s="58">
        <v>6.3299457066772952E-2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  <c r="V70" s="58">
        <v>0</v>
      </c>
      <c r="W70" s="58">
        <v>0</v>
      </c>
      <c r="X70" s="58">
        <v>0</v>
      </c>
      <c r="Y70" s="58">
        <v>0</v>
      </c>
      <c r="Z70" s="58">
        <v>0</v>
      </c>
      <c r="AA70" s="58">
        <v>0</v>
      </c>
      <c r="AB70" s="58">
        <v>0</v>
      </c>
      <c r="AC70" s="58">
        <v>0</v>
      </c>
      <c r="AD70" s="58">
        <v>0</v>
      </c>
      <c r="AE70" s="58">
        <v>0</v>
      </c>
      <c r="AF70" s="59">
        <v>0</v>
      </c>
      <c r="AG70" s="59">
        <v>0</v>
      </c>
      <c r="AH70" s="59">
        <v>0</v>
      </c>
      <c r="AI70" s="59">
        <v>0</v>
      </c>
      <c r="AJ70" s="59">
        <v>0</v>
      </c>
      <c r="AK70" s="59">
        <v>0</v>
      </c>
      <c r="AL70" s="59">
        <v>0</v>
      </c>
      <c r="AM70" s="59">
        <v>0</v>
      </c>
      <c r="AN70" s="59">
        <v>0</v>
      </c>
      <c r="AO70" s="59">
        <v>0</v>
      </c>
      <c r="AP70" s="59">
        <v>0</v>
      </c>
      <c r="AQ70" s="59">
        <v>0</v>
      </c>
      <c r="AR70" s="59">
        <v>0</v>
      </c>
      <c r="AS70" s="59">
        <v>0</v>
      </c>
      <c r="AT70" s="59">
        <v>0</v>
      </c>
      <c r="AU70" s="59">
        <v>0</v>
      </c>
      <c r="AV70" s="59">
        <v>0</v>
      </c>
      <c r="AW70" s="59">
        <v>0</v>
      </c>
      <c r="AX70" s="59">
        <v>0</v>
      </c>
      <c r="AY70" s="60">
        <v>0</v>
      </c>
    </row>
    <row r="71" spans="1:51" s="36" customFormat="1" x14ac:dyDescent="0.2">
      <c r="A71" s="61">
        <f>'[1]Allocation Methodology'!A67</f>
        <v>63</v>
      </c>
      <c r="B71" s="62" t="str">
        <f>'[1]Allocation Methodology'!B67</f>
        <v>Demand Response 3</v>
      </c>
      <c r="C71" s="62" t="str">
        <f>'[1]Allocation Methodology'!C67</f>
        <v>Business, Industrial</v>
      </c>
      <c r="D71" s="62">
        <f>'[1]Allocation Methodology'!D67</f>
        <v>2010</v>
      </c>
      <c r="E71" s="63" t="str">
        <f>'[1]Allocation Methodology'!E67</f>
        <v>Final</v>
      </c>
      <c r="F71" s="38"/>
      <c r="G71" s="64">
        <v>0</v>
      </c>
      <c r="H71" s="65">
        <v>0</v>
      </c>
      <c r="I71" s="65">
        <v>0</v>
      </c>
      <c r="J71" s="65">
        <v>0</v>
      </c>
      <c r="K71" s="65">
        <v>0.13388633061938446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0</v>
      </c>
      <c r="S71" s="65">
        <v>0</v>
      </c>
      <c r="T71" s="65">
        <v>0</v>
      </c>
      <c r="U71" s="65">
        <v>0</v>
      </c>
      <c r="V71" s="65">
        <v>0</v>
      </c>
      <c r="W71" s="65">
        <v>0</v>
      </c>
      <c r="X71" s="65">
        <v>0</v>
      </c>
      <c r="Y71" s="65">
        <v>0</v>
      </c>
      <c r="Z71" s="65">
        <v>0</v>
      </c>
      <c r="AA71" s="65">
        <v>0</v>
      </c>
      <c r="AB71" s="65">
        <v>0</v>
      </c>
      <c r="AC71" s="65">
        <v>0</v>
      </c>
      <c r="AD71" s="65">
        <v>0</v>
      </c>
      <c r="AE71" s="65">
        <v>0</v>
      </c>
      <c r="AF71" s="66">
        <v>0</v>
      </c>
      <c r="AG71" s="66">
        <v>0</v>
      </c>
      <c r="AH71" s="66">
        <v>0</v>
      </c>
      <c r="AI71" s="66">
        <v>0</v>
      </c>
      <c r="AJ71" s="66">
        <v>0</v>
      </c>
      <c r="AK71" s="66">
        <v>0</v>
      </c>
      <c r="AL71" s="66">
        <v>0</v>
      </c>
      <c r="AM71" s="66">
        <v>0</v>
      </c>
      <c r="AN71" s="66">
        <v>0</v>
      </c>
      <c r="AO71" s="66">
        <v>0</v>
      </c>
      <c r="AP71" s="66">
        <v>0</v>
      </c>
      <c r="AQ71" s="66">
        <v>0</v>
      </c>
      <c r="AR71" s="66">
        <v>0</v>
      </c>
      <c r="AS71" s="66">
        <v>0</v>
      </c>
      <c r="AT71" s="66">
        <v>0</v>
      </c>
      <c r="AU71" s="66">
        <v>0</v>
      </c>
      <c r="AV71" s="66">
        <v>0</v>
      </c>
      <c r="AW71" s="66">
        <v>0</v>
      </c>
      <c r="AX71" s="66">
        <v>0</v>
      </c>
      <c r="AY71" s="67">
        <v>0</v>
      </c>
    </row>
    <row r="72" spans="1:51" s="36" customFormat="1" x14ac:dyDescent="0.2">
      <c r="A72" s="54">
        <f>'[1]Allocation Methodology'!A68</f>
        <v>64</v>
      </c>
      <c r="B72" s="55" t="str">
        <f>'[1]Allocation Methodology'!B68</f>
        <v>Loblaw &amp; York Region Demand Response</v>
      </c>
      <c r="C72" s="55" t="str">
        <f>'[1]Allocation Methodology'!C68</f>
        <v>Business, Industrial</v>
      </c>
      <c r="D72" s="55">
        <f>'[1]Allocation Methodology'!D68</f>
        <v>2010</v>
      </c>
      <c r="E72" s="56" t="str">
        <f>'[1]Allocation Methodology'!E68</f>
        <v>Final</v>
      </c>
      <c r="F72" s="38"/>
      <c r="G72" s="57">
        <v>0</v>
      </c>
      <c r="H72" s="58">
        <v>0</v>
      </c>
      <c r="I72" s="58">
        <v>0</v>
      </c>
      <c r="J72" s="58">
        <v>0</v>
      </c>
      <c r="K72" s="58">
        <v>1.5537623032944856E-2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8">
        <v>0</v>
      </c>
      <c r="R72" s="58">
        <v>0</v>
      </c>
      <c r="S72" s="58">
        <v>0</v>
      </c>
      <c r="T72" s="58">
        <v>0</v>
      </c>
      <c r="U72" s="58">
        <v>0</v>
      </c>
      <c r="V72" s="58">
        <v>0</v>
      </c>
      <c r="W72" s="58">
        <v>0</v>
      </c>
      <c r="X72" s="58">
        <v>0</v>
      </c>
      <c r="Y72" s="58">
        <v>0</v>
      </c>
      <c r="Z72" s="58">
        <v>0</v>
      </c>
      <c r="AA72" s="58">
        <v>0</v>
      </c>
      <c r="AB72" s="58">
        <v>0</v>
      </c>
      <c r="AC72" s="58">
        <v>0</v>
      </c>
      <c r="AD72" s="58">
        <v>0</v>
      </c>
      <c r="AE72" s="58">
        <v>0</v>
      </c>
      <c r="AF72" s="59">
        <v>0</v>
      </c>
      <c r="AG72" s="59">
        <v>0</v>
      </c>
      <c r="AH72" s="59">
        <v>0</v>
      </c>
      <c r="AI72" s="59">
        <v>0</v>
      </c>
      <c r="AJ72" s="59">
        <v>0</v>
      </c>
      <c r="AK72" s="59">
        <v>0</v>
      </c>
      <c r="AL72" s="59">
        <v>0</v>
      </c>
      <c r="AM72" s="59">
        <v>0</v>
      </c>
      <c r="AN72" s="59">
        <v>0</v>
      </c>
      <c r="AO72" s="59">
        <v>0</v>
      </c>
      <c r="AP72" s="59">
        <v>0</v>
      </c>
      <c r="AQ72" s="59">
        <v>0</v>
      </c>
      <c r="AR72" s="59">
        <v>0</v>
      </c>
      <c r="AS72" s="59">
        <v>0</v>
      </c>
      <c r="AT72" s="59">
        <v>0</v>
      </c>
      <c r="AU72" s="59">
        <v>0</v>
      </c>
      <c r="AV72" s="59">
        <v>0</v>
      </c>
      <c r="AW72" s="59">
        <v>0</v>
      </c>
      <c r="AX72" s="59">
        <v>0</v>
      </c>
      <c r="AY72" s="60">
        <v>0</v>
      </c>
    </row>
    <row r="73" spans="1:51" s="36" customFormat="1" x14ac:dyDescent="0.2">
      <c r="A73" s="68">
        <f>'[1]Allocation Methodology'!A69</f>
        <v>65</v>
      </c>
      <c r="B73" s="69" t="str">
        <f>'[1]Allocation Methodology'!B69</f>
        <v>LDC Custom - Hydro Ottawa - Small Commercial Demand Response</v>
      </c>
      <c r="C73" s="69" t="str">
        <f>'[1]Allocation Methodology'!C69</f>
        <v>Consumer</v>
      </c>
      <c r="D73" s="69">
        <f>'[1]Allocation Methodology'!D69</f>
        <v>2010</v>
      </c>
      <c r="E73" s="70" t="str">
        <f>'[1]Allocation Methodology'!E69</f>
        <v>Final</v>
      </c>
      <c r="F73" s="38"/>
      <c r="G73" s="71">
        <v>0</v>
      </c>
      <c r="H73" s="72">
        <v>0</v>
      </c>
      <c r="I73" s="72">
        <v>0</v>
      </c>
      <c r="J73" s="72">
        <v>0</v>
      </c>
      <c r="K73" s="72">
        <v>0</v>
      </c>
      <c r="L73" s="72">
        <v>0</v>
      </c>
      <c r="M73" s="72">
        <v>0</v>
      </c>
      <c r="N73" s="72">
        <v>0</v>
      </c>
      <c r="O73" s="72">
        <v>0</v>
      </c>
      <c r="P73" s="72">
        <v>0</v>
      </c>
      <c r="Q73" s="72">
        <v>0</v>
      </c>
      <c r="R73" s="72">
        <v>0</v>
      </c>
      <c r="S73" s="72">
        <v>0</v>
      </c>
      <c r="T73" s="72">
        <v>0</v>
      </c>
      <c r="U73" s="72">
        <v>0</v>
      </c>
      <c r="V73" s="72">
        <v>0</v>
      </c>
      <c r="W73" s="72">
        <v>0</v>
      </c>
      <c r="X73" s="72">
        <v>0</v>
      </c>
      <c r="Y73" s="72">
        <v>0</v>
      </c>
      <c r="Z73" s="72">
        <v>0</v>
      </c>
      <c r="AA73" s="72">
        <v>0</v>
      </c>
      <c r="AB73" s="72">
        <v>0</v>
      </c>
      <c r="AC73" s="72">
        <v>0</v>
      </c>
      <c r="AD73" s="72">
        <v>0</v>
      </c>
      <c r="AE73" s="72">
        <v>0</v>
      </c>
      <c r="AF73" s="73">
        <v>0</v>
      </c>
      <c r="AG73" s="73">
        <v>0</v>
      </c>
      <c r="AH73" s="73">
        <v>0</v>
      </c>
      <c r="AI73" s="73">
        <v>0</v>
      </c>
      <c r="AJ73" s="73">
        <v>0</v>
      </c>
      <c r="AK73" s="73">
        <v>0</v>
      </c>
      <c r="AL73" s="73">
        <v>0</v>
      </c>
      <c r="AM73" s="73">
        <v>0</v>
      </c>
      <c r="AN73" s="73">
        <v>0</v>
      </c>
      <c r="AO73" s="73">
        <v>0</v>
      </c>
      <c r="AP73" s="73">
        <v>0</v>
      </c>
      <c r="AQ73" s="73">
        <v>0</v>
      </c>
      <c r="AR73" s="73">
        <v>0</v>
      </c>
      <c r="AS73" s="73">
        <v>0</v>
      </c>
      <c r="AT73" s="73">
        <v>0</v>
      </c>
      <c r="AU73" s="73">
        <v>0</v>
      </c>
      <c r="AV73" s="73">
        <v>0</v>
      </c>
      <c r="AW73" s="73">
        <v>0</v>
      </c>
      <c r="AX73" s="73">
        <v>0</v>
      </c>
      <c r="AY73" s="74">
        <v>0</v>
      </c>
    </row>
    <row r="74" spans="1:51" s="36" customFormat="1" ht="4.5" customHeight="1" x14ac:dyDescent="0.2">
      <c r="A74" s="46"/>
      <c r="B74" s="46"/>
      <c r="C74" s="46"/>
      <c r="D74" s="46"/>
      <c r="E74" s="46"/>
      <c r="F74" s="34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</row>
    <row r="75" spans="1:51" s="36" customFormat="1" x14ac:dyDescent="0.2">
      <c r="A75" s="98" t="s">
        <v>57</v>
      </c>
      <c r="B75" s="99"/>
      <c r="C75" s="99"/>
      <c r="D75" s="99"/>
      <c r="E75" s="100"/>
      <c r="F75" s="34"/>
      <c r="G75" s="101">
        <f>SUM(G9:G13)</f>
        <v>0.17036336811117278</v>
      </c>
      <c r="H75" s="101">
        <f>SUM(H9:H13)</f>
        <v>1.7427274343120715E-2</v>
      </c>
      <c r="I75" s="101">
        <f t="shared" ref="I75:AY75" si="1">SUM(I9:I13)</f>
        <v>1.7427274343120715E-2</v>
      </c>
      <c r="J75" s="101">
        <f t="shared" si="1"/>
        <v>1.7427274343120715E-2</v>
      </c>
      <c r="K75" s="101">
        <f t="shared" si="1"/>
        <v>1.7427274343120715E-2</v>
      </c>
      <c r="L75" s="101">
        <f t="shared" si="1"/>
        <v>1.7427274343120715E-2</v>
      </c>
      <c r="M75" s="101">
        <f t="shared" si="1"/>
        <v>1.6219240756891424E-2</v>
      </c>
      <c r="N75" s="101">
        <f t="shared" si="1"/>
        <v>1.6219240756891424E-2</v>
      </c>
      <c r="O75" s="101">
        <f t="shared" si="1"/>
        <v>1.2685384588024498E-2</v>
      </c>
      <c r="P75" s="101">
        <f t="shared" si="1"/>
        <v>1.2685384588024498E-2</v>
      </c>
      <c r="Q75" s="101">
        <f t="shared" si="1"/>
        <v>1.2685384588024498E-2</v>
      </c>
      <c r="R75" s="101">
        <f t="shared" si="1"/>
        <v>1.2685384588024498E-2</v>
      </c>
      <c r="S75" s="101">
        <f t="shared" si="1"/>
        <v>1.2685384588024498E-2</v>
      </c>
      <c r="T75" s="101">
        <f t="shared" si="1"/>
        <v>1.2685384588024498E-2</v>
      </c>
      <c r="U75" s="101">
        <f t="shared" si="1"/>
        <v>7.7637040423276212E-3</v>
      </c>
      <c r="V75" s="101">
        <f t="shared" si="1"/>
        <v>5.2994534289779911E-3</v>
      </c>
      <c r="W75" s="101">
        <f t="shared" si="1"/>
        <v>5.2994534289779911E-3</v>
      </c>
      <c r="X75" s="101">
        <f t="shared" si="1"/>
        <v>5.2994534289779911E-3</v>
      </c>
      <c r="Y75" s="101">
        <f t="shared" si="1"/>
        <v>1.4900204491635698E-4</v>
      </c>
      <c r="Z75" s="101">
        <f t="shared" si="1"/>
        <v>1.4900204491635698E-4</v>
      </c>
      <c r="AA75" s="101">
        <f t="shared" si="1"/>
        <v>0</v>
      </c>
      <c r="AB75" s="101">
        <f t="shared" si="1"/>
        <v>0</v>
      </c>
      <c r="AC75" s="101">
        <f t="shared" si="1"/>
        <v>0</v>
      </c>
      <c r="AD75" s="101">
        <f t="shared" si="1"/>
        <v>0</v>
      </c>
      <c r="AE75" s="101">
        <f t="shared" si="1"/>
        <v>0</v>
      </c>
      <c r="AF75" s="101">
        <f t="shared" si="1"/>
        <v>0</v>
      </c>
      <c r="AG75" s="101">
        <f t="shared" si="1"/>
        <v>0</v>
      </c>
      <c r="AH75" s="101">
        <f t="shared" si="1"/>
        <v>0</v>
      </c>
      <c r="AI75" s="101">
        <f t="shared" si="1"/>
        <v>0</v>
      </c>
      <c r="AJ75" s="101">
        <f t="shared" si="1"/>
        <v>0</v>
      </c>
      <c r="AK75" s="101">
        <f t="shared" si="1"/>
        <v>0</v>
      </c>
      <c r="AL75" s="101">
        <f t="shared" si="1"/>
        <v>0</v>
      </c>
      <c r="AM75" s="101">
        <f t="shared" si="1"/>
        <v>0</v>
      </c>
      <c r="AN75" s="101">
        <f t="shared" si="1"/>
        <v>0</v>
      </c>
      <c r="AO75" s="101">
        <f t="shared" si="1"/>
        <v>0</v>
      </c>
      <c r="AP75" s="101">
        <f t="shared" si="1"/>
        <v>0</v>
      </c>
      <c r="AQ75" s="101">
        <f t="shared" si="1"/>
        <v>0</v>
      </c>
      <c r="AR75" s="101">
        <f t="shared" si="1"/>
        <v>0</v>
      </c>
      <c r="AS75" s="101">
        <f t="shared" si="1"/>
        <v>0</v>
      </c>
      <c r="AT75" s="101">
        <f t="shared" si="1"/>
        <v>0</v>
      </c>
      <c r="AU75" s="101">
        <f t="shared" si="1"/>
        <v>0</v>
      </c>
      <c r="AV75" s="101">
        <f t="shared" si="1"/>
        <v>0</v>
      </c>
      <c r="AW75" s="101">
        <f t="shared" si="1"/>
        <v>0</v>
      </c>
      <c r="AX75" s="101">
        <f t="shared" si="1"/>
        <v>0</v>
      </c>
      <c r="AY75" s="101">
        <f t="shared" si="1"/>
        <v>0</v>
      </c>
    </row>
    <row r="76" spans="1:51" s="36" customFormat="1" ht="4.5" customHeight="1" x14ac:dyDescent="0.2">
      <c r="A76" s="46"/>
      <c r="B76" s="46"/>
      <c r="C76" s="46"/>
      <c r="D76" s="46"/>
      <c r="E76" s="46"/>
      <c r="F76" s="34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</row>
    <row r="77" spans="1:51" s="36" customFormat="1" x14ac:dyDescent="0.2">
      <c r="A77" s="98" t="s">
        <v>58</v>
      </c>
      <c r="B77" s="99"/>
      <c r="C77" s="99"/>
      <c r="D77" s="99"/>
      <c r="E77" s="100"/>
      <c r="F77" s="34"/>
      <c r="G77" s="101">
        <f>SUM(G14:G27)</f>
        <v>0</v>
      </c>
      <c r="H77" s="101">
        <f t="shared" ref="H77:AY77" si="2">SUM(H14:H27)</f>
        <v>0.26617962149439306</v>
      </c>
      <c r="I77" s="101">
        <f t="shared" si="2"/>
        <v>5.3710294601863794E-2</v>
      </c>
      <c r="J77" s="101">
        <f t="shared" si="2"/>
        <v>4.6998515082760185E-2</v>
      </c>
      <c r="K77" s="101">
        <f t="shared" si="2"/>
        <v>4.6998515082760185E-2</v>
      </c>
      <c r="L77" s="101">
        <f t="shared" si="2"/>
        <v>2.6530515082760178E-2</v>
      </c>
      <c r="M77" s="101">
        <f t="shared" si="2"/>
        <v>2.5456457291630166E-2</v>
      </c>
      <c r="N77" s="101">
        <f t="shared" si="2"/>
        <v>2.5456457291630166E-2</v>
      </c>
      <c r="O77" s="101">
        <f t="shared" si="2"/>
        <v>2.5456457291630166E-2</v>
      </c>
      <c r="P77" s="101">
        <f t="shared" si="2"/>
        <v>2.2069659044531807E-2</v>
      </c>
      <c r="Q77" s="101">
        <f t="shared" si="2"/>
        <v>2.1312992569436529E-2</v>
      </c>
      <c r="R77" s="101">
        <f t="shared" si="2"/>
        <v>1.8967816412579979E-2</v>
      </c>
      <c r="S77" s="101">
        <f t="shared" si="2"/>
        <v>1.8967816412579979E-2</v>
      </c>
      <c r="T77" s="101">
        <f t="shared" si="2"/>
        <v>1.8967816412579979E-2</v>
      </c>
      <c r="U77" s="101">
        <f t="shared" si="2"/>
        <v>1.8967816412579979E-2</v>
      </c>
      <c r="V77" s="101">
        <f t="shared" si="2"/>
        <v>1.2791601204949044E-2</v>
      </c>
      <c r="W77" s="101">
        <f t="shared" si="2"/>
        <v>2.4093372415296796E-3</v>
      </c>
      <c r="X77" s="101">
        <f t="shared" si="2"/>
        <v>2.382375251237941E-3</v>
      </c>
      <c r="Y77" s="101">
        <f t="shared" si="2"/>
        <v>2.382375251237941E-3</v>
      </c>
      <c r="Z77" s="101">
        <f t="shared" si="2"/>
        <v>0</v>
      </c>
      <c r="AA77" s="101">
        <f t="shared" si="2"/>
        <v>0</v>
      </c>
      <c r="AB77" s="101">
        <f t="shared" si="2"/>
        <v>0</v>
      </c>
      <c r="AC77" s="101">
        <f t="shared" si="2"/>
        <v>0</v>
      </c>
      <c r="AD77" s="101">
        <f t="shared" si="2"/>
        <v>0</v>
      </c>
      <c r="AE77" s="101">
        <f t="shared" si="2"/>
        <v>0</v>
      </c>
      <c r="AF77" s="101">
        <f t="shared" si="2"/>
        <v>0</v>
      </c>
      <c r="AG77" s="101">
        <f t="shared" si="2"/>
        <v>0</v>
      </c>
      <c r="AH77" s="101">
        <f t="shared" si="2"/>
        <v>0</v>
      </c>
      <c r="AI77" s="101">
        <f t="shared" si="2"/>
        <v>0</v>
      </c>
      <c r="AJ77" s="101">
        <f t="shared" si="2"/>
        <v>0</v>
      </c>
      <c r="AK77" s="101">
        <f t="shared" si="2"/>
        <v>0</v>
      </c>
      <c r="AL77" s="101">
        <f t="shared" si="2"/>
        <v>0</v>
      </c>
      <c r="AM77" s="101">
        <f t="shared" si="2"/>
        <v>0</v>
      </c>
      <c r="AN77" s="101">
        <f t="shared" si="2"/>
        <v>0</v>
      </c>
      <c r="AO77" s="101">
        <f t="shared" si="2"/>
        <v>0</v>
      </c>
      <c r="AP77" s="101">
        <f t="shared" si="2"/>
        <v>0</v>
      </c>
      <c r="AQ77" s="101">
        <f t="shared" si="2"/>
        <v>0</v>
      </c>
      <c r="AR77" s="101">
        <f t="shared" si="2"/>
        <v>0</v>
      </c>
      <c r="AS77" s="101">
        <f t="shared" si="2"/>
        <v>0</v>
      </c>
      <c r="AT77" s="101">
        <f t="shared" si="2"/>
        <v>0</v>
      </c>
      <c r="AU77" s="101">
        <f t="shared" si="2"/>
        <v>0</v>
      </c>
      <c r="AV77" s="101">
        <f t="shared" si="2"/>
        <v>0</v>
      </c>
      <c r="AW77" s="101">
        <f t="shared" si="2"/>
        <v>0</v>
      </c>
      <c r="AX77" s="101">
        <f t="shared" si="2"/>
        <v>0</v>
      </c>
      <c r="AY77" s="101">
        <f t="shared" si="2"/>
        <v>0</v>
      </c>
    </row>
    <row r="78" spans="1:51" s="36" customFormat="1" ht="5.0999999999999996" customHeight="1" x14ac:dyDescent="0.2">
      <c r="A78" s="46"/>
      <c r="B78" s="46"/>
      <c r="C78" s="46"/>
      <c r="D78" s="46"/>
      <c r="E78" s="46"/>
      <c r="F78" s="34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</row>
    <row r="79" spans="1:51" s="36" customFormat="1" x14ac:dyDescent="0.2">
      <c r="A79" s="98" t="s">
        <v>59</v>
      </c>
      <c r="B79" s="99"/>
      <c r="C79" s="99"/>
      <c r="D79" s="99"/>
      <c r="E79" s="100"/>
      <c r="F79" s="34"/>
      <c r="G79" s="101">
        <f>SUM(G28:G42,G59:G60)</f>
        <v>0</v>
      </c>
      <c r="H79" s="101">
        <f t="shared" ref="H79:AY79" si="3">SUM(H28:H42,H59:H60)</f>
        <v>0</v>
      </c>
      <c r="I79" s="101">
        <f t="shared" si="3"/>
        <v>0.35787222237441185</v>
      </c>
      <c r="J79" s="101">
        <f t="shared" si="3"/>
        <v>5.7608885734220482E-2</v>
      </c>
      <c r="K79" s="101">
        <f t="shared" si="3"/>
        <v>5.7608885734220482E-2</v>
      </c>
      <c r="L79" s="101">
        <f t="shared" si="3"/>
        <v>5.7608885734220482E-2</v>
      </c>
      <c r="M79" s="101">
        <f t="shared" si="3"/>
        <v>5.6698255831870513E-2</v>
      </c>
      <c r="N79" s="101">
        <f t="shared" si="3"/>
        <v>5.6698255831870513E-2</v>
      </c>
      <c r="O79" s="101">
        <f t="shared" si="3"/>
        <v>5.5425827493855183E-2</v>
      </c>
      <c r="P79" s="101">
        <f t="shared" si="3"/>
        <v>5.4996059873517487E-2</v>
      </c>
      <c r="Q79" s="101">
        <f t="shared" si="3"/>
        <v>5.2724723502576377E-2</v>
      </c>
      <c r="R79" s="101">
        <f t="shared" si="3"/>
        <v>4.7993122316630867E-2</v>
      </c>
      <c r="S79" s="101">
        <f t="shared" si="3"/>
        <v>4.7640701494316838E-2</v>
      </c>
      <c r="T79" s="101">
        <f t="shared" si="3"/>
        <v>4.7640701494316838E-2</v>
      </c>
      <c r="U79" s="101">
        <f t="shared" si="3"/>
        <v>4.6626798664533536E-2</v>
      </c>
      <c r="V79" s="101">
        <f t="shared" si="3"/>
        <v>4.6525463383889971E-2</v>
      </c>
      <c r="W79" s="101">
        <f t="shared" si="3"/>
        <v>4.6307035350702005E-2</v>
      </c>
      <c r="X79" s="101">
        <f t="shared" si="3"/>
        <v>4.2484883519432637E-2</v>
      </c>
      <c r="Y79" s="101">
        <f t="shared" si="3"/>
        <v>1.9223484600103754E-2</v>
      </c>
      <c r="Z79" s="101">
        <f t="shared" si="3"/>
        <v>1.9223484600103754E-2</v>
      </c>
      <c r="AA79" s="101">
        <f t="shared" si="3"/>
        <v>7.4436261572716237E-3</v>
      </c>
      <c r="AB79" s="101">
        <f t="shared" si="3"/>
        <v>7.4436261572716237E-3</v>
      </c>
      <c r="AC79" s="101">
        <f t="shared" si="3"/>
        <v>0</v>
      </c>
      <c r="AD79" s="101">
        <f t="shared" si="3"/>
        <v>0</v>
      </c>
      <c r="AE79" s="101">
        <f t="shared" si="3"/>
        <v>0</v>
      </c>
      <c r="AF79" s="101">
        <f t="shared" si="3"/>
        <v>0</v>
      </c>
      <c r="AG79" s="101">
        <f t="shared" si="3"/>
        <v>0</v>
      </c>
      <c r="AH79" s="101">
        <f t="shared" si="3"/>
        <v>0</v>
      </c>
      <c r="AI79" s="101">
        <f t="shared" si="3"/>
        <v>0</v>
      </c>
      <c r="AJ79" s="101">
        <f t="shared" si="3"/>
        <v>0</v>
      </c>
      <c r="AK79" s="101">
        <f t="shared" si="3"/>
        <v>0</v>
      </c>
      <c r="AL79" s="101">
        <f t="shared" si="3"/>
        <v>0</v>
      </c>
      <c r="AM79" s="101">
        <f t="shared" si="3"/>
        <v>0</v>
      </c>
      <c r="AN79" s="101">
        <f t="shared" si="3"/>
        <v>0</v>
      </c>
      <c r="AO79" s="101">
        <f t="shared" si="3"/>
        <v>0</v>
      </c>
      <c r="AP79" s="101">
        <f t="shared" si="3"/>
        <v>0</v>
      </c>
      <c r="AQ79" s="101">
        <f t="shared" si="3"/>
        <v>0</v>
      </c>
      <c r="AR79" s="101">
        <f t="shared" si="3"/>
        <v>0</v>
      </c>
      <c r="AS79" s="101">
        <f t="shared" si="3"/>
        <v>0</v>
      </c>
      <c r="AT79" s="101">
        <f t="shared" si="3"/>
        <v>0</v>
      </c>
      <c r="AU79" s="101">
        <f t="shared" si="3"/>
        <v>0</v>
      </c>
      <c r="AV79" s="101">
        <f t="shared" si="3"/>
        <v>0</v>
      </c>
      <c r="AW79" s="101">
        <f t="shared" si="3"/>
        <v>0</v>
      </c>
      <c r="AX79" s="101">
        <f t="shared" si="3"/>
        <v>0</v>
      </c>
      <c r="AY79" s="101">
        <f t="shared" si="3"/>
        <v>0</v>
      </c>
    </row>
    <row r="80" spans="1:51" s="36" customFormat="1" ht="4.5" customHeight="1" x14ac:dyDescent="0.2">
      <c r="A80" s="46"/>
      <c r="B80" s="46"/>
      <c r="C80" s="46"/>
      <c r="D80" s="46"/>
      <c r="E80" s="46"/>
      <c r="F80" s="34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</row>
    <row r="81" spans="1:51" s="36" customFormat="1" x14ac:dyDescent="0.2">
      <c r="A81" s="98" t="s">
        <v>60</v>
      </c>
      <c r="B81" s="99"/>
      <c r="C81" s="99"/>
      <c r="D81" s="99"/>
      <c r="E81" s="100"/>
      <c r="F81" s="34"/>
      <c r="G81" s="101">
        <f>SUM(G43:G58)</f>
        <v>0</v>
      </c>
      <c r="H81" s="101">
        <f t="shared" ref="H81:AY81" si="4">SUM(H43:H58)</f>
        <v>0</v>
      </c>
      <c r="I81" s="101">
        <f t="shared" si="4"/>
        <v>0</v>
      </c>
      <c r="J81" s="101">
        <f t="shared" si="4"/>
        <v>0.32230598001811472</v>
      </c>
      <c r="K81" s="101">
        <f t="shared" si="4"/>
        <v>5.7131643908869031E-2</v>
      </c>
      <c r="L81" s="101">
        <f t="shared" si="4"/>
        <v>5.7131643908869031E-2</v>
      </c>
      <c r="M81" s="101">
        <f t="shared" si="4"/>
        <v>5.6631699413060663E-2</v>
      </c>
      <c r="N81" s="101">
        <f t="shared" si="4"/>
        <v>5.4607520903773965E-2</v>
      </c>
      <c r="O81" s="101">
        <f t="shared" si="4"/>
        <v>4.9344461391576347E-2</v>
      </c>
      <c r="P81" s="101">
        <f t="shared" si="4"/>
        <v>4.8978156225213412E-2</v>
      </c>
      <c r="Q81" s="101">
        <f t="shared" si="4"/>
        <v>4.8978156225213412E-2</v>
      </c>
      <c r="R81" s="101">
        <f t="shared" si="4"/>
        <v>4.7886811736127494E-2</v>
      </c>
      <c r="S81" s="101">
        <f t="shared" si="4"/>
        <v>2.4634135930318924E-2</v>
      </c>
      <c r="T81" s="101">
        <f t="shared" si="4"/>
        <v>2.3945725879362403E-2</v>
      </c>
      <c r="U81" s="101">
        <f t="shared" si="4"/>
        <v>2.3944415780522983E-2</v>
      </c>
      <c r="V81" s="101">
        <f t="shared" si="4"/>
        <v>2.2397593509243172E-2</v>
      </c>
      <c r="W81" s="101">
        <f t="shared" si="4"/>
        <v>2.2397593509243172E-2</v>
      </c>
      <c r="X81" s="101">
        <f t="shared" si="4"/>
        <v>2.2323176604035766E-2</v>
      </c>
      <c r="Y81" s="101">
        <f t="shared" si="4"/>
        <v>2.0606210432518479E-2</v>
      </c>
      <c r="Z81" s="101">
        <f t="shared" si="4"/>
        <v>2.0461005793868326E-2</v>
      </c>
      <c r="AA81" s="101">
        <f t="shared" si="4"/>
        <v>2.0461005793868326E-2</v>
      </c>
      <c r="AB81" s="101">
        <f t="shared" si="4"/>
        <v>1.5582163114327328E-2</v>
      </c>
      <c r="AC81" s="101">
        <f t="shared" si="4"/>
        <v>2.1588585215046043E-3</v>
      </c>
      <c r="AD81" s="101">
        <f t="shared" si="4"/>
        <v>0</v>
      </c>
      <c r="AE81" s="101">
        <f t="shared" si="4"/>
        <v>0</v>
      </c>
      <c r="AF81" s="101">
        <f t="shared" si="4"/>
        <v>0</v>
      </c>
      <c r="AG81" s="101">
        <f t="shared" si="4"/>
        <v>0</v>
      </c>
      <c r="AH81" s="101">
        <f t="shared" si="4"/>
        <v>0</v>
      </c>
      <c r="AI81" s="101">
        <f t="shared" si="4"/>
        <v>0</v>
      </c>
      <c r="AJ81" s="101">
        <f t="shared" si="4"/>
        <v>0</v>
      </c>
      <c r="AK81" s="101">
        <f t="shared" si="4"/>
        <v>0</v>
      </c>
      <c r="AL81" s="101">
        <f t="shared" si="4"/>
        <v>0</v>
      </c>
      <c r="AM81" s="101">
        <f t="shared" si="4"/>
        <v>0</v>
      </c>
      <c r="AN81" s="101">
        <f t="shared" si="4"/>
        <v>0</v>
      </c>
      <c r="AO81" s="101">
        <f t="shared" si="4"/>
        <v>0</v>
      </c>
      <c r="AP81" s="101">
        <f t="shared" si="4"/>
        <v>0</v>
      </c>
      <c r="AQ81" s="101">
        <f t="shared" si="4"/>
        <v>0</v>
      </c>
      <c r="AR81" s="101">
        <f t="shared" si="4"/>
        <v>0</v>
      </c>
      <c r="AS81" s="101">
        <f t="shared" si="4"/>
        <v>0</v>
      </c>
      <c r="AT81" s="101">
        <f t="shared" si="4"/>
        <v>0</v>
      </c>
      <c r="AU81" s="101">
        <f t="shared" si="4"/>
        <v>0</v>
      </c>
      <c r="AV81" s="101">
        <f t="shared" si="4"/>
        <v>0</v>
      </c>
      <c r="AW81" s="101">
        <f t="shared" si="4"/>
        <v>0</v>
      </c>
      <c r="AX81" s="101">
        <f t="shared" si="4"/>
        <v>0</v>
      </c>
      <c r="AY81" s="101">
        <f t="shared" si="4"/>
        <v>0</v>
      </c>
    </row>
    <row r="82" spans="1:51" s="36" customFormat="1" ht="3.75" customHeight="1" x14ac:dyDescent="0.2">
      <c r="A82" s="102"/>
      <c r="B82" s="102"/>
      <c r="C82" s="102"/>
      <c r="D82" s="102"/>
      <c r="E82" s="102"/>
      <c r="F82" s="34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</row>
    <row r="83" spans="1:51" s="36" customFormat="1" x14ac:dyDescent="0.2">
      <c r="A83" s="98" t="s">
        <v>61</v>
      </c>
      <c r="B83" s="99"/>
      <c r="C83" s="99"/>
      <c r="D83" s="99"/>
      <c r="E83" s="100"/>
      <c r="F83" s="34"/>
      <c r="G83" s="101">
        <f>SUM(G61:G73)</f>
        <v>0</v>
      </c>
      <c r="H83" s="101">
        <f t="shared" ref="H83:AY83" si="5">SUM(H61:H73)</f>
        <v>0</v>
      </c>
      <c r="I83" s="101">
        <f t="shared" si="5"/>
        <v>0</v>
      </c>
      <c r="J83" s="101">
        <f t="shared" si="5"/>
        <v>0</v>
      </c>
      <c r="K83" s="101">
        <f t="shared" si="5"/>
        <v>0.25345609612351905</v>
      </c>
      <c r="L83" s="101">
        <f t="shared" si="5"/>
        <v>4.0659434173009337E-2</v>
      </c>
      <c r="M83" s="101">
        <f t="shared" si="5"/>
        <v>4.0622341917598059E-2</v>
      </c>
      <c r="N83" s="101">
        <f t="shared" si="5"/>
        <v>4.0215257113814962E-2</v>
      </c>
      <c r="O83" s="101">
        <f t="shared" si="5"/>
        <v>3.6730910485374524E-2</v>
      </c>
      <c r="P83" s="101">
        <f t="shared" si="5"/>
        <v>3.3097606582682626E-2</v>
      </c>
      <c r="Q83" s="101">
        <f t="shared" si="5"/>
        <v>3.3037659834575975E-2</v>
      </c>
      <c r="R83" s="101">
        <f t="shared" si="5"/>
        <v>3.3037659834575975E-2</v>
      </c>
      <c r="S83" s="101">
        <f t="shared" si="5"/>
        <v>1.431059660955112E-2</v>
      </c>
      <c r="T83" s="101">
        <f t="shared" si="5"/>
        <v>1.3898202274611837E-2</v>
      </c>
      <c r="U83" s="101">
        <f t="shared" si="5"/>
        <v>7.7151286747189907E-3</v>
      </c>
      <c r="V83" s="101">
        <f t="shared" si="5"/>
        <v>7.7151286747189907E-3</v>
      </c>
      <c r="W83" s="101">
        <f t="shared" si="5"/>
        <v>7.6715624492429361E-3</v>
      </c>
      <c r="X83" s="101">
        <f t="shared" si="5"/>
        <v>7.6715624492429361E-3</v>
      </c>
      <c r="Y83" s="101">
        <f t="shared" si="5"/>
        <v>7.6715624492429361E-3</v>
      </c>
      <c r="Z83" s="101">
        <f t="shared" si="5"/>
        <v>7.1817020160098366E-3</v>
      </c>
      <c r="AA83" s="101">
        <f t="shared" si="5"/>
        <v>7.1065711138723186E-3</v>
      </c>
      <c r="AB83" s="101">
        <f t="shared" si="5"/>
        <v>7.1065711138723186E-3</v>
      </c>
      <c r="AC83" s="101">
        <f t="shared" si="5"/>
        <v>7.0675283691134325E-3</v>
      </c>
      <c r="AD83" s="101">
        <f t="shared" si="5"/>
        <v>6.8679095061915298E-3</v>
      </c>
      <c r="AE83" s="101">
        <f t="shared" si="5"/>
        <v>0</v>
      </c>
      <c r="AF83" s="101">
        <f t="shared" si="5"/>
        <v>0</v>
      </c>
      <c r="AG83" s="101">
        <f t="shared" si="5"/>
        <v>0</v>
      </c>
      <c r="AH83" s="101">
        <f t="shared" si="5"/>
        <v>0</v>
      </c>
      <c r="AI83" s="101">
        <f t="shared" si="5"/>
        <v>0</v>
      </c>
      <c r="AJ83" s="101">
        <f t="shared" si="5"/>
        <v>0</v>
      </c>
      <c r="AK83" s="101">
        <f t="shared" si="5"/>
        <v>0</v>
      </c>
      <c r="AL83" s="101">
        <f t="shared" si="5"/>
        <v>0</v>
      </c>
      <c r="AM83" s="101">
        <f t="shared" si="5"/>
        <v>0</v>
      </c>
      <c r="AN83" s="101">
        <f t="shared" si="5"/>
        <v>0</v>
      </c>
      <c r="AO83" s="101">
        <f t="shared" si="5"/>
        <v>0</v>
      </c>
      <c r="AP83" s="101">
        <f t="shared" si="5"/>
        <v>0</v>
      </c>
      <c r="AQ83" s="101">
        <f t="shared" si="5"/>
        <v>0</v>
      </c>
      <c r="AR83" s="101">
        <f t="shared" si="5"/>
        <v>0</v>
      </c>
      <c r="AS83" s="101">
        <f t="shared" si="5"/>
        <v>0</v>
      </c>
      <c r="AT83" s="101">
        <f t="shared" si="5"/>
        <v>0</v>
      </c>
      <c r="AU83" s="101">
        <f t="shared" si="5"/>
        <v>0</v>
      </c>
      <c r="AV83" s="101">
        <f t="shared" si="5"/>
        <v>0</v>
      </c>
      <c r="AW83" s="101">
        <f t="shared" si="5"/>
        <v>0</v>
      </c>
      <c r="AX83" s="101">
        <f t="shared" si="5"/>
        <v>0</v>
      </c>
      <c r="AY83" s="101">
        <f t="shared" si="5"/>
        <v>0</v>
      </c>
    </row>
    <row r="84" spans="1:51" s="36" customFormat="1" ht="4.5" customHeight="1" x14ac:dyDescent="0.2">
      <c r="A84" s="46"/>
      <c r="B84" s="46"/>
      <c r="C84" s="46"/>
      <c r="D84" s="46"/>
      <c r="E84" s="46"/>
      <c r="F84" s="34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</row>
    <row r="85" spans="1:51" s="36" customFormat="1" x14ac:dyDescent="0.2">
      <c r="A85" s="98" t="s">
        <v>62</v>
      </c>
      <c r="B85" s="104"/>
      <c r="C85" s="104"/>
      <c r="D85" s="104"/>
      <c r="E85" s="105"/>
      <c r="F85" s="34"/>
      <c r="G85" s="101">
        <f>SUM(G9:G73)</f>
        <v>0.17036336811117278</v>
      </c>
      <c r="H85" s="101">
        <f>SUM(H9:H73)</f>
        <v>0.28360689583751381</v>
      </c>
      <c r="I85" s="101">
        <f t="shared" ref="I85:AY85" si="6">SUM(I9:I73)</f>
        <v>0.42900979131939632</v>
      </c>
      <c r="J85" s="101">
        <f t="shared" si="6"/>
        <v>0.44434065517821608</v>
      </c>
      <c r="K85" s="101">
        <f t="shared" si="6"/>
        <v>0.43262241519248951</v>
      </c>
      <c r="L85" s="101">
        <f t="shared" si="6"/>
        <v>0.19935775324197971</v>
      </c>
      <c r="M85" s="101">
        <f t="shared" si="6"/>
        <v>0.19562799521105081</v>
      </c>
      <c r="N85" s="101">
        <f t="shared" si="6"/>
        <v>0.19319673189798106</v>
      </c>
      <c r="O85" s="101">
        <f t="shared" si="6"/>
        <v>0.17964304125046074</v>
      </c>
      <c r="P85" s="101">
        <f t="shared" si="6"/>
        <v>0.17182686631396984</v>
      </c>
      <c r="Q85" s="101">
        <f t="shared" si="6"/>
        <v>0.1687389167198268</v>
      </c>
      <c r="R85" s="101">
        <f t="shared" si="6"/>
        <v>0.16057079488793877</v>
      </c>
      <c r="S85" s="101">
        <f t="shared" si="6"/>
        <v>0.11823863503479139</v>
      </c>
      <c r="T85" s="101">
        <f t="shared" si="6"/>
        <v>0.11713783064889557</v>
      </c>
      <c r="U85" s="101">
        <f t="shared" si="6"/>
        <v>0.10501786357468314</v>
      </c>
      <c r="V85" s="101">
        <f t="shared" si="6"/>
        <v>9.4729240201779183E-2</v>
      </c>
      <c r="W85" s="101">
        <f t="shared" si="6"/>
        <v>8.4084981979695786E-2</v>
      </c>
      <c r="X85" s="101">
        <f t="shared" si="6"/>
        <v>8.0161451252927285E-2</v>
      </c>
      <c r="Y85" s="101">
        <f t="shared" si="6"/>
        <v>5.0032634778019461E-2</v>
      </c>
      <c r="Z85" s="101">
        <f t="shared" si="6"/>
        <v>4.7015194454898268E-2</v>
      </c>
      <c r="AA85" s="101">
        <f t="shared" si="6"/>
        <v>3.5011203065012271E-2</v>
      </c>
      <c r="AB85" s="101">
        <f t="shared" si="6"/>
        <v>3.0132360385471273E-2</v>
      </c>
      <c r="AC85" s="101">
        <f t="shared" si="6"/>
        <v>9.2263868906180373E-3</v>
      </c>
      <c r="AD85" s="101">
        <f t="shared" si="6"/>
        <v>6.8679095061915298E-3</v>
      </c>
      <c r="AE85" s="101">
        <f t="shared" si="6"/>
        <v>0</v>
      </c>
      <c r="AF85" s="101">
        <f t="shared" si="6"/>
        <v>0</v>
      </c>
      <c r="AG85" s="101">
        <f t="shared" si="6"/>
        <v>0</v>
      </c>
      <c r="AH85" s="101">
        <f t="shared" si="6"/>
        <v>0</v>
      </c>
      <c r="AI85" s="101">
        <f t="shared" si="6"/>
        <v>0</v>
      </c>
      <c r="AJ85" s="101">
        <f t="shared" si="6"/>
        <v>0</v>
      </c>
      <c r="AK85" s="101">
        <f t="shared" si="6"/>
        <v>0</v>
      </c>
      <c r="AL85" s="101">
        <f t="shared" si="6"/>
        <v>0</v>
      </c>
      <c r="AM85" s="101">
        <f t="shared" si="6"/>
        <v>0</v>
      </c>
      <c r="AN85" s="101">
        <f t="shared" si="6"/>
        <v>0</v>
      </c>
      <c r="AO85" s="101">
        <f t="shared" si="6"/>
        <v>0</v>
      </c>
      <c r="AP85" s="101">
        <f t="shared" si="6"/>
        <v>0</v>
      </c>
      <c r="AQ85" s="101">
        <f t="shared" si="6"/>
        <v>0</v>
      </c>
      <c r="AR85" s="101">
        <f t="shared" si="6"/>
        <v>0</v>
      </c>
      <c r="AS85" s="101">
        <f t="shared" si="6"/>
        <v>0</v>
      </c>
      <c r="AT85" s="101">
        <f t="shared" si="6"/>
        <v>0</v>
      </c>
      <c r="AU85" s="101">
        <f t="shared" si="6"/>
        <v>0</v>
      </c>
      <c r="AV85" s="101">
        <f t="shared" si="6"/>
        <v>0</v>
      </c>
      <c r="AW85" s="101">
        <f t="shared" si="6"/>
        <v>0</v>
      </c>
      <c r="AX85" s="101">
        <f t="shared" si="6"/>
        <v>0</v>
      </c>
      <c r="AY85" s="101">
        <f t="shared" si="6"/>
        <v>0</v>
      </c>
    </row>
    <row r="86" spans="1:51" s="109" customFormat="1" x14ac:dyDescent="0.2">
      <c r="A86" s="106"/>
      <c r="B86" s="106"/>
      <c r="C86" s="106"/>
      <c r="D86" s="106"/>
      <c r="E86" s="106"/>
      <c r="F86" s="107"/>
      <c r="G86" s="108">
        <v>65</v>
      </c>
      <c r="H86" s="108">
        <f>G86+1</f>
        <v>66</v>
      </c>
      <c r="I86" s="108">
        <f t="shared" ref="I86:AY86" si="7">H86+1</f>
        <v>67</v>
      </c>
      <c r="J86" s="108">
        <f t="shared" si="7"/>
        <v>68</v>
      </c>
      <c r="K86" s="108">
        <f t="shared" si="7"/>
        <v>69</v>
      </c>
      <c r="L86" s="108">
        <f t="shared" si="7"/>
        <v>70</v>
      </c>
      <c r="M86" s="108">
        <f t="shared" si="7"/>
        <v>71</v>
      </c>
      <c r="N86" s="108">
        <f t="shared" si="7"/>
        <v>72</v>
      </c>
      <c r="O86" s="108">
        <f t="shared" si="7"/>
        <v>73</v>
      </c>
      <c r="P86" s="108">
        <f t="shared" si="7"/>
        <v>74</v>
      </c>
      <c r="Q86" s="108">
        <f t="shared" si="7"/>
        <v>75</v>
      </c>
      <c r="R86" s="108">
        <f t="shared" si="7"/>
        <v>76</v>
      </c>
      <c r="S86" s="108">
        <f t="shared" si="7"/>
        <v>77</v>
      </c>
      <c r="T86" s="108">
        <f t="shared" si="7"/>
        <v>78</v>
      </c>
      <c r="U86" s="108">
        <f t="shared" si="7"/>
        <v>79</v>
      </c>
      <c r="V86" s="108">
        <f t="shared" si="7"/>
        <v>80</v>
      </c>
      <c r="W86" s="108">
        <f t="shared" si="7"/>
        <v>81</v>
      </c>
      <c r="X86" s="108">
        <f t="shared" si="7"/>
        <v>82</v>
      </c>
      <c r="Y86" s="108">
        <f t="shared" si="7"/>
        <v>83</v>
      </c>
      <c r="Z86" s="108">
        <f t="shared" si="7"/>
        <v>84</v>
      </c>
      <c r="AA86" s="108">
        <f t="shared" si="7"/>
        <v>85</v>
      </c>
      <c r="AB86" s="108">
        <f t="shared" si="7"/>
        <v>86</v>
      </c>
      <c r="AC86" s="108">
        <f t="shared" si="7"/>
        <v>87</v>
      </c>
      <c r="AD86" s="108">
        <f t="shared" si="7"/>
        <v>88</v>
      </c>
      <c r="AE86" s="108">
        <f t="shared" si="7"/>
        <v>89</v>
      </c>
      <c r="AF86" s="108">
        <f t="shared" si="7"/>
        <v>90</v>
      </c>
      <c r="AG86" s="108">
        <f t="shared" si="7"/>
        <v>91</v>
      </c>
      <c r="AH86" s="108">
        <f t="shared" si="7"/>
        <v>92</v>
      </c>
      <c r="AI86" s="108">
        <f t="shared" si="7"/>
        <v>93</v>
      </c>
      <c r="AJ86" s="108">
        <f t="shared" si="7"/>
        <v>94</v>
      </c>
      <c r="AK86" s="108">
        <f t="shared" si="7"/>
        <v>95</v>
      </c>
      <c r="AL86" s="108">
        <f t="shared" si="7"/>
        <v>96</v>
      </c>
      <c r="AM86" s="108">
        <f t="shared" si="7"/>
        <v>97</v>
      </c>
      <c r="AN86" s="108">
        <f t="shared" si="7"/>
        <v>98</v>
      </c>
      <c r="AO86" s="108">
        <f t="shared" si="7"/>
        <v>99</v>
      </c>
      <c r="AP86" s="108">
        <f t="shared" si="7"/>
        <v>100</v>
      </c>
      <c r="AQ86" s="108">
        <f t="shared" si="7"/>
        <v>101</v>
      </c>
      <c r="AR86" s="108">
        <f t="shared" si="7"/>
        <v>102</v>
      </c>
      <c r="AS86" s="108">
        <f t="shared" si="7"/>
        <v>103</v>
      </c>
      <c r="AT86" s="108">
        <f t="shared" si="7"/>
        <v>104</v>
      </c>
      <c r="AU86" s="108">
        <f t="shared" si="7"/>
        <v>105</v>
      </c>
      <c r="AV86" s="108">
        <f t="shared" si="7"/>
        <v>106</v>
      </c>
      <c r="AW86" s="108">
        <f t="shared" si="7"/>
        <v>107</v>
      </c>
      <c r="AX86" s="108">
        <f t="shared" si="7"/>
        <v>108</v>
      </c>
      <c r="AY86" s="108">
        <f t="shared" si="7"/>
        <v>109</v>
      </c>
    </row>
    <row r="87" spans="1:51" s="36" customFormat="1" x14ac:dyDescent="0.2">
      <c r="A87" s="33"/>
      <c r="B87" s="33"/>
      <c r="C87" s="33"/>
      <c r="D87" s="33"/>
      <c r="E87" s="33"/>
      <c r="F87" s="34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</row>
    <row r="88" spans="1:51" s="36" customFormat="1" ht="15.75" x14ac:dyDescent="0.2">
      <c r="A88" s="43" t="s">
        <v>63</v>
      </c>
      <c r="B88" s="33"/>
      <c r="C88" s="33"/>
      <c r="D88" s="33"/>
      <c r="E88" s="33"/>
      <c r="F88" s="34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</row>
    <row r="89" spans="1:51" s="36" customFormat="1" ht="25.5" x14ac:dyDescent="0.2">
      <c r="A89" s="44" t="s">
        <v>54</v>
      </c>
      <c r="B89" s="44" t="s">
        <v>55</v>
      </c>
      <c r="C89" s="44" t="s">
        <v>56</v>
      </c>
      <c r="D89" s="45" t="s">
        <v>10</v>
      </c>
      <c r="E89" s="45" t="s">
        <v>11</v>
      </c>
      <c r="F89" s="34"/>
      <c r="G89" s="44">
        <v>2006</v>
      </c>
      <c r="H89" s="44">
        <f>G89+1</f>
        <v>2007</v>
      </c>
      <c r="I89" s="44">
        <f t="shared" ref="I89:AY89" si="8">H89+1</f>
        <v>2008</v>
      </c>
      <c r="J89" s="44">
        <f t="shared" si="8"/>
        <v>2009</v>
      </c>
      <c r="K89" s="44">
        <f t="shared" si="8"/>
        <v>2010</v>
      </c>
      <c r="L89" s="44">
        <f t="shared" si="8"/>
        <v>2011</v>
      </c>
      <c r="M89" s="44">
        <f t="shared" si="8"/>
        <v>2012</v>
      </c>
      <c r="N89" s="44">
        <f t="shared" si="8"/>
        <v>2013</v>
      </c>
      <c r="O89" s="44">
        <f t="shared" si="8"/>
        <v>2014</v>
      </c>
      <c r="P89" s="44">
        <f t="shared" si="8"/>
        <v>2015</v>
      </c>
      <c r="Q89" s="44">
        <f t="shared" si="8"/>
        <v>2016</v>
      </c>
      <c r="R89" s="44">
        <f t="shared" si="8"/>
        <v>2017</v>
      </c>
      <c r="S89" s="44">
        <f t="shared" si="8"/>
        <v>2018</v>
      </c>
      <c r="T89" s="44">
        <f t="shared" si="8"/>
        <v>2019</v>
      </c>
      <c r="U89" s="44">
        <f t="shared" si="8"/>
        <v>2020</v>
      </c>
      <c r="V89" s="44">
        <f t="shared" si="8"/>
        <v>2021</v>
      </c>
      <c r="W89" s="44">
        <f t="shared" si="8"/>
        <v>2022</v>
      </c>
      <c r="X89" s="44">
        <f t="shared" si="8"/>
        <v>2023</v>
      </c>
      <c r="Y89" s="44">
        <f t="shared" si="8"/>
        <v>2024</v>
      </c>
      <c r="Z89" s="44">
        <f t="shared" si="8"/>
        <v>2025</v>
      </c>
      <c r="AA89" s="44">
        <f t="shared" si="8"/>
        <v>2026</v>
      </c>
      <c r="AB89" s="44">
        <f t="shared" si="8"/>
        <v>2027</v>
      </c>
      <c r="AC89" s="44">
        <f t="shared" si="8"/>
        <v>2028</v>
      </c>
      <c r="AD89" s="44">
        <f t="shared" si="8"/>
        <v>2029</v>
      </c>
      <c r="AE89" s="44">
        <f t="shared" si="8"/>
        <v>2030</v>
      </c>
      <c r="AF89" s="44">
        <f t="shared" si="8"/>
        <v>2031</v>
      </c>
      <c r="AG89" s="44">
        <f t="shared" si="8"/>
        <v>2032</v>
      </c>
      <c r="AH89" s="44">
        <f t="shared" si="8"/>
        <v>2033</v>
      </c>
      <c r="AI89" s="44">
        <f t="shared" si="8"/>
        <v>2034</v>
      </c>
      <c r="AJ89" s="44">
        <f t="shared" si="8"/>
        <v>2035</v>
      </c>
      <c r="AK89" s="44">
        <f t="shared" si="8"/>
        <v>2036</v>
      </c>
      <c r="AL89" s="44">
        <f t="shared" si="8"/>
        <v>2037</v>
      </c>
      <c r="AM89" s="44">
        <f t="shared" si="8"/>
        <v>2038</v>
      </c>
      <c r="AN89" s="44">
        <f t="shared" si="8"/>
        <v>2039</v>
      </c>
      <c r="AO89" s="44">
        <f t="shared" si="8"/>
        <v>2040</v>
      </c>
      <c r="AP89" s="44">
        <f t="shared" si="8"/>
        <v>2041</v>
      </c>
      <c r="AQ89" s="44">
        <f t="shared" si="8"/>
        <v>2042</v>
      </c>
      <c r="AR89" s="44">
        <f t="shared" si="8"/>
        <v>2043</v>
      </c>
      <c r="AS89" s="44">
        <f t="shared" si="8"/>
        <v>2044</v>
      </c>
      <c r="AT89" s="44">
        <f t="shared" si="8"/>
        <v>2045</v>
      </c>
      <c r="AU89" s="44">
        <f t="shared" si="8"/>
        <v>2046</v>
      </c>
      <c r="AV89" s="44">
        <f t="shared" si="8"/>
        <v>2047</v>
      </c>
      <c r="AW89" s="44">
        <f t="shared" si="8"/>
        <v>2048</v>
      </c>
      <c r="AX89" s="44">
        <f t="shared" si="8"/>
        <v>2049</v>
      </c>
      <c r="AY89" s="44">
        <f t="shared" si="8"/>
        <v>2050</v>
      </c>
    </row>
    <row r="90" spans="1:51" s="36" customFormat="1" ht="5.0999999999999996" customHeight="1" x14ac:dyDescent="0.2">
      <c r="A90" s="46"/>
      <c r="B90" s="46"/>
      <c r="C90" s="46"/>
      <c r="D90" s="46"/>
      <c r="E90" s="46"/>
      <c r="F90" s="34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</row>
    <row r="91" spans="1:51" s="36" customFormat="1" x14ac:dyDescent="0.2">
      <c r="A91" s="47">
        <f>'[1]Allocation Methodology'!A5</f>
        <v>1</v>
      </c>
      <c r="B91" s="48" t="str">
        <f>'[1]Allocation Methodology'!B5</f>
        <v>Secondary Refrigerator Retirement Pilot</v>
      </c>
      <c r="C91" s="48" t="str">
        <f>'[1]Allocation Methodology'!C5</f>
        <v>Consumer</v>
      </c>
      <c r="D91" s="48">
        <f>'[1]Allocation Methodology'!D5</f>
        <v>2006</v>
      </c>
      <c r="E91" s="49" t="str">
        <f>'[1]Allocation Methodology'!E5</f>
        <v>Final</v>
      </c>
      <c r="F91" s="38" t="b">
        <v>0</v>
      </c>
      <c r="G91" s="110">
        <v>5.3295599392468773</v>
      </c>
      <c r="H91" s="111">
        <v>5.3295599392468773</v>
      </c>
      <c r="I91" s="112">
        <v>5.3295599392468773</v>
      </c>
      <c r="J91" s="111">
        <v>5.3295599392468773</v>
      </c>
      <c r="K91" s="112">
        <v>5.3295599392468773</v>
      </c>
      <c r="L91" s="112">
        <v>5.3295599392468773</v>
      </c>
      <c r="M91" s="112">
        <v>0</v>
      </c>
      <c r="N91" s="112">
        <v>0</v>
      </c>
      <c r="O91" s="112">
        <v>0</v>
      </c>
      <c r="P91" s="112">
        <v>0</v>
      </c>
      <c r="Q91" s="112">
        <v>0</v>
      </c>
      <c r="R91" s="112">
        <v>0</v>
      </c>
      <c r="S91" s="112">
        <v>0</v>
      </c>
      <c r="T91" s="112">
        <v>0</v>
      </c>
      <c r="U91" s="112">
        <v>0</v>
      </c>
      <c r="V91" s="112">
        <v>0</v>
      </c>
      <c r="W91" s="112">
        <v>0</v>
      </c>
      <c r="X91" s="112">
        <v>0</v>
      </c>
      <c r="Y91" s="112">
        <v>0</v>
      </c>
      <c r="Z91" s="112">
        <v>0</v>
      </c>
      <c r="AA91" s="112">
        <v>0</v>
      </c>
      <c r="AB91" s="112">
        <v>0</v>
      </c>
      <c r="AC91" s="112">
        <v>0</v>
      </c>
      <c r="AD91" s="112">
        <v>0</v>
      </c>
      <c r="AE91" s="112">
        <v>0</v>
      </c>
      <c r="AF91" s="112">
        <v>0</v>
      </c>
      <c r="AG91" s="112">
        <v>0</v>
      </c>
      <c r="AH91" s="112">
        <v>0</v>
      </c>
      <c r="AI91" s="112">
        <v>0</v>
      </c>
      <c r="AJ91" s="112">
        <v>0</v>
      </c>
      <c r="AK91" s="112">
        <v>0</v>
      </c>
      <c r="AL91" s="112">
        <v>0</v>
      </c>
      <c r="AM91" s="112">
        <v>0</v>
      </c>
      <c r="AN91" s="112">
        <v>0</v>
      </c>
      <c r="AO91" s="112">
        <v>0</v>
      </c>
      <c r="AP91" s="112">
        <v>0</v>
      </c>
      <c r="AQ91" s="112">
        <v>0</v>
      </c>
      <c r="AR91" s="112">
        <v>0</v>
      </c>
      <c r="AS91" s="112">
        <v>0</v>
      </c>
      <c r="AT91" s="112">
        <v>0</v>
      </c>
      <c r="AU91" s="112">
        <v>0</v>
      </c>
      <c r="AV91" s="112">
        <v>0</v>
      </c>
      <c r="AW91" s="112">
        <v>0</v>
      </c>
      <c r="AX91" s="112">
        <v>0</v>
      </c>
      <c r="AY91" s="113">
        <v>0</v>
      </c>
    </row>
    <row r="92" spans="1:51" s="36" customFormat="1" x14ac:dyDescent="0.2">
      <c r="A92" s="54">
        <f>'[1]Allocation Methodology'!A6</f>
        <v>2</v>
      </c>
      <c r="B92" s="55" t="str">
        <f>'[1]Allocation Methodology'!B6</f>
        <v>Cool &amp; Hot Savings Rebate</v>
      </c>
      <c r="C92" s="55" t="str">
        <f>'[1]Allocation Methodology'!C6</f>
        <v>Consumer</v>
      </c>
      <c r="D92" s="55">
        <f>'[1]Allocation Methodology'!D6</f>
        <v>2006</v>
      </c>
      <c r="E92" s="56" t="str">
        <f>'[1]Allocation Methodology'!E6</f>
        <v>Final</v>
      </c>
      <c r="F92" s="38" t="b">
        <v>0</v>
      </c>
      <c r="G92" s="114">
        <v>13.156444006178194</v>
      </c>
      <c r="H92" s="115">
        <v>13.156444006178194</v>
      </c>
      <c r="I92" s="115">
        <v>13.156444006178194</v>
      </c>
      <c r="J92" s="115">
        <v>13.156444006178194</v>
      </c>
      <c r="K92" s="115">
        <v>13.156444006178194</v>
      </c>
      <c r="L92" s="115">
        <v>13.156444006178194</v>
      </c>
      <c r="M92" s="115">
        <v>13.156444006178194</v>
      </c>
      <c r="N92" s="115">
        <v>13.156444006178194</v>
      </c>
      <c r="O92" s="115">
        <v>9.7064097626105408</v>
      </c>
      <c r="P92" s="115">
        <v>9.7064097626105408</v>
      </c>
      <c r="Q92" s="115">
        <v>9.7064097626105408</v>
      </c>
      <c r="R92" s="115">
        <v>9.7064097626105408</v>
      </c>
      <c r="S92" s="115">
        <v>9.7064097626105408</v>
      </c>
      <c r="T92" s="115">
        <v>9.7064097626105408</v>
      </c>
      <c r="U92" s="115">
        <v>4.894269232929755</v>
      </c>
      <c r="V92" s="115">
        <v>1.9076979716020124</v>
      </c>
      <c r="W92" s="115">
        <v>1.9076979716020124</v>
      </c>
      <c r="X92" s="115">
        <v>1.9076979716020124</v>
      </c>
      <c r="Y92" s="115">
        <v>0</v>
      </c>
      <c r="Z92" s="115">
        <v>0</v>
      </c>
      <c r="AA92" s="115">
        <v>0</v>
      </c>
      <c r="AB92" s="115">
        <v>0</v>
      </c>
      <c r="AC92" s="115">
        <v>0</v>
      </c>
      <c r="AD92" s="115">
        <v>0</v>
      </c>
      <c r="AE92" s="115">
        <v>0</v>
      </c>
      <c r="AF92" s="115">
        <v>0</v>
      </c>
      <c r="AG92" s="115">
        <v>0</v>
      </c>
      <c r="AH92" s="115">
        <v>0</v>
      </c>
      <c r="AI92" s="115">
        <v>0</v>
      </c>
      <c r="AJ92" s="115">
        <v>0</v>
      </c>
      <c r="AK92" s="115">
        <v>0</v>
      </c>
      <c r="AL92" s="115">
        <v>0</v>
      </c>
      <c r="AM92" s="115">
        <v>0</v>
      </c>
      <c r="AN92" s="115">
        <v>0</v>
      </c>
      <c r="AO92" s="115">
        <v>0</v>
      </c>
      <c r="AP92" s="115">
        <v>0</v>
      </c>
      <c r="AQ92" s="115">
        <v>0</v>
      </c>
      <c r="AR92" s="115">
        <v>0</v>
      </c>
      <c r="AS92" s="115">
        <v>0</v>
      </c>
      <c r="AT92" s="115">
        <v>0</v>
      </c>
      <c r="AU92" s="115">
        <v>0</v>
      </c>
      <c r="AV92" s="115">
        <v>0</v>
      </c>
      <c r="AW92" s="115">
        <v>0</v>
      </c>
      <c r="AX92" s="115">
        <v>0</v>
      </c>
      <c r="AY92" s="116">
        <v>0</v>
      </c>
    </row>
    <row r="93" spans="1:51" s="36" customFormat="1" x14ac:dyDescent="0.2">
      <c r="A93" s="61">
        <f>'[1]Allocation Methodology'!A7</f>
        <v>3</v>
      </c>
      <c r="B93" s="62" t="str">
        <f>'[1]Allocation Methodology'!B7</f>
        <v>Every Kilowatt Counts</v>
      </c>
      <c r="C93" s="62" t="str">
        <f>'[1]Allocation Methodology'!C7</f>
        <v>Consumer</v>
      </c>
      <c r="D93" s="62">
        <f>'[1]Allocation Methodology'!D7</f>
        <v>2006</v>
      </c>
      <c r="E93" s="63" t="str">
        <f>'[1]Allocation Methodology'!E7</f>
        <v>Final</v>
      </c>
      <c r="F93" s="38" t="b">
        <v>0</v>
      </c>
      <c r="G93" s="117">
        <v>341.37861155755013</v>
      </c>
      <c r="H93" s="118">
        <v>341.37861155755013</v>
      </c>
      <c r="I93" s="118">
        <v>341.37861155755013</v>
      </c>
      <c r="J93" s="118">
        <v>341.37861155755013</v>
      </c>
      <c r="K93" s="118">
        <v>44.014511447018229</v>
      </c>
      <c r="L93" s="118">
        <v>44.014511447018229</v>
      </c>
      <c r="M93" s="118">
        <v>44.014511447018229</v>
      </c>
      <c r="N93" s="118">
        <v>44.014511447018229</v>
      </c>
      <c r="O93" s="118">
        <v>44.014511447018229</v>
      </c>
      <c r="P93" s="118">
        <v>44.014511447018229</v>
      </c>
      <c r="Q93" s="118">
        <v>41.048011123453499</v>
      </c>
      <c r="R93" s="118">
        <v>41.048011123453499</v>
      </c>
      <c r="S93" s="118">
        <v>41.048011123453499</v>
      </c>
      <c r="T93" s="118">
        <v>41.048011123453499</v>
      </c>
      <c r="U93" s="118">
        <v>41.048011123453499</v>
      </c>
      <c r="V93" s="118">
        <v>38.02603259186413</v>
      </c>
      <c r="W93" s="118">
        <v>38.02603259186413</v>
      </c>
      <c r="X93" s="118">
        <v>38.02603259186413</v>
      </c>
      <c r="Y93" s="118">
        <v>21.577370952701745</v>
      </c>
      <c r="Z93" s="118">
        <v>21.577370952701745</v>
      </c>
      <c r="AA93" s="118">
        <v>12.590350462028512</v>
      </c>
      <c r="AB93" s="118">
        <v>12.590350462028512</v>
      </c>
      <c r="AC93" s="118">
        <v>12.590350462028512</v>
      </c>
      <c r="AD93" s="118">
        <v>12.590350462028512</v>
      </c>
      <c r="AE93" s="118">
        <v>12.590350462028512</v>
      </c>
      <c r="AF93" s="118">
        <v>10.651235022659334</v>
      </c>
      <c r="AG93" s="118">
        <v>10.651235022659334</v>
      </c>
      <c r="AH93" s="118">
        <v>10.651235022659334</v>
      </c>
      <c r="AI93" s="118">
        <v>10.651235022659334</v>
      </c>
      <c r="AJ93" s="118">
        <v>10.651235022659334</v>
      </c>
      <c r="AK93" s="118">
        <v>0</v>
      </c>
      <c r="AL93" s="118">
        <v>0</v>
      </c>
      <c r="AM93" s="118">
        <v>0</v>
      </c>
      <c r="AN93" s="118">
        <v>0</v>
      </c>
      <c r="AO93" s="118">
        <v>0</v>
      </c>
      <c r="AP93" s="118">
        <v>0</v>
      </c>
      <c r="AQ93" s="118">
        <v>0</v>
      </c>
      <c r="AR93" s="118">
        <v>0</v>
      </c>
      <c r="AS93" s="118">
        <v>0</v>
      </c>
      <c r="AT93" s="118">
        <v>0</v>
      </c>
      <c r="AU93" s="118">
        <v>0</v>
      </c>
      <c r="AV93" s="118">
        <v>0</v>
      </c>
      <c r="AW93" s="118">
        <v>0</v>
      </c>
      <c r="AX93" s="118">
        <v>0</v>
      </c>
      <c r="AY93" s="119">
        <v>0</v>
      </c>
    </row>
    <row r="94" spans="1:51" s="36" customFormat="1" x14ac:dyDescent="0.2">
      <c r="A94" s="54">
        <f>'[1]Allocation Methodology'!A8</f>
        <v>4</v>
      </c>
      <c r="B94" s="55" t="str">
        <f>'[1]Allocation Methodology'!B8</f>
        <v>Demand Response 1</v>
      </c>
      <c r="C94" s="55" t="str">
        <f>'[1]Allocation Methodology'!C8</f>
        <v>Business, Industrial</v>
      </c>
      <c r="D94" s="55">
        <f>'[1]Allocation Methodology'!D8</f>
        <v>2006</v>
      </c>
      <c r="E94" s="56" t="str">
        <f>'[1]Allocation Methodology'!E8</f>
        <v>Final</v>
      </c>
      <c r="F94" s="38" t="b">
        <v>0</v>
      </c>
      <c r="G94" s="114">
        <v>0</v>
      </c>
      <c r="H94" s="115">
        <v>0</v>
      </c>
      <c r="I94" s="115">
        <v>0</v>
      </c>
      <c r="J94" s="115">
        <v>0</v>
      </c>
      <c r="K94" s="115">
        <v>0</v>
      </c>
      <c r="L94" s="115">
        <v>0</v>
      </c>
      <c r="M94" s="115">
        <v>0</v>
      </c>
      <c r="N94" s="115">
        <v>0</v>
      </c>
      <c r="O94" s="115">
        <v>0</v>
      </c>
      <c r="P94" s="115">
        <v>0</v>
      </c>
      <c r="Q94" s="115">
        <v>0</v>
      </c>
      <c r="R94" s="115">
        <v>0</v>
      </c>
      <c r="S94" s="115">
        <v>0</v>
      </c>
      <c r="T94" s="115">
        <v>0</v>
      </c>
      <c r="U94" s="115">
        <v>0</v>
      </c>
      <c r="V94" s="115">
        <v>0</v>
      </c>
      <c r="W94" s="115">
        <v>0</v>
      </c>
      <c r="X94" s="115">
        <v>0</v>
      </c>
      <c r="Y94" s="115">
        <v>0</v>
      </c>
      <c r="Z94" s="115">
        <v>0</v>
      </c>
      <c r="AA94" s="115">
        <v>0</v>
      </c>
      <c r="AB94" s="115">
        <v>0</v>
      </c>
      <c r="AC94" s="115">
        <v>0</v>
      </c>
      <c r="AD94" s="115">
        <v>0</v>
      </c>
      <c r="AE94" s="115">
        <v>0</v>
      </c>
      <c r="AF94" s="115">
        <v>0</v>
      </c>
      <c r="AG94" s="115">
        <v>0</v>
      </c>
      <c r="AH94" s="115">
        <v>0</v>
      </c>
      <c r="AI94" s="115">
        <v>0</v>
      </c>
      <c r="AJ94" s="115">
        <v>0</v>
      </c>
      <c r="AK94" s="115">
        <v>0</v>
      </c>
      <c r="AL94" s="115">
        <v>0</v>
      </c>
      <c r="AM94" s="115">
        <v>0</v>
      </c>
      <c r="AN94" s="115">
        <v>0</v>
      </c>
      <c r="AO94" s="115">
        <v>0</v>
      </c>
      <c r="AP94" s="115">
        <v>0</v>
      </c>
      <c r="AQ94" s="115">
        <v>0</v>
      </c>
      <c r="AR94" s="115">
        <v>0</v>
      </c>
      <c r="AS94" s="115">
        <v>0</v>
      </c>
      <c r="AT94" s="115">
        <v>0</v>
      </c>
      <c r="AU94" s="115">
        <v>0</v>
      </c>
      <c r="AV94" s="115">
        <v>0</v>
      </c>
      <c r="AW94" s="115">
        <v>0</v>
      </c>
      <c r="AX94" s="115">
        <v>0</v>
      </c>
      <c r="AY94" s="116">
        <v>0</v>
      </c>
    </row>
    <row r="95" spans="1:51" s="36" customFormat="1" x14ac:dyDescent="0.2">
      <c r="A95" s="68">
        <f>'[1]Allocation Methodology'!A9</f>
        <v>5</v>
      </c>
      <c r="B95" s="69" t="str">
        <f>'[1]Allocation Methodology'!B9</f>
        <v>Loblaw &amp; York Region Demand Response</v>
      </c>
      <c r="C95" s="69" t="str">
        <f>'[1]Allocation Methodology'!C9</f>
        <v>Business, Industrial</v>
      </c>
      <c r="D95" s="69">
        <f>'[1]Allocation Methodology'!D9</f>
        <v>2006</v>
      </c>
      <c r="E95" s="70" t="str">
        <f>'[1]Allocation Methodology'!E9</f>
        <v>Final</v>
      </c>
      <c r="F95" s="38" t="b">
        <v>0</v>
      </c>
      <c r="G95" s="120">
        <v>0</v>
      </c>
      <c r="H95" s="121">
        <v>0</v>
      </c>
      <c r="I95" s="121">
        <v>0</v>
      </c>
      <c r="J95" s="121">
        <v>0</v>
      </c>
      <c r="K95" s="121">
        <v>0</v>
      </c>
      <c r="L95" s="121">
        <v>0</v>
      </c>
      <c r="M95" s="121">
        <v>0</v>
      </c>
      <c r="N95" s="121">
        <v>0</v>
      </c>
      <c r="O95" s="121">
        <v>0</v>
      </c>
      <c r="P95" s="121">
        <v>0</v>
      </c>
      <c r="Q95" s="121">
        <v>0</v>
      </c>
      <c r="R95" s="121">
        <v>0</v>
      </c>
      <c r="S95" s="121">
        <v>0</v>
      </c>
      <c r="T95" s="121">
        <v>0</v>
      </c>
      <c r="U95" s="121">
        <v>0</v>
      </c>
      <c r="V95" s="121">
        <v>0</v>
      </c>
      <c r="W95" s="121">
        <v>0</v>
      </c>
      <c r="X95" s="121">
        <v>0</v>
      </c>
      <c r="Y95" s="121">
        <v>0</v>
      </c>
      <c r="Z95" s="121">
        <v>0</v>
      </c>
      <c r="AA95" s="121">
        <v>0</v>
      </c>
      <c r="AB95" s="121">
        <v>0</v>
      </c>
      <c r="AC95" s="121">
        <v>0</v>
      </c>
      <c r="AD95" s="121">
        <v>0</v>
      </c>
      <c r="AE95" s="121">
        <v>0</v>
      </c>
      <c r="AF95" s="121">
        <v>0</v>
      </c>
      <c r="AG95" s="121">
        <v>0</v>
      </c>
      <c r="AH95" s="121">
        <v>0</v>
      </c>
      <c r="AI95" s="121">
        <v>0</v>
      </c>
      <c r="AJ95" s="121">
        <v>0</v>
      </c>
      <c r="AK95" s="121">
        <v>0</v>
      </c>
      <c r="AL95" s="121">
        <v>0</v>
      </c>
      <c r="AM95" s="121">
        <v>0</v>
      </c>
      <c r="AN95" s="121">
        <v>0</v>
      </c>
      <c r="AO95" s="121">
        <v>0</v>
      </c>
      <c r="AP95" s="121">
        <v>0</v>
      </c>
      <c r="AQ95" s="121">
        <v>0</v>
      </c>
      <c r="AR95" s="121">
        <v>0</v>
      </c>
      <c r="AS95" s="121">
        <v>0</v>
      </c>
      <c r="AT95" s="121">
        <v>0</v>
      </c>
      <c r="AU95" s="121">
        <v>0</v>
      </c>
      <c r="AV95" s="121">
        <v>0</v>
      </c>
      <c r="AW95" s="121">
        <v>0</v>
      </c>
      <c r="AX95" s="121">
        <v>0</v>
      </c>
      <c r="AY95" s="122">
        <v>0</v>
      </c>
    </row>
    <row r="96" spans="1:51" s="36" customFormat="1" x14ac:dyDescent="0.2">
      <c r="A96" s="75">
        <f>'[1]Allocation Methodology'!A10</f>
        <v>6</v>
      </c>
      <c r="B96" s="76" t="str">
        <f>'[1]Allocation Methodology'!B10</f>
        <v>Great Refrigerator Roundup</v>
      </c>
      <c r="C96" s="76" t="str">
        <f>'[1]Allocation Methodology'!C10</f>
        <v>Consumer</v>
      </c>
      <c r="D96" s="76">
        <f>'[1]Allocation Methodology'!D10</f>
        <v>2007</v>
      </c>
      <c r="E96" s="77" t="str">
        <f>'[1]Allocation Methodology'!E10</f>
        <v>Final</v>
      </c>
      <c r="F96" s="38" t="b">
        <v>0</v>
      </c>
      <c r="G96" s="123">
        <v>0</v>
      </c>
      <c r="H96" s="124">
        <v>7.2492679857016995</v>
      </c>
      <c r="I96" s="124">
        <v>7.2492679857016995</v>
      </c>
      <c r="J96" s="124">
        <v>7.2492679857016995</v>
      </c>
      <c r="K96" s="124">
        <v>7.2492679857016995</v>
      </c>
      <c r="L96" s="124">
        <v>7.2492679857016995</v>
      </c>
      <c r="M96" s="124">
        <v>7.2492679857016995</v>
      </c>
      <c r="N96" s="124">
        <v>7.2492679857016995</v>
      </c>
      <c r="O96" s="124">
        <v>7.2492679857016995</v>
      </c>
      <c r="P96" s="124">
        <v>7.0176029402493922</v>
      </c>
      <c r="Q96" s="124">
        <v>0</v>
      </c>
      <c r="R96" s="124">
        <v>0</v>
      </c>
      <c r="S96" s="124">
        <v>0</v>
      </c>
      <c r="T96" s="124">
        <v>0</v>
      </c>
      <c r="U96" s="124">
        <v>0</v>
      </c>
      <c r="V96" s="124">
        <v>0</v>
      </c>
      <c r="W96" s="124">
        <v>0</v>
      </c>
      <c r="X96" s="124">
        <v>0</v>
      </c>
      <c r="Y96" s="124">
        <v>0</v>
      </c>
      <c r="Z96" s="124">
        <v>0</v>
      </c>
      <c r="AA96" s="124">
        <v>0</v>
      </c>
      <c r="AB96" s="124">
        <v>0</v>
      </c>
      <c r="AC96" s="124">
        <v>0</v>
      </c>
      <c r="AD96" s="124">
        <v>0</v>
      </c>
      <c r="AE96" s="124">
        <v>0</v>
      </c>
      <c r="AF96" s="124">
        <v>0</v>
      </c>
      <c r="AG96" s="124">
        <v>0</v>
      </c>
      <c r="AH96" s="124">
        <v>0</v>
      </c>
      <c r="AI96" s="124">
        <v>0</v>
      </c>
      <c r="AJ96" s="124">
        <v>0</v>
      </c>
      <c r="AK96" s="124">
        <v>0</v>
      </c>
      <c r="AL96" s="124">
        <v>0</v>
      </c>
      <c r="AM96" s="124">
        <v>0</v>
      </c>
      <c r="AN96" s="124">
        <v>0</v>
      </c>
      <c r="AO96" s="124">
        <v>0</v>
      </c>
      <c r="AP96" s="124">
        <v>0</v>
      </c>
      <c r="AQ96" s="124">
        <v>0</v>
      </c>
      <c r="AR96" s="124">
        <v>0</v>
      </c>
      <c r="AS96" s="124">
        <v>0</v>
      </c>
      <c r="AT96" s="124">
        <v>0</v>
      </c>
      <c r="AU96" s="124">
        <v>0</v>
      </c>
      <c r="AV96" s="124">
        <v>0</v>
      </c>
      <c r="AW96" s="124">
        <v>0</v>
      </c>
      <c r="AX96" s="124">
        <v>0</v>
      </c>
      <c r="AY96" s="125">
        <v>0</v>
      </c>
    </row>
    <row r="97" spans="1:51" s="36" customFormat="1" x14ac:dyDescent="0.2">
      <c r="A97" s="61">
        <f>'[1]Allocation Methodology'!A11</f>
        <v>7</v>
      </c>
      <c r="B97" s="62" t="str">
        <f>'[1]Allocation Methodology'!B11</f>
        <v>Cool &amp; Hot Savings Rebate</v>
      </c>
      <c r="C97" s="62" t="str">
        <f>'[1]Allocation Methodology'!C11</f>
        <v>Consumer</v>
      </c>
      <c r="D97" s="62">
        <f>'[1]Allocation Methodology'!D11</f>
        <v>2007</v>
      </c>
      <c r="E97" s="63" t="str">
        <f>'[1]Allocation Methodology'!E11</f>
        <v>Final</v>
      </c>
      <c r="F97" s="38" t="b">
        <v>0</v>
      </c>
      <c r="G97" s="117">
        <v>0</v>
      </c>
      <c r="H97" s="118">
        <v>20.717740460380181</v>
      </c>
      <c r="I97" s="118">
        <v>20.717740460380181</v>
      </c>
      <c r="J97" s="118">
        <v>20.717740460380181</v>
      </c>
      <c r="K97" s="118">
        <v>20.717740460380181</v>
      </c>
      <c r="L97" s="118">
        <v>20.717740460380181</v>
      </c>
      <c r="M97" s="118">
        <v>19.735521012812857</v>
      </c>
      <c r="N97" s="118">
        <v>19.735521012812857</v>
      </c>
      <c r="O97" s="118">
        <v>19.735521012812857</v>
      </c>
      <c r="P97" s="118">
        <v>19.735521012812857</v>
      </c>
      <c r="Q97" s="118">
        <v>19.735521012812857</v>
      </c>
      <c r="R97" s="118">
        <v>19.735521012812857</v>
      </c>
      <c r="S97" s="118">
        <v>19.735521012812857</v>
      </c>
      <c r="T97" s="118">
        <v>19.735521012812857</v>
      </c>
      <c r="U97" s="118">
        <v>19.735521012812857</v>
      </c>
      <c r="V97" s="118">
        <v>19.735521012812857</v>
      </c>
      <c r="W97" s="118">
        <v>2.1641705705663248</v>
      </c>
      <c r="X97" s="118">
        <v>2.1641705705663248</v>
      </c>
      <c r="Y97" s="118">
        <v>2.1641705705663248</v>
      </c>
      <c r="Z97" s="118">
        <v>0</v>
      </c>
      <c r="AA97" s="118">
        <v>0</v>
      </c>
      <c r="AB97" s="118">
        <v>0</v>
      </c>
      <c r="AC97" s="118">
        <v>0</v>
      </c>
      <c r="AD97" s="118">
        <v>0</v>
      </c>
      <c r="AE97" s="118">
        <v>0</v>
      </c>
      <c r="AF97" s="118">
        <v>0</v>
      </c>
      <c r="AG97" s="118">
        <v>0</v>
      </c>
      <c r="AH97" s="118">
        <v>0</v>
      </c>
      <c r="AI97" s="118">
        <v>0</v>
      </c>
      <c r="AJ97" s="118">
        <v>0</v>
      </c>
      <c r="AK97" s="118">
        <v>0</v>
      </c>
      <c r="AL97" s="118">
        <v>0</v>
      </c>
      <c r="AM97" s="118">
        <v>0</v>
      </c>
      <c r="AN97" s="118">
        <v>0</v>
      </c>
      <c r="AO97" s="118">
        <v>0</v>
      </c>
      <c r="AP97" s="118">
        <v>0</v>
      </c>
      <c r="AQ97" s="118">
        <v>0</v>
      </c>
      <c r="AR97" s="118">
        <v>0</v>
      </c>
      <c r="AS97" s="118">
        <v>0</v>
      </c>
      <c r="AT97" s="118">
        <v>0</v>
      </c>
      <c r="AU97" s="118">
        <v>0</v>
      </c>
      <c r="AV97" s="118">
        <v>0</v>
      </c>
      <c r="AW97" s="118">
        <v>0</v>
      </c>
      <c r="AX97" s="118">
        <v>0</v>
      </c>
      <c r="AY97" s="119">
        <v>0</v>
      </c>
    </row>
    <row r="98" spans="1:51" s="36" customFormat="1" x14ac:dyDescent="0.2">
      <c r="A98" s="54">
        <f>'[1]Allocation Methodology'!A12</f>
        <v>8</v>
      </c>
      <c r="B98" s="55" t="str">
        <f>'[1]Allocation Methodology'!B12</f>
        <v>Every Kilowatt Counts</v>
      </c>
      <c r="C98" s="55" t="str">
        <f>'[1]Allocation Methodology'!C12</f>
        <v>Consumer</v>
      </c>
      <c r="D98" s="55">
        <f>'[1]Allocation Methodology'!D12</f>
        <v>2007</v>
      </c>
      <c r="E98" s="56" t="str">
        <f>'[1]Allocation Methodology'!E12</f>
        <v>Final</v>
      </c>
      <c r="F98" s="38" t="b">
        <v>0</v>
      </c>
      <c r="G98" s="114">
        <v>0</v>
      </c>
      <c r="H98" s="115">
        <v>124.19106512573386</v>
      </c>
      <c r="I98" s="115">
        <v>122.67221764249834</v>
      </c>
      <c r="J98" s="115">
        <v>122.67221764249834</v>
      </c>
      <c r="K98" s="115">
        <v>122.67221764249834</v>
      </c>
      <c r="L98" s="115">
        <v>122.67221764249834</v>
      </c>
      <c r="M98" s="115">
        <v>118.48301500628321</v>
      </c>
      <c r="N98" s="115">
        <v>118.48301500628321</v>
      </c>
      <c r="O98" s="115">
        <v>118.48301500628321</v>
      </c>
      <c r="P98" s="115">
        <v>9.6226910351742685</v>
      </c>
      <c r="Q98" s="115">
        <v>9.6226910351742685</v>
      </c>
      <c r="R98" s="115">
        <v>1.8131750872868533</v>
      </c>
      <c r="S98" s="115">
        <v>1.8131750872868533</v>
      </c>
      <c r="T98" s="115">
        <v>1.8131750872868533</v>
      </c>
      <c r="U98" s="115">
        <v>1.8131750872868533</v>
      </c>
      <c r="V98" s="115">
        <v>1.8131750872868533</v>
      </c>
      <c r="W98" s="115">
        <v>1.083159730812346</v>
      </c>
      <c r="X98" s="115">
        <v>0.49144033673115289</v>
      </c>
      <c r="Y98" s="115">
        <v>0.49144033673115289</v>
      </c>
      <c r="Z98" s="115">
        <v>0</v>
      </c>
      <c r="AA98" s="115">
        <v>0</v>
      </c>
      <c r="AB98" s="115">
        <v>0</v>
      </c>
      <c r="AC98" s="115">
        <v>0</v>
      </c>
      <c r="AD98" s="115">
        <v>0</v>
      </c>
      <c r="AE98" s="115">
        <v>0</v>
      </c>
      <c r="AF98" s="115">
        <v>0</v>
      </c>
      <c r="AG98" s="115">
        <v>0</v>
      </c>
      <c r="AH98" s="115">
        <v>0</v>
      </c>
      <c r="AI98" s="115">
        <v>0</v>
      </c>
      <c r="AJ98" s="115">
        <v>0</v>
      </c>
      <c r="AK98" s="115">
        <v>0</v>
      </c>
      <c r="AL98" s="115">
        <v>0</v>
      </c>
      <c r="AM98" s="115">
        <v>0</v>
      </c>
      <c r="AN98" s="115">
        <v>0</v>
      </c>
      <c r="AO98" s="115">
        <v>0</v>
      </c>
      <c r="AP98" s="115">
        <v>0</v>
      </c>
      <c r="AQ98" s="115">
        <v>0</v>
      </c>
      <c r="AR98" s="115">
        <v>0</v>
      </c>
      <c r="AS98" s="115">
        <v>0</v>
      </c>
      <c r="AT98" s="115">
        <v>0</v>
      </c>
      <c r="AU98" s="115">
        <v>0</v>
      </c>
      <c r="AV98" s="115">
        <v>0</v>
      </c>
      <c r="AW98" s="115">
        <v>0</v>
      </c>
      <c r="AX98" s="115">
        <v>0</v>
      </c>
      <c r="AY98" s="116">
        <v>0</v>
      </c>
    </row>
    <row r="99" spans="1:51" s="36" customFormat="1" x14ac:dyDescent="0.2">
      <c r="A99" s="61">
        <f>'[1]Allocation Methodology'!A13</f>
        <v>9</v>
      </c>
      <c r="B99" s="82" t="str">
        <f>'[1]Allocation Methodology'!B13</f>
        <v>peaksaver®</v>
      </c>
      <c r="C99" s="62" t="str">
        <f>'[1]Allocation Methodology'!C13</f>
        <v>Consumer, Business</v>
      </c>
      <c r="D99" s="62">
        <f>'[1]Allocation Methodology'!D13</f>
        <v>2007</v>
      </c>
      <c r="E99" s="63" t="str">
        <f>'[1]Allocation Methodology'!E13</f>
        <v>Final</v>
      </c>
      <c r="F99" s="38" t="b">
        <v>0</v>
      </c>
      <c r="G99" s="117">
        <v>0</v>
      </c>
      <c r="H99" s="118">
        <v>0</v>
      </c>
      <c r="I99" s="118">
        <v>0</v>
      </c>
      <c r="J99" s="118">
        <v>0</v>
      </c>
      <c r="K99" s="118">
        <v>0</v>
      </c>
      <c r="L99" s="118">
        <v>0</v>
      </c>
      <c r="M99" s="118">
        <v>0</v>
      </c>
      <c r="N99" s="118">
        <v>0</v>
      </c>
      <c r="O99" s="118">
        <v>0</v>
      </c>
      <c r="P99" s="118">
        <v>0</v>
      </c>
      <c r="Q99" s="118">
        <v>0</v>
      </c>
      <c r="R99" s="118">
        <v>0</v>
      </c>
      <c r="S99" s="118">
        <v>0</v>
      </c>
      <c r="T99" s="118">
        <v>0</v>
      </c>
      <c r="U99" s="118">
        <v>0</v>
      </c>
      <c r="V99" s="118">
        <v>0</v>
      </c>
      <c r="W99" s="118">
        <v>0</v>
      </c>
      <c r="X99" s="118">
        <v>0</v>
      </c>
      <c r="Y99" s="118">
        <v>0</v>
      </c>
      <c r="Z99" s="118">
        <v>0</v>
      </c>
      <c r="AA99" s="118">
        <v>0</v>
      </c>
      <c r="AB99" s="118">
        <v>0</v>
      </c>
      <c r="AC99" s="118">
        <v>0</v>
      </c>
      <c r="AD99" s="118">
        <v>0</v>
      </c>
      <c r="AE99" s="118">
        <v>0</v>
      </c>
      <c r="AF99" s="118">
        <v>0</v>
      </c>
      <c r="AG99" s="118">
        <v>0</v>
      </c>
      <c r="AH99" s="118">
        <v>0</v>
      </c>
      <c r="AI99" s="118">
        <v>0</v>
      </c>
      <c r="AJ99" s="118">
        <v>0</v>
      </c>
      <c r="AK99" s="118">
        <v>0</v>
      </c>
      <c r="AL99" s="118">
        <v>0</v>
      </c>
      <c r="AM99" s="118">
        <v>0</v>
      </c>
      <c r="AN99" s="118">
        <v>0</v>
      </c>
      <c r="AO99" s="118">
        <v>0</v>
      </c>
      <c r="AP99" s="118">
        <v>0</v>
      </c>
      <c r="AQ99" s="118">
        <v>0</v>
      </c>
      <c r="AR99" s="118">
        <v>0</v>
      </c>
      <c r="AS99" s="118">
        <v>0</v>
      </c>
      <c r="AT99" s="118">
        <v>0</v>
      </c>
      <c r="AU99" s="118">
        <v>0</v>
      </c>
      <c r="AV99" s="118">
        <v>0</v>
      </c>
      <c r="AW99" s="118">
        <v>0</v>
      </c>
      <c r="AX99" s="118">
        <v>0</v>
      </c>
      <c r="AY99" s="119">
        <v>0</v>
      </c>
    </row>
    <row r="100" spans="1:51" s="36" customFormat="1" x14ac:dyDescent="0.2">
      <c r="A100" s="54">
        <f>'[1]Allocation Methodology'!A14</f>
        <v>10</v>
      </c>
      <c r="B100" s="55" t="str">
        <f>'[1]Allocation Methodology'!B14</f>
        <v>Summer Savings</v>
      </c>
      <c r="C100" s="55" t="str">
        <f>'[1]Allocation Methodology'!C14</f>
        <v>Consumer</v>
      </c>
      <c r="D100" s="55">
        <f>'[1]Allocation Methodology'!D14</f>
        <v>2007</v>
      </c>
      <c r="E100" s="56" t="str">
        <f>'[1]Allocation Methodology'!E14</f>
        <v>Final</v>
      </c>
      <c r="F100" s="38" t="b">
        <v>0</v>
      </c>
      <c r="G100" s="114">
        <v>0</v>
      </c>
      <c r="H100" s="115">
        <v>77.529167464395158</v>
      </c>
      <c r="I100" s="115">
        <v>13.067729697120354</v>
      </c>
      <c r="J100" s="115">
        <v>4.9463462003346281</v>
      </c>
      <c r="K100" s="115">
        <v>4.9463462003346281</v>
      </c>
      <c r="L100" s="115">
        <v>4.9463462003346281</v>
      </c>
      <c r="M100" s="115">
        <v>4.9463462003346281</v>
      </c>
      <c r="N100" s="115">
        <v>4.9463462003346281</v>
      </c>
      <c r="O100" s="115">
        <v>4.9463462003346281</v>
      </c>
      <c r="P100" s="115">
        <v>3.1414471860485289</v>
      </c>
      <c r="Q100" s="115">
        <v>3.1414471860485289</v>
      </c>
      <c r="R100" s="115">
        <v>3.1414471860485289</v>
      </c>
      <c r="S100" s="115">
        <v>3.1414471860485289</v>
      </c>
      <c r="T100" s="115">
        <v>3.1414471860485289</v>
      </c>
      <c r="U100" s="115">
        <v>3.1414471860485289</v>
      </c>
      <c r="V100" s="115">
        <v>0</v>
      </c>
      <c r="W100" s="115">
        <v>0</v>
      </c>
      <c r="X100" s="115">
        <v>0</v>
      </c>
      <c r="Y100" s="115">
        <v>0</v>
      </c>
      <c r="Z100" s="115">
        <v>0</v>
      </c>
      <c r="AA100" s="115">
        <v>0</v>
      </c>
      <c r="AB100" s="115">
        <v>0</v>
      </c>
      <c r="AC100" s="115">
        <v>0</v>
      </c>
      <c r="AD100" s="115">
        <v>0</v>
      </c>
      <c r="AE100" s="115">
        <v>0</v>
      </c>
      <c r="AF100" s="115">
        <v>0</v>
      </c>
      <c r="AG100" s="115">
        <v>0</v>
      </c>
      <c r="AH100" s="115">
        <v>0</v>
      </c>
      <c r="AI100" s="115">
        <v>0</v>
      </c>
      <c r="AJ100" s="115">
        <v>0</v>
      </c>
      <c r="AK100" s="115">
        <v>0</v>
      </c>
      <c r="AL100" s="115">
        <v>0</v>
      </c>
      <c r="AM100" s="115">
        <v>0</v>
      </c>
      <c r="AN100" s="115">
        <v>0</v>
      </c>
      <c r="AO100" s="115">
        <v>0</v>
      </c>
      <c r="AP100" s="115">
        <v>0</v>
      </c>
      <c r="AQ100" s="115">
        <v>0</v>
      </c>
      <c r="AR100" s="115">
        <v>0</v>
      </c>
      <c r="AS100" s="115">
        <v>0</v>
      </c>
      <c r="AT100" s="115">
        <v>0</v>
      </c>
      <c r="AU100" s="115">
        <v>0</v>
      </c>
      <c r="AV100" s="115">
        <v>0</v>
      </c>
      <c r="AW100" s="115">
        <v>0</v>
      </c>
      <c r="AX100" s="115">
        <v>0</v>
      </c>
      <c r="AY100" s="116">
        <v>0</v>
      </c>
    </row>
    <row r="101" spans="1:51" s="36" customFormat="1" x14ac:dyDescent="0.2">
      <c r="A101" s="61">
        <f>'[1]Allocation Methodology'!A15</f>
        <v>11</v>
      </c>
      <c r="B101" s="62" t="str">
        <f>'[1]Allocation Methodology'!B15</f>
        <v>Aboriginal</v>
      </c>
      <c r="C101" s="62" t="str">
        <f>'[1]Allocation Methodology'!C15</f>
        <v>Consumer</v>
      </c>
      <c r="D101" s="62">
        <f>'[1]Allocation Methodology'!D15</f>
        <v>2007</v>
      </c>
      <c r="E101" s="63" t="str">
        <f>'[1]Allocation Methodology'!E15</f>
        <v>Final</v>
      </c>
      <c r="F101" s="38" t="b">
        <v>0</v>
      </c>
      <c r="G101" s="117">
        <v>0</v>
      </c>
      <c r="H101" s="118">
        <v>428.4</v>
      </c>
      <c r="I101" s="118">
        <v>428.4</v>
      </c>
      <c r="J101" s="118">
        <v>428.4</v>
      </c>
      <c r="K101" s="118">
        <v>428.4</v>
      </c>
      <c r="L101" s="118">
        <v>0</v>
      </c>
      <c r="M101" s="118">
        <v>0</v>
      </c>
      <c r="N101" s="118">
        <v>0</v>
      </c>
      <c r="O101" s="118">
        <v>0</v>
      </c>
      <c r="P101" s="118">
        <v>0</v>
      </c>
      <c r="Q101" s="118">
        <v>0</v>
      </c>
      <c r="R101" s="118">
        <v>0</v>
      </c>
      <c r="S101" s="118">
        <v>0</v>
      </c>
      <c r="T101" s="118">
        <v>0</v>
      </c>
      <c r="U101" s="118">
        <v>0</v>
      </c>
      <c r="V101" s="118">
        <v>0</v>
      </c>
      <c r="W101" s="118">
        <v>0</v>
      </c>
      <c r="X101" s="118">
        <v>0</v>
      </c>
      <c r="Y101" s="118">
        <v>0</v>
      </c>
      <c r="Z101" s="118">
        <v>0</v>
      </c>
      <c r="AA101" s="118">
        <v>0</v>
      </c>
      <c r="AB101" s="118">
        <v>0</v>
      </c>
      <c r="AC101" s="118">
        <v>0</v>
      </c>
      <c r="AD101" s="118">
        <v>0</v>
      </c>
      <c r="AE101" s="118">
        <v>0</v>
      </c>
      <c r="AF101" s="118">
        <v>0</v>
      </c>
      <c r="AG101" s="118">
        <v>0</v>
      </c>
      <c r="AH101" s="118">
        <v>0</v>
      </c>
      <c r="AI101" s="118">
        <v>0</v>
      </c>
      <c r="AJ101" s="118">
        <v>0</v>
      </c>
      <c r="AK101" s="118">
        <v>0</v>
      </c>
      <c r="AL101" s="118">
        <v>0</v>
      </c>
      <c r="AM101" s="118">
        <v>0</v>
      </c>
      <c r="AN101" s="118">
        <v>0</v>
      </c>
      <c r="AO101" s="118">
        <v>0</v>
      </c>
      <c r="AP101" s="118">
        <v>0</v>
      </c>
      <c r="AQ101" s="118">
        <v>0</v>
      </c>
      <c r="AR101" s="118">
        <v>0</v>
      </c>
      <c r="AS101" s="118">
        <v>0</v>
      </c>
      <c r="AT101" s="118">
        <v>0</v>
      </c>
      <c r="AU101" s="118">
        <v>0</v>
      </c>
      <c r="AV101" s="118">
        <v>0</v>
      </c>
      <c r="AW101" s="118">
        <v>0</v>
      </c>
      <c r="AX101" s="118">
        <v>0</v>
      </c>
      <c r="AY101" s="119">
        <v>0</v>
      </c>
    </row>
    <row r="102" spans="1:51" s="36" customFormat="1" x14ac:dyDescent="0.2">
      <c r="A102" s="54">
        <f>'[1]Allocation Methodology'!A16</f>
        <v>12</v>
      </c>
      <c r="B102" s="55" t="str">
        <f>'[1]Allocation Methodology'!B16</f>
        <v>Affordable Housing Pilot</v>
      </c>
      <c r="C102" s="55" t="str">
        <f>'[1]Allocation Methodology'!C16</f>
        <v>Consumer Low-Income</v>
      </c>
      <c r="D102" s="55">
        <f>'[1]Allocation Methodology'!D16</f>
        <v>2007</v>
      </c>
      <c r="E102" s="56" t="str">
        <f>'[1]Allocation Methodology'!E16</f>
        <v>Final</v>
      </c>
      <c r="F102" s="38" t="b">
        <v>0</v>
      </c>
      <c r="G102" s="114">
        <v>0</v>
      </c>
      <c r="H102" s="115">
        <v>0</v>
      </c>
      <c r="I102" s="115">
        <v>0</v>
      </c>
      <c r="J102" s="115">
        <v>0</v>
      </c>
      <c r="K102" s="115">
        <v>0</v>
      </c>
      <c r="L102" s="115">
        <v>0</v>
      </c>
      <c r="M102" s="115">
        <v>0</v>
      </c>
      <c r="N102" s="115">
        <v>0</v>
      </c>
      <c r="O102" s="115">
        <v>0</v>
      </c>
      <c r="P102" s="115">
        <v>0</v>
      </c>
      <c r="Q102" s="115">
        <v>0</v>
      </c>
      <c r="R102" s="115">
        <v>0</v>
      </c>
      <c r="S102" s="115">
        <v>0</v>
      </c>
      <c r="T102" s="115">
        <v>0</v>
      </c>
      <c r="U102" s="115">
        <v>0</v>
      </c>
      <c r="V102" s="115">
        <v>0</v>
      </c>
      <c r="W102" s="115">
        <v>0</v>
      </c>
      <c r="X102" s="115">
        <v>0</v>
      </c>
      <c r="Y102" s="115">
        <v>0</v>
      </c>
      <c r="Z102" s="115">
        <v>0</v>
      </c>
      <c r="AA102" s="115">
        <v>0</v>
      </c>
      <c r="AB102" s="115">
        <v>0</v>
      </c>
      <c r="AC102" s="115">
        <v>0</v>
      </c>
      <c r="AD102" s="115">
        <v>0</v>
      </c>
      <c r="AE102" s="115">
        <v>0</v>
      </c>
      <c r="AF102" s="115">
        <v>0</v>
      </c>
      <c r="AG102" s="115">
        <v>0</v>
      </c>
      <c r="AH102" s="115">
        <v>0</v>
      </c>
      <c r="AI102" s="115">
        <v>0</v>
      </c>
      <c r="AJ102" s="115">
        <v>0</v>
      </c>
      <c r="AK102" s="115">
        <v>0</v>
      </c>
      <c r="AL102" s="115">
        <v>0</v>
      </c>
      <c r="AM102" s="115">
        <v>0</v>
      </c>
      <c r="AN102" s="115">
        <v>0</v>
      </c>
      <c r="AO102" s="115">
        <v>0</v>
      </c>
      <c r="AP102" s="115">
        <v>0</v>
      </c>
      <c r="AQ102" s="115">
        <v>0</v>
      </c>
      <c r="AR102" s="115">
        <v>0</v>
      </c>
      <c r="AS102" s="115">
        <v>0</v>
      </c>
      <c r="AT102" s="115">
        <v>0</v>
      </c>
      <c r="AU102" s="115">
        <v>0</v>
      </c>
      <c r="AV102" s="115">
        <v>0</v>
      </c>
      <c r="AW102" s="115">
        <v>0</v>
      </c>
      <c r="AX102" s="115">
        <v>0</v>
      </c>
      <c r="AY102" s="116">
        <v>0</v>
      </c>
    </row>
    <row r="103" spans="1:51" s="36" customFormat="1" x14ac:dyDescent="0.2">
      <c r="A103" s="61">
        <f>'[1]Allocation Methodology'!A17</f>
        <v>13</v>
      </c>
      <c r="B103" s="62" t="str">
        <f>'[1]Allocation Methodology'!B17</f>
        <v>Social Housing Pilot</v>
      </c>
      <c r="C103" s="62" t="str">
        <f>'[1]Allocation Methodology'!C17</f>
        <v>Consumer Low-Income</v>
      </c>
      <c r="D103" s="62">
        <f>'[1]Allocation Methodology'!D17</f>
        <v>2007</v>
      </c>
      <c r="E103" s="63" t="str">
        <f>'[1]Allocation Methodology'!E17</f>
        <v>Final</v>
      </c>
      <c r="F103" s="38" t="b">
        <v>0</v>
      </c>
      <c r="G103" s="117">
        <v>0</v>
      </c>
      <c r="H103" s="118">
        <v>11.28739041360625</v>
      </c>
      <c r="I103" s="118">
        <v>11.28739041360625</v>
      </c>
      <c r="J103" s="118">
        <v>11.28739041360625</v>
      </c>
      <c r="K103" s="118">
        <v>11.28739041360625</v>
      </c>
      <c r="L103" s="118">
        <v>11.28739041360625</v>
      </c>
      <c r="M103" s="118">
        <v>11.28739041360625</v>
      </c>
      <c r="N103" s="118">
        <v>11.28739041360625</v>
      </c>
      <c r="O103" s="118">
        <v>11.28739041360625</v>
      </c>
      <c r="P103" s="118">
        <v>11.28739041360625</v>
      </c>
      <c r="Q103" s="118">
        <v>11.28739041360625</v>
      </c>
      <c r="R103" s="118">
        <v>0</v>
      </c>
      <c r="S103" s="118">
        <v>0</v>
      </c>
      <c r="T103" s="118">
        <v>0</v>
      </c>
      <c r="U103" s="118">
        <v>0</v>
      </c>
      <c r="V103" s="118">
        <v>0</v>
      </c>
      <c r="W103" s="118">
        <v>0</v>
      </c>
      <c r="X103" s="118">
        <v>0</v>
      </c>
      <c r="Y103" s="118">
        <v>0</v>
      </c>
      <c r="Z103" s="118">
        <v>0</v>
      </c>
      <c r="AA103" s="118">
        <v>0</v>
      </c>
      <c r="AB103" s="118">
        <v>0</v>
      </c>
      <c r="AC103" s="118">
        <v>0</v>
      </c>
      <c r="AD103" s="118">
        <v>0</v>
      </c>
      <c r="AE103" s="118">
        <v>0</v>
      </c>
      <c r="AF103" s="118">
        <v>0</v>
      </c>
      <c r="AG103" s="118">
        <v>0</v>
      </c>
      <c r="AH103" s="118">
        <v>0</v>
      </c>
      <c r="AI103" s="118">
        <v>0</v>
      </c>
      <c r="AJ103" s="118">
        <v>0</v>
      </c>
      <c r="AK103" s="118">
        <v>0</v>
      </c>
      <c r="AL103" s="118">
        <v>0</v>
      </c>
      <c r="AM103" s="118">
        <v>0</v>
      </c>
      <c r="AN103" s="118">
        <v>0</v>
      </c>
      <c r="AO103" s="118">
        <v>0</v>
      </c>
      <c r="AP103" s="118">
        <v>0</v>
      </c>
      <c r="AQ103" s="118">
        <v>0</v>
      </c>
      <c r="AR103" s="118">
        <v>0</v>
      </c>
      <c r="AS103" s="118">
        <v>0</v>
      </c>
      <c r="AT103" s="118">
        <v>0</v>
      </c>
      <c r="AU103" s="118">
        <v>0</v>
      </c>
      <c r="AV103" s="118">
        <v>0</v>
      </c>
      <c r="AW103" s="118">
        <v>0</v>
      </c>
      <c r="AX103" s="118">
        <v>0</v>
      </c>
      <c r="AY103" s="119">
        <v>0</v>
      </c>
    </row>
    <row r="104" spans="1:51" s="36" customFormat="1" x14ac:dyDescent="0.2">
      <c r="A104" s="54">
        <f>'[1]Allocation Methodology'!A18</f>
        <v>14</v>
      </c>
      <c r="B104" s="55" t="str">
        <f>'[1]Allocation Methodology'!B18</f>
        <v>Energy Efficiency Assistance for Houses Pilot</v>
      </c>
      <c r="C104" s="55" t="str">
        <f>'[1]Allocation Methodology'!C18</f>
        <v>Consumer Low-Income</v>
      </c>
      <c r="D104" s="55">
        <f>'[1]Allocation Methodology'!D18</f>
        <v>2007</v>
      </c>
      <c r="E104" s="56" t="str">
        <f>'[1]Allocation Methodology'!E18</f>
        <v>Final</v>
      </c>
      <c r="F104" s="38" t="b">
        <v>0</v>
      </c>
      <c r="G104" s="114">
        <v>0</v>
      </c>
      <c r="H104" s="115">
        <v>0</v>
      </c>
      <c r="I104" s="115">
        <v>0</v>
      </c>
      <c r="J104" s="115">
        <v>0</v>
      </c>
      <c r="K104" s="115">
        <v>0</v>
      </c>
      <c r="L104" s="115">
        <v>0</v>
      </c>
      <c r="M104" s="115">
        <v>0</v>
      </c>
      <c r="N104" s="115">
        <v>0</v>
      </c>
      <c r="O104" s="115">
        <v>0</v>
      </c>
      <c r="P104" s="115">
        <v>0</v>
      </c>
      <c r="Q104" s="115">
        <v>0</v>
      </c>
      <c r="R104" s="115">
        <v>0</v>
      </c>
      <c r="S104" s="115">
        <v>0</v>
      </c>
      <c r="T104" s="115">
        <v>0</v>
      </c>
      <c r="U104" s="115">
        <v>0</v>
      </c>
      <c r="V104" s="115">
        <v>0</v>
      </c>
      <c r="W104" s="115">
        <v>0</v>
      </c>
      <c r="X104" s="115">
        <v>0</v>
      </c>
      <c r="Y104" s="115">
        <v>0</v>
      </c>
      <c r="Z104" s="115">
        <v>0</v>
      </c>
      <c r="AA104" s="115">
        <v>0</v>
      </c>
      <c r="AB104" s="115">
        <v>0</v>
      </c>
      <c r="AC104" s="115">
        <v>0</v>
      </c>
      <c r="AD104" s="115">
        <v>0</v>
      </c>
      <c r="AE104" s="115">
        <v>0</v>
      </c>
      <c r="AF104" s="115">
        <v>0</v>
      </c>
      <c r="AG104" s="115">
        <v>0</v>
      </c>
      <c r="AH104" s="115">
        <v>0</v>
      </c>
      <c r="AI104" s="115">
        <v>0</v>
      </c>
      <c r="AJ104" s="115">
        <v>0</v>
      </c>
      <c r="AK104" s="115">
        <v>0</v>
      </c>
      <c r="AL104" s="115">
        <v>0</v>
      </c>
      <c r="AM104" s="115">
        <v>0</v>
      </c>
      <c r="AN104" s="115">
        <v>0</v>
      </c>
      <c r="AO104" s="115">
        <v>0</v>
      </c>
      <c r="AP104" s="115">
        <v>0</v>
      </c>
      <c r="AQ104" s="115">
        <v>0</v>
      </c>
      <c r="AR104" s="115">
        <v>0</v>
      </c>
      <c r="AS104" s="115">
        <v>0</v>
      </c>
      <c r="AT104" s="115">
        <v>0</v>
      </c>
      <c r="AU104" s="115">
        <v>0</v>
      </c>
      <c r="AV104" s="115">
        <v>0</v>
      </c>
      <c r="AW104" s="115">
        <v>0</v>
      </c>
      <c r="AX104" s="115">
        <v>0</v>
      </c>
      <c r="AY104" s="116">
        <v>0</v>
      </c>
    </row>
    <row r="105" spans="1:51" s="36" customFormat="1" x14ac:dyDescent="0.2">
      <c r="A105" s="61">
        <f>'[1]Allocation Methodology'!A19</f>
        <v>15</v>
      </c>
      <c r="B105" s="62" t="str">
        <f>'[1]Allocation Methodology'!B19</f>
        <v>Electricity Retrofit Incentive</v>
      </c>
      <c r="C105" s="62" t="str">
        <f>'[1]Allocation Methodology'!C19</f>
        <v>Business</v>
      </c>
      <c r="D105" s="62">
        <f>'[1]Allocation Methodology'!D19</f>
        <v>2007</v>
      </c>
      <c r="E105" s="63" t="str">
        <f>'[1]Allocation Methodology'!E19</f>
        <v>Final</v>
      </c>
      <c r="F105" s="38" t="b">
        <v>0</v>
      </c>
      <c r="G105" s="117">
        <v>0</v>
      </c>
      <c r="H105" s="118">
        <v>0</v>
      </c>
      <c r="I105" s="118">
        <v>0</v>
      </c>
      <c r="J105" s="118">
        <v>0</v>
      </c>
      <c r="K105" s="118">
        <v>0</v>
      </c>
      <c r="L105" s="118">
        <v>0</v>
      </c>
      <c r="M105" s="118">
        <v>0</v>
      </c>
      <c r="N105" s="118">
        <v>0</v>
      </c>
      <c r="O105" s="118">
        <v>0</v>
      </c>
      <c r="P105" s="118">
        <v>0</v>
      </c>
      <c r="Q105" s="118">
        <v>0</v>
      </c>
      <c r="R105" s="118">
        <v>0</v>
      </c>
      <c r="S105" s="118">
        <v>0</v>
      </c>
      <c r="T105" s="118">
        <v>0</v>
      </c>
      <c r="U105" s="118">
        <v>0</v>
      </c>
      <c r="V105" s="118">
        <v>0</v>
      </c>
      <c r="W105" s="118">
        <v>0</v>
      </c>
      <c r="X105" s="118">
        <v>0</v>
      </c>
      <c r="Y105" s="118">
        <v>0</v>
      </c>
      <c r="Z105" s="118">
        <v>0</v>
      </c>
      <c r="AA105" s="118">
        <v>0</v>
      </c>
      <c r="AB105" s="118">
        <v>0</v>
      </c>
      <c r="AC105" s="118">
        <v>0</v>
      </c>
      <c r="AD105" s="118">
        <v>0</v>
      </c>
      <c r="AE105" s="118">
        <v>0</v>
      </c>
      <c r="AF105" s="118">
        <v>0</v>
      </c>
      <c r="AG105" s="118">
        <v>0</v>
      </c>
      <c r="AH105" s="118">
        <v>0</v>
      </c>
      <c r="AI105" s="118">
        <v>0</v>
      </c>
      <c r="AJ105" s="118">
        <v>0</v>
      </c>
      <c r="AK105" s="118">
        <v>0</v>
      </c>
      <c r="AL105" s="118">
        <v>0</v>
      </c>
      <c r="AM105" s="118">
        <v>0</v>
      </c>
      <c r="AN105" s="118">
        <v>0</v>
      </c>
      <c r="AO105" s="118">
        <v>0</v>
      </c>
      <c r="AP105" s="118">
        <v>0</v>
      </c>
      <c r="AQ105" s="118">
        <v>0</v>
      </c>
      <c r="AR105" s="118">
        <v>0</v>
      </c>
      <c r="AS105" s="118">
        <v>0</v>
      </c>
      <c r="AT105" s="118">
        <v>0</v>
      </c>
      <c r="AU105" s="118">
        <v>0</v>
      </c>
      <c r="AV105" s="118">
        <v>0</v>
      </c>
      <c r="AW105" s="118">
        <v>0</v>
      </c>
      <c r="AX105" s="118">
        <v>0</v>
      </c>
      <c r="AY105" s="119">
        <v>0</v>
      </c>
    </row>
    <row r="106" spans="1:51" s="36" customFormat="1" x14ac:dyDescent="0.2">
      <c r="A106" s="54">
        <f>'[1]Allocation Methodology'!A20</f>
        <v>16</v>
      </c>
      <c r="B106" s="55" t="str">
        <f>'[1]Allocation Methodology'!B20</f>
        <v>Toronto Comprehensive</v>
      </c>
      <c r="C106" s="55" t="str">
        <f>'[1]Allocation Methodology'!C20</f>
        <v>Business</v>
      </c>
      <c r="D106" s="55">
        <f>'[1]Allocation Methodology'!D20</f>
        <v>2007</v>
      </c>
      <c r="E106" s="56" t="str">
        <f>'[1]Allocation Methodology'!E20</f>
        <v>Final</v>
      </c>
      <c r="F106" s="38" t="b">
        <v>0</v>
      </c>
      <c r="G106" s="114">
        <v>0</v>
      </c>
      <c r="H106" s="115">
        <v>0</v>
      </c>
      <c r="I106" s="115">
        <v>0</v>
      </c>
      <c r="J106" s="115">
        <v>0</v>
      </c>
      <c r="K106" s="115">
        <v>0</v>
      </c>
      <c r="L106" s="115">
        <v>0</v>
      </c>
      <c r="M106" s="115">
        <v>0</v>
      </c>
      <c r="N106" s="115">
        <v>0</v>
      </c>
      <c r="O106" s="115">
        <v>0</v>
      </c>
      <c r="P106" s="115">
        <v>0</v>
      </c>
      <c r="Q106" s="115">
        <v>0</v>
      </c>
      <c r="R106" s="115">
        <v>0</v>
      </c>
      <c r="S106" s="115">
        <v>0</v>
      </c>
      <c r="T106" s="115">
        <v>0</v>
      </c>
      <c r="U106" s="115">
        <v>0</v>
      </c>
      <c r="V106" s="115">
        <v>0</v>
      </c>
      <c r="W106" s="115">
        <v>0</v>
      </c>
      <c r="X106" s="115">
        <v>0</v>
      </c>
      <c r="Y106" s="115">
        <v>0</v>
      </c>
      <c r="Z106" s="115">
        <v>0</v>
      </c>
      <c r="AA106" s="115">
        <v>0</v>
      </c>
      <c r="AB106" s="115">
        <v>0</v>
      </c>
      <c r="AC106" s="115">
        <v>0</v>
      </c>
      <c r="AD106" s="115">
        <v>0</v>
      </c>
      <c r="AE106" s="115">
        <v>0</v>
      </c>
      <c r="AF106" s="115">
        <v>0</v>
      </c>
      <c r="AG106" s="115">
        <v>0</v>
      </c>
      <c r="AH106" s="115">
        <v>0</v>
      </c>
      <c r="AI106" s="115">
        <v>0</v>
      </c>
      <c r="AJ106" s="115">
        <v>0</v>
      </c>
      <c r="AK106" s="115">
        <v>0</v>
      </c>
      <c r="AL106" s="115">
        <v>0</v>
      </c>
      <c r="AM106" s="115">
        <v>0</v>
      </c>
      <c r="AN106" s="115">
        <v>0</v>
      </c>
      <c r="AO106" s="115">
        <v>0</v>
      </c>
      <c r="AP106" s="115">
        <v>0</v>
      </c>
      <c r="AQ106" s="115">
        <v>0</v>
      </c>
      <c r="AR106" s="115">
        <v>0</v>
      </c>
      <c r="AS106" s="115">
        <v>0</v>
      </c>
      <c r="AT106" s="115">
        <v>0</v>
      </c>
      <c r="AU106" s="115">
        <v>0</v>
      </c>
      <c r="AV106" s="115">
        <v>0</v>
      </c>
      <c r="AW106" s="115">
        <v>0</v>
      </c>
      <c r="AX106" s="115">
        <v>0</v>
      </c>
      <c r="AY106" s="116">
        <v>0</v>
      </c>
    </row>
    <row r="107" spans="1:51" s="36" customFormat="1" x14ac:dyDescent="0.2">
      <c r="A107" s="61">
        <f>'[1]Allocation Methodology'!A21</f>
        <v>17</v>
      </c>
      <c r="B107" s="62" t="str">
        <f>'[1]Allocation Methodology'!B21</f>
        <v>Demand Response 1</v>
      </c>
      <c r="C107" s="62" t="str">
        <f>'[1]Allocation Methodology'!C21</f>
        <v>Business, Industrial</v>
      </c>
      <c r="D107" s="62">
        <f>'[1]Allocation Methodology'!D21</f>
        <v>2007</v>
      </c>
      <c r="E107" s="63" t="str">
        <f>'[1]Allocation Methodology'!E21</f>
        <v>Final</v>
      </c>
      <c r="F107" s="38" t="b">
        <v>0</v>
      </c>
      <c r="G107" s="117">
        <v>0</v>
      </c>
      <c r="H107" s="118">
        <v>0</v>
      </c>
      <c r="I107" s="118">
        <v>0</v>
      </c>
      <c r="J107" s="118">
        <v>0</v>
      </c>
      <c r="K107" s="118">
        <v>0</v>
      </c>
      <c r="L107" s="118">
        <v>0</v>
      </c>
      <c r="M107" s="118">
        <v>0</v>
      </c>
      <c r="N107" s="118">
        <v>0</v>
      </c>
      <c r="O107" s="118">
        <v>0</v>
      </c>
      <c r="P107" s="118">
        <v>0</v>
      </c>
      <c r="Q107" s="118">
        <v>0</v>
      </c>
      <c r="R107" s="118">
        <v>0</v>
      </c>
      <c r="S107" s="118">
        <v>0</v>
      </c>
      <c r="T107" s="118">
        <v>0</v>
      </c>
      <c r="U107" s="118">
        <v>0</v>
      </c>
      <c r="V107" s="118">
        <v>0</v>
      </c>
      <c r="W107" s="118">
        <v>0</v>
      </c>
      <c r="X107" s="118">
        <v>0</v>
      </c>
      <c r="Y107" s="118">
        <v>0</v>
      </c>
      <c r="Z107" s="118">
        <v>0</v>
      </c>
      <c r="AA107" s="118">
        <v>0</v>
      </c>
      <c r="AB107" s="118">
        <v>0</v>
      </c>
      <c r="AC107" s="118">
        <v>0</v>
      </c>
      <c r="AD107" s="118">
        <v>0</v>
      </c>
      <c r="AE107" s="118">
        <v>0</v>
      </c>
      <c r="AF107" s="118">
        <v>0</v>
      </c>
      <c r="AG107" s="118">
        <v>0</v>
      </c>
      <c r="AH107" s="118">
        <v>0</v>
      </c>
      <c r="AI107" s="118">
        <v>0</v>
      </c>
      <c r="AJ107" s="118">
        <v>0</v>
      </c>
      <c r="AK107" s="118">
        <v>0</v>
      </c>
      <c r="AL107" s="118">
        <v>0</v>
      </c>
      <c r="AM107" s="118">
        <v>0</v>
      </c>
      <c r="AN107" s="118">
        <v>0</v>
      </c>
      <c r="AO107" s="118">
        <v>0</v>
      </c>
      <c r="AP107" s="118">
        <v>0</v>
      </c>
      <c r="AQ107" s="118">
        <v>0</v>
      </c>
      <c r="AR107" s="118">
        <v>0</v>
      </c>
      <c r="AS107" s="118">
        <v>0</v>
      </c>
      <c r="AT107" s="118">
        <v>0</v>
      </c>
      <c r="AU107" s="118">
        <v>0</v>
      </c>
      <c r="AV107" s="118">
        <v>0</v>
      </c>
      <c r="AW107" s="118">
        <v>0</v>
      </c>
      <c r="AX107" s="118">
        <v>0</v>
      </c>
      <c r="AY107" s="119">
        <v>0</v>
      </c>
    </row>
    <row r="108" spans="1:51" s="36" customFormat="1" x14ac:dyDescent="0.2">
      <c r="A108" s="54">
        <f>'[1]Allocation Methodology'!A22</f>
        <v>18</v>
      </c>
      <c r="B108" s="55" t="str">
        <f>'[1]Allocation Methodology'!B22</f>
        <v>Loblaw &amp; York Region Demand Response</v>
      </c>
      <c r="C108" s="55" t="str">
        <f>'[1]Allocation Methodology'!C22</f>
        <v>Business, Industrial</v>
      </c>
      <c r="D108" s="55">
        <f>'[1]Allocation Methodology'!D22</f>
        <v>2007</v>
      </c>
      <c r="E108" s="56" t="str">
        <f>'[1]Allocation Methodology'!E22</f>
        <v>Final</v>
      </c>
      <c r="F108" s="38" t="b">
        <v>0</v>
      </c>
      <c r="G108" s="114">
        <v>0</v>
      </c>
      <c r="H108" s="115">
        <v>0</v>
      </c>
      <c r="I108" s="115">
        <v>0</v>
      </c>
      <c r="J108" s="115">
        <v>0</v>
      </c>
      <c r="K108" s="115">
        <v>0</v>
      </c>
      <c r="L108" s="115">
        <v>0</v>
      </c>
      <c r="M108" s="115">
        <v>0</v>
      </c>
      <c r="N108" s="115">
        <v>0</v>
      </c>
      <c r="O108" s="115">
        <v>0</v>
      </c>
      <c r="P108" s="115">
        <v>0</v>
      </c>
      <c r="Q108" s="115">
        <v>0</v>
      </c>
      <c r="R108" s="115">
        <v>0</v>
      </c>
      <c r="S108" s="115">
        <v>0</v>
      </c>
      <c r="T108" s="115">
        <v>0</v>
      </c>
      <c r="U108" s="115">
        <v>0</v>
      </c>
      <c r="V108" s="115">
        <v>0</v>
      </c>
      <c r="W108" s="115">
        <v>0</v>
      </c>
      <c r="X108" s="115">
        <v>0</v>
      </c>
      <c r="Y108" s="115">
        <v>0</v>
      </c>
      <c r="Z108" s="115">
        <v>0</v>
      </c>
      <c r="AA108" s="115">
        <v>0</v>
      </c>
      <c r="AB108" s="115">
        <v>0</v>
      </c>
      <c r="AC108" s="115">
        <v>0</v>
      </c>
      <c r="AD108" s="115">
        <v>0</v>
      </c>
      <c r="AE108" s="115">
        <v>0</v>
      </c>
      <c r="AF108" s="115">
        <v>0</v>
      </c>
      <c r="AG108" s="115">
        <v>0</v>
      </c>
      <c r="AH108" s="115">
        <v>0</v>
      </c>
      <c r="AI108" s="115">
        <v>0</v>
      </c>
      <c r="AJ108" s="115">
        <v>0</v>
      </c>
      <c r="AK108" s="115">
        <v>0</v>
      </c>
      <c r="AL108" s="115">
        <v>0</v>
      </c>
      <c r="AM108" s="115">
        <v>0</v>
      </c>
      <c r="AN108" s="115">
        <v>0</v>
      </c>
      <c r="AO108" s="115">
        <v>0</v>
      </c>
      <c r="AP108" s="115">
        <v>0</v>
      </c>
      <c r="AQ108" s="115">
        <v>0</v>
      </c>
      <c r="AR108" s="115">
        <v>0</v>
      </c>
      <c r="AS108" s="115">
        <v>0</v>
      </c>
      <c r="AT108" s="115">
        <v>0</v>
      </c>
      <c r="AU108" s="115">
        <v>0</v>
      </c>
      <c r="AV108" s="115">
        <v>0</v>
      </c>
      <c r="AW108" s="115">
        <v>0</v>
      </c>
      <c r="AX108" s="115">
        <v>0</v>
      </c>
      <c r="AY108" s="116">
        <v>0</v>
      </c>
    </row>
    <row r="109" spans="1:51" s="36" customFormat="1" x14ac:dyDescent="0.2">
      <c r="A109" s="68">
        <f>'[1]Allocation Methodology'!A23</f>
        <v>19</v>
      </c>
      <c r="B109" s="69" t="str">
        <f>'[1]Allocation Methodology'!B23</f>
        <v>Renewable Energy Standard Offer</v>
      </c>
      <c r="C109" s="69" t="str">
        <f>'[1]Allocation Methodology'!C23</f>
        <v>Consumer, Business, Industrial</v>
      </c>
      <c r="D109" s="69">
        <f>'[1]Allocation Methodology'!D23</f>
        <v>2007</v>
      </c>
      <c r="E109" s="70" t="str">
        <f>'[1]Allocation Methodology'!E23</f>
        <v>Final</v>
      </c>
      <c r="F109" s="38" t="b">
        <v>0</v>
      </c>
      <c r="G109" s="120">
        <v>0</v>
      </c>
      <c r="H109" s="121">
        <v>0</v>
      </c>
      <c r="I109" s="121">
        <v>0</v>
      </c>
      <c r="J109" s="121">
        <v>0</v>
      </c>
      <c r="K109" s="121">
        <v>0</v>
      </c>
      <c r="L109" s="121">
        <v>0</v>
      </c>
      <c r="M109" s="121">
        <v>0</v>
      </c>
      <c r="N109" s="121">
        <v>0</v>
      </c>
      <c r="O109" s="121">
        <v>0</v>
      </c>
      <c r="P109" s="121">
        <v>0</v>
      </c>
      <c r="Q109" s="121">
        <v>0</v>
      </c>
      <c r="R109" s="121">
        <v>0</v>
      </c>
      <c r="S109" s="121">
        <v>0</v>
      </c>
      <c r="T109" s="121">
        <v>0</v>
      </c>
      <c r="U109" s="121">
        <v>0</v>
      </c>
      <c r="V109" s="121">
        <v>0</v>
      </c>
      <c r="W109" s="121">
        <v>0</v>
      </c>
      <c r="X109" s="121">
        <v>0</v>
      </c>
      <c r="Y109" s="121">
        <v>0</v>
      </c>
      <c r="Z109" s="121">
        <v>0</v>
      </c>
      <c r="AA109" s="121">
        <v>0</v>
      </c>
      <c r="AB109" s="121">
        <v>0</v>
      </c>
      <c r="AC109" s="121">
        <v>0</v>
      </c>
      <c r="AD109" s="121">
        <v>0</v>
      </c>
      <c r="AE109" s="121">
        <v>0</v>
      </c>
      <c r="AF109" s="121">
        <v>0</v>
      </c>
      <c r="AG109" s="121">
        <v>0</v>
      </c>
      <c r="AH109" s="121">
        <v>0</v>
      </c>
      <c r="AI109" s="121">
        <v>0</v>
      </c>
      <c r="AJ109" s="121">
        <v>0</v>
      </c>
      <c r="AK109" s="121">
        <v>0</v>
      </c>
      <c r="AL109" s="121">
        <v>0</v>
      </c>
      <c r="AM109" s="121">
        <v>0</v>
      </c>
      <c r="AN109" s="121">
        <v>0</v>
      </c>
      <c r="AO109" s="121">
        <v>0</v>
      </c>
      <c r="AP109" s="121">
        <v>0</v>
      </c>
      <c r="AQ109" s="121">
        <v>0</v>
      </c>
      <c r="AR109" s="121">
        <v>0</v>
      </c>
      <c r="AS109" s="121">
        <v>0</v>
      </c>
      <c r="AT109" s="121">
        <v>0</v>
      </c>
      <c r="AU109" s="121">
        <v>0</v>
      </c>
      <c r="AV109" s="121">
        <v>0</v>
      </c>
      <c r="AW109" s="121">
        <v>0</v>
      </c>
      <c r="AX109" s="121">
        <v>0</v>
      </c>
      <c r="AY109" s="122">
        <v>0</v>
      </c>
    </row>
    <row r="110" spans="1:51" s="36" customFormat="1" x14ac:dyDescent="0.2">
      <c r="A110" s="75">
        <f>'[1]Allocation Methodology'!A24</f>
        <v>20</v>
      </c>
      <c r="B110" s="76" t="str">
        <f>'[1]Allocation Methodology'!B24</f>
        <v>Great Refrigerator Roundup</v>
      </c>
      <c r="C110" s="76" t="str">
        <f>'[1]Allocation Methodology'!C24</f>
        <v>Consumer</v>
      </c>
      <c r="D110" s="76">
        <f>'[1]Allocation Methodology'!D24</f>
        <v>2008</v>
      </c>
      <c r="E110" s="77" t="str">
        <f>'[1]Allocation Methodology'!E24</f>
        <v>Final</v>
      </c>
      <c r="F110" s="38" t="b">
        <v>0</v>
      </c>
      <c r="G110" s="123">
        <v>0</v>
      </c>
      <c r="H110" s="124">
        <v>0</v>
      </c>
      <c r="I110" s="124">
        <v>46.661799999999985</v>
      </c>
      <c r="J110" s="124">
        <v>46.661799999999985</v>
      </c>
      <c r="K110" s="124">
        <v>46.661799999999985</v>
      </c>
      <c r="L110" s="124">
        <v>46.661799999999985</v>
      </c>
      <c r="M110" s="124">
        <v>46.48449999999999</v>
      </c>
      <c r="N110" s="124">
        <v>46.307199999999987</v>
      </c>
      <c r="O110" s="124">
        <v>46.307199999999987</v>
      </c>
      <c r="P110" s="124">
        <v>46.307199999999987</v>
      </c>
      <c r="Q110" s="124">
        <v>40.919999999999995</v>
      </c>
      <c r="R110" s="124">
        <v>0</v>
      </c>
      <c r="S110" s="124">
        <v>0</v>
      </c>
      <c r="T110" s="124">
        <v>0</v>
      </c>
      <c r="U110" s="124">
        <v>0</v>
      </c>
      <c r="V110" s="124">
        <v>0</v>
      </c>
      <c r="W110" s="124">
        <v>0</v>
      </c>
      <c r="X110" s="124">
        <v>0</v>
      </c>
      <c r="Y110" s="124">
        <v>0</v>
      </c>
      <c r="Z110" s="124">
        <v>0</v>
      </c>
      <c r="AA110" s="124">
        <v>0</v>
      </c>
      <c r="AB110" s="124">
        <v>0</v>
      </c>
      <c r="AC110" s="124">
        <v>0</v>
      </c>
      <c r="AD110" s="124">
        <v>0</v>
      </c>
      <c r="AE110" s="124">
        <v>0</v>
      </c>
      <c r="AF110" s="124">
        <v>0</v>
      </c>
      <c r="AG110" s="124">
        <v>0</v>
      </c>
      <c r="AH110" s="124">
        <v>0</v>
      </c>
      <c r="AI110" s="124">
        <v>0</v>
      </c>
      <c r="AJ110" s="124">
        <v>0</v>
      </c>
      <c r="AK110" s="124">
        <v>0</v>
      </c>
      <c r="AL110" s="124">
        <v>0</v>
      </c>
      <c r="AM110" s="124">
        <v>0</v>
      </c>
      <c r="AN110" s="124">
        <v>0</v>
      </c>
      <c r="AO110" s="124">
        <v>0</v>
      </c>
      <c r="AP110" s="124">
        <v>0</v>
      </c>
      <c r="AQ110" s="124">
        <v>0</v>
      </c>
      <c r="AR110" s="124">
        <v>0</v>
      </c>
      <c r="AS110" s="124">
        <v>0</v>
      </c>
      <c r="AT110" s="124">
        <v>0</v>
      </c>
      <c r="AU110" s="124">
        <v>0</v>
      </c>
      <c r="AV110" s="124">
        <v>0</v>
      </c>
      <c r="AW110" s="124">
        <v>0</v>
      </c>
      <c r="AX110" s="124">
        <v>0</v>
      </c>
      <c r="AY110" s="125">
        <v>0</v>
      </c>
    </row>
    <row r="111" spans="1:51" s="36" customFormat="1" x14ac:dyDescent="0.2">
      <c r="A111" s="61">
        <f>'[1]Allocation Methodology'!A25</f>
        <v>21</v>
      </c>
      <c r="B111" s="62" t="str">
        <f>'[1]Allocation Methodology'!B25</f>
        <v>Cool Savings Rebate</v>
      </c>
      <c r="C111" s="62" t="str">
        <f>'[1]Allocation Methodology'!C25</f>
        <v>Consumer</v>
      </c>
      <c r="D111" s="62">
        <f>'[1]Allocation Methodology'!D25</f>
        <v>2008</v>
      </c>
      <c r="E111" s="63" t="str">
        <f>'[1]Allocation Methodology'!E25</f>
        <v>Final</v>
      </c>
      <c r="F111" s="38" t="b">
        <v>0</v>
      </c>
      <c r="G111" s="117">
        <v>0</v>
      </c>
      <c r="H111" s="118">
        <v>0</v>
      </c>
      <c r="I111" s="118">
        <v>22.931496369768141</v>
      </c>
      <c r="J111" s="118">
        <v>22.931496369768141</v>
      </c>
      <c r="K111" s="118">
        <v>22.931496369768141</v>
      </c>
      <c r="L111" s="118">
        <v>22.931496369768141</v>
      </c>
      <c r="M111" s="118">
        <v>22.931496369768141</v>
      </c>
      <c r="N111" s="118">
        <v>22.931496369768141</v>
      </c>
      <c r="O111" s="118">
        <v>22.931496369768141</v>
      </c>
      <c r="P111" s="118">
        <v>22.931496369768141</v>
      </c>
      <c r="Q111" s="118">
        <v>22.931496369768141</v>
      </c>
      <c r="R111" s="118">
        <v>22.931496369768141</v>
      </c>
      <c r="S111" s="118">
        <v>22.931496369768141</v>
      </c>
      <c r="T111" s="118">
        <v>22.931496369768141</v>
      </c>
      <c r="U111" s="118">
        <v>22.931496369768141</v>
      </c>
      <c r="V111" s="118">
        <v>22.931496369768141</v>
      </c>
      <c r="W111" s="118">
        <v>22.931496369768141</v>
      </c>
      <c r="X111" s="118">
        <v>18.286278035315011</v>
      </c>
      <c r="Y111" s="118">
        <v>18.286278035315011</v>
      </c>
      <c r="Z111" s="118">
        <v>18.286278035315011</v>
      </c>
      <c r="AA111" s="118">
        <v>0</v>
      </c>
      <c r="AB111" s="118">
        <v>0</v>
      </c>
      <c r="AC111" s="118">
        <v>0</v>
      </c>
      <c r="AD111" s="118">
        <v>0</v>
      </c>
      <c r="AE111" s="118">
        <v>0</v>
      </c>
      <c r="AF111" s="118">
        <v>0</v>
      </c>
      <c r="AG111" s="118">
        <v>0</v>
      </c>
      <c r="AH111" s="118">
        <v>0</v>
      </c>
      <c r="AI111" s="118">
        <v>0</v>
      </c>
      <c r="AJ111" s="118">
        <v>0</v>
      </c>
      <c r="AK111" s="118">
        <v>0</v>
      </c>
      <c r="AL111" s="118">
        <v>0</v>
      </c>
      <c r="AM111" s="118">
        <v>0</v>
      </c>
      <c r="AN111" s="118">
        <v>0</v>
      </c>
      <c r="AO111" s="118">
        <v>0</v>
      </c>
      <c r="AP111" s="118">
        <v>0</v>
      </c>
      <c r="AQ111" s="118">
        <v>0</v>
      </c>
      <c r="AR111" s="118">
        <v>0</v>
      </c>
      <c r="AS111" s="118">
        <v>0</v>
      </c>
      <c r="AT111" s="118">
        <v>0</v>
      </c>
      <c r="AU111" s="118">
        <v>0</v>
      </c>
      <c r="AV111" s="118">
        <v>0</v>
      </c>
      <c r="AW111" s="118">
        <v>0</v>
      </c>
      <c r="AX111" s="118">
        <v>0</v>
      </c>
      <c r="AY111" s="119">
        <v>0</v>
      </c>
    </row>
    <row r="112" spans="1:51" s="36" customFormat="1" x14ac:dyDescent="0.2">
      <c r="A112" s="54">
        <f>'[1]Allocation Methodology'!A26</f>
        <v>22</v>
      </c>
      <c r="B112" s="55" t="str">
        <f>'[1]Allocation Methodology'!B26</f>
        <v>Every Kilowatt Counts Power Savings Event</v>
      </c>
      <c r="C112" s="55" t="str">
        <f>'[1]Allocation Methodology'!C26</f>
        <v>Consumer</v>
      </c>
      <c r="D112" s="55">
        <f>'[1]Allocation Methodology'!D26</f>
        <v>2008</v>
      </c>
      <c r="E112" s="56" t="str">
        <f>'[1]Allocation Methodology'!E26</f>
        <v>Final</v>
      </c>
      <c r="F112" s="38" t="b">
        <v>0</v>
      </c>
      <c r="G112" s="114">
        <v>0</v>
      </c>
      <c r="H112" s="115">
        <v>0</v>
      </c>
      <c r="I112" s="115">
        <v>116.40598436032134</v>
      </c>
      <c r="J112" s="115">
        <v>115.89960150391278</v>
      </c>
      <c r="K112" s="115">
        <v>115.89960150391278</v>
      </c>
      <c r="L112" s="115">
        <v>115.89960150391278</v>
      </c>
      <c r="M112" s="115">
        <v>98.371738081430095</v>
      </c>
      <c r="N112" s="115">
        <v>98.371738081430095</v>
      </c>
      <c r="O112" s="115">
        <v>80.119519411682859</v>
      </c>
      <c r="P112" s="115">
        <v>66.483566468801939</v>
      </c>
      <c r="Q112" s="115">
        <v>41.975556397526262</v>
      </c>
      <c r="R112" s="115">
        <v>41.440529560973204</v>
      </c>
      <c r="S112" s="115">
        <v>33.981683955832679</v>
      </c>
      <c r="T112" s="115">
        <v>33.981683955832679</v>
      </c>
      <c r="U112" s="115">
        <v>32.234274871950973</v>
      </c>
      <c r="V112" s="115">
        <v>32.234274871950973</v>
      </c>
      <c r="W112" s="115">
        <v>32.234274871950973</v>
      </c>
      <c r="X112" s="115">
        <v>31.029967824806249</v>
      </c>
      <c r="Y112" s="115">
        <v>0</v>
      </c>
      <c r="Z112" s="115">
        <v>0</v>
      </c>
      <c r="AA112" s="115">
        <v>0</v>
      </c>
      <c r="AB112" s="115">
        <v>0</v>
      </c>
      <c r="AC112" s="115">
        <v>0</v>
      </c>
      <c r="AD112" s="115">
        <v>0</v>
      </c>
      <c r="AE112" s="115">
        <v>0</v>
      </c>
      <c r="AF112" s="115">
        <v>0</v>
      </c>
      <c r="AG112" s="115">
        <v>0</v>
      </c>
      <c r="AH112" s="115">
        <v>0</v>
      </c>
      <c r="AI112" s="115">
        <v>0</v>
      </c>
      <c r="AJ112" s="115">
        <v>0</v>
      </c>
      <c r="AK112" s="115">
        <v>0</v>
      </c>
      <c r="AL112" s="115">
        <v>0</v>
      </c>
      <c r="AM112" s="115">
        <v>0</v>
      </c>
      <c r="AN112" s="115">
        <v>0</v>
      </c>
      <c r="AO112" s="115">
        <v>0</v>
      </c>
      <c r="AP112" s="115">
        <v>0</v>
      </c>
      <c r="AQ112" s="115">
        <v>0</v>
      </c>
      <c r="AR112" s="115">
        <v>0</v>
      </c>
      <c r="AS112" s="115">
        <v>0</v>
      </c>
      <c r="AT112" s="115">
        <v>0</v>
      </c>
      <c r="AU112" s="115">
        <v>0</v>
      </c>
      <c r="AV112" s="115">
        <v>0</v>
      </c>
      <c r="AW112" s="115">
        <v>0</v>
      </c>
      <c r="AX112" s="115">
        <v>0</v>
      </c>
      <c r="AY112" s="116">
        <v>0</v>
      </c>
    </row>
    <row r="113" spans="1:51" s="36" customFormat="1" x14ac:dyDescent="0.2">
      <c r="A113" s="61">
        <f>'[1]Allocation Methodology'!A27</f>
        <v>23</v>
      </c>
      <c r="B113" s="82" t="str">
        <f>'[1]Allocation Methodology'!B27</f>
        <v>peaksaver®</v>
      </c>
      <c r="C113" s="62" t="str">
        <f>'[1]Allocation Methodology'!C27</f>
        <v>Consumer, Business</v>
      </c>
      <c r="D113" s="62">
        <f>'[1]Allocation Methodology'!D27</f>
        <v>2008</v>
      </c>
      <c r="E113" s="63" t="str">
        <f>'[1]Allocation Methodology'!E27</f>
        <v>Final</v>
      </c>
      <c r="F113" s="38" t="b">
        <v>0</v>
      </c>
      <c r="G113" s="117">
        <v>0</v>
      </c>
      <c r="H113" s="118">
        <v>0</v>
      </c>
      <c r="I113" s="118">
        <v>0</v>
      </c>
      <c r="J113" s="118">
        <v>0</v>
      </c>
      <c r="K113" s="118">
        <v>0</v>
      </c>
      <c r="L113" s="118">
        <v>0</v>
      </c>
      <c r="M113" s="118">
        <v>0</v>
      </c>
      <c r="N113" s="118">
        <v>0</v>
      </c>
      <c r="O113" s="118">
        <v>0</v>
      </c>
      <c r="P113" s="118">
        <v>0</v>
      </c>
      <c r="Q113" s="118">
        <v>0</v>
      </c>
      <c r="R113" s="118">
        <v>0</v>
      </c>
      <c r="S113" s="118">
        <v>0</v>
      </c>
      <c r="T113" s="118">
        <v>0</v>
      </c>
      <c r="U113" s="118">
        <v>0</v>
      </c>
      <c r="V113" s="118">
        <v>0</v>
      </c>
      <c r="W113" s="118">
        <v>0</v>
      </c>
      <c r="X113" s="118">
        <v>0</v>
      </c>
      <c r="Y113" s="118">
        <v>0</v>
      </c>
      <c r="Z113" s="118">
        <v>0</v>
      </c>
      <c r="AA113" s="118">
        <v>0</v>
      </c>
      <c r="AB113" s="118">
        <v>0</v>
      </c>
      <c r="AC113" s="118">
        <v>0</v>
      </c>
      <c r="AD113" s="118">
        <v>0</v>
      </c>
      <c r="AE113" s="118">
        <v>0</v>
      </c>
      <c r="AF113" s="118">
        <v>0</v>
      </c>
      <c r="AG113" s="118">
        <v>0</v>
      </c>
      <c r="AH113" s="118">
        <v>0</v>
      </c>
      <c r="AI113" s="118">
        <v>0</v>
      </c>
      <c r="AJ113" s="118">
        <v>0</v>
      </c>
      <c r="AK113" s="118">
        <v>0</v>
      </c>
      <c r="AL113" s="118">
        <v>0</v>
      </c>
      <c r="AM113" s="118">
        <v>0</v>
      </c>
      <c r="AN113" s="118">
        <v>0</v>
      </c>
      <c r="AO113" s="118">
        <v>0</v>
      </c>
      <c r="AP113" s="118">
        <v>0</v>
      </c>
      <c r="AQ113" s="118">
        <v>0</v>
      </c>
      <c r="AR113" s="118">
        <v>0</v>
      </c>
      <c r="AS113" s="118">
        <v>0</v>
      </c>
      <c r="AT113" s="118">
        <v>0</v>
      </c>
      <c r="AU113" s="118">
        <v>0</v>
      </c>
      <c r="AV113" s="118">
        <v>0</v>
      </c>
      <c r="AW113" s="118">
        <v>0</v>
      </c>
      <c r="AX113" s="118">
        <v>0</v>
      </c>
      <c r="AY113" s="119">
        <v>0</v>
      </c>
    </row>
    <row r="114" spans="1:51" s="36" customFormat="1" x14ac:dyDescent="0.2">
      <c r="A114" s="54">
        <f>'[1]Allocation Methodology'!A28</f>
        <v>24</v>
      </c>
      <c r="B114" s="55" t="str">
        <f>'[1]Allocation Methodology'!B28</f>
        <v>Summer Sweepstakes</v>
      </c>
      <c r="C114" s="55" t="str">
        <f>'[1]Allocation Methodology'!C28</f>
        <v>Consumer</v>
      </c>
      <c r="D114" s="55">
        <f>'[1]Allocation Methodology'!D28</f>
        <v>2008</v>
      </c>
      <c r="E114" s="56" t="str">
        <f>'[1]Allocation Methodology'!E28</f>
        <v>Final</v>
      </c>
      <c r="F114" s="38" t="b">
        <v>0</v>
      </c>
      <c r="G114" s="114">
        <v>0</v>
      </c>
      <c r="H114" s="115">
        <v>0</v>
      </c>
      <c r="I114" s="115">
        <v>57.521393178475279</v>
      </c>
      <c r="J114" s="115">
        <v>20.756787956631793</v>
      </c>
      <c r="K114" s="115">
        <v>20.756787956631793</v>
      </c>
      <c r="L114" s="115">
        <v>20.756787956631793</v>
      </c>
      <c r="M114" s="115">
        <v>20.756787956631793</v>
      </c>
      <c r="N114" s="115">
        <v>20.756787956631793</v>
      </c>
      <c r="O114" s="115">
        <v>20.756787956631793</v>
      </c>
      <c r="P114" s="115">
        <v>20.756787956631793</v>
      </c>
      <c r="Q114" s="115">
        <v>11.371308725887273</v>
      </c>
      <c r="R114" s="115">
        <v>11.371308725887273</v>
      </c>
      <c r="S114" s="115">
        <v>8.6160315666808511</v>
      </c>
      <c r="T114" s="115">
        <v>8.6160315666808511</v>
      </c>
      <c r="U114" s="115">
        <v>8.6160315666808511</v>
      </c>
      <c r="V114" s="115">
        <v>7.622841114308029</v>
      </c>
      <c r="W114" s="115">
        <v>7.2689624814826486</v>
      </c>
      <c r="X114" s="115">
        <v>6.9109237695114887</v>
      </c>
      <c r="Y114" s="115">
        <v>6.9109237695114887</v>
      </c>
      <c r="Z114" s="115">
        <v>6.9109237695114887</v>
      </c>
      <c r="AA114" s="115">
        <v>6.9109237695114887</v>
      </c>
      <c r="AB114" s="115">
        <v>6.9109237695114887</v>
      </c>
      <c r="AC114" s="115">
        <v>0</v>
      </c>
      <c r="AD114" s="115">
        <v>0</v>
      </c>
      <c r="AE114" s="115">
        <v>0</v>
      </c>
      <c r="AF114" s="115">
        <v>0</v>
      </c>
      <c r="AG114" s="115">
        <v>0</v>
      </c>
      <c r="AH114" s="115">
        <v>0</v>
      </c>
      <c r="AI114" s="115">
        <v>0</v>
      </c>
      <c r="AJ114" s="115">
        <v>0</v>
      </c>
      <c r="AK114" s="115">
        <v>0</v>
      </c>
      <c r="AL114" s="115">
        <v>0</v>
      </c>
      <c r="AM114" s="115">
        <v>0</v>
      </c>
      <c r="AN114" s="115">
        <v>0</v>
      </c>
      <c r="AO114" s="115">
        <v>0</v>
      </c>
      <c r="AP114" s="115">
        <v>0</v>
      </c>
      <c r="AQ114" s="115">
        <v>0</v>
      </c>
      <c r="AR114" s="115">
        <v>0</v>
      </c>
      <c r="AS114" s="115">
        <v>0</v>
      </c>
      <c r="AT114" s="115">
        <v>0</v>
      </c>
      <c r="AU114" s="115">
        <v>0</v>
      </c>
      <c r="AV114" s="115">
        <v>0</v>
      </c>
      <c r="AW114" s="115">
        <v>0</v>
      </c>
      <c r="AX114" s="115">
        <v>0</v>
      </c>
      <c r="AY114" s="116">
        <v>0</v>
      </c>
    </row>
    <row r="115" spans="1:51" s="36" customFormat="1" x14ac:dyDescent="0.2">
      <c r="A115" s="61">
        <f>'[1]Allocation Methodology'!A29</f>
        <v>25</v>
      </c>
      <c r="B115" s="62" t="str">
        <f>'[1]Allocation Methodology'!B29</f>
        <v>Electricity Retrofit Incentive</v>
      </c>
      <c r="C115" s="62" t="str">
        <f>'[1]Allocation Methodology'!C29</f>
        <v>Consumer, Business</v>
      </c>
      <c r="D115" s="62">
        <f>'[1]Allocation Methodology'!D29</f>
        <v>2008</v>
      </c>
      <c r="E115" s="63" t="str">
        <f>'[1]Allocation Methodology'!E29</f>
        <v>Final</v>
      </c>
      <c r="F115" s="38" t="b">
        <v>0</v>
      </c>
      <c r="G115" s="117">
        <v>0</v>
      </c>
      <c r="H115" s="118">
        <v>0</v>
      </c>
      <c r="I115" s="118">
        <v>118.61194102306517</v>
      </c>
      <c r="J115" s="118">
        <v>118.6111309946849</v>
      </c>
      <c r="K115" s="118">
        <v>118.6111309946849</v>
      </c>
      <c r="L115" s="118">
        <v>118.6111309946849</v>
      </c>
      <c r="M115" s="118">
        <v>118.6111309946849</v>
      </c>
      <c r="N115" s="118">
        <v>118.6111309946849</v>
      </c>
      <c r="O115" s="118">
        <v>118.6111309946849</v>
      </c>
      <c r="P115" s="118">
        <v>118.6111309946849</v>
      </c>
      <c r="Q115" s="118">
        <v>108.93581836713848</v>
      </c>
      <c r="R115" s="118">
        <v>108.93581836713848</v>
      </c>
      <c r="S115" s="118">
        <v>108.93581836713848</v>
      </c>
      <c r="T115" s="118">
        <v>108.93581836713848</v>
      </c>
      <c r="U115" s="118">
        <v>108.93581836713848</v>
      </c>
      <c r="V115" s="118">
        <v>108.93581836713848</v>
      </c>
      <c r="W115" s="118">
        <v>108.93581836713848</v>
      </c>
      <c r="X115" s="118">
        <v>105.66774381612431</v>
      </c>
      <c r="Y115" s="118">
        <v>0</v>
      </c>
      <c r="Z115" s="118">
        <v>0</v>
      </c>
      <c r="AA115" s="118">
        <v>0</v>
      </c>
      <c r="AB115" s="118">
        <v>0</v>
      </c>
      <c r="AC115" s="118">
        <v>0</v>
      </c>
      <c r="AD115" s="118">
        <v>0</v>
      </c>
      <c r="AE115" s="118">
        <v>0</v>
      </c>
      <c r="AF115" s="118">
        <v>0</v>
      </c>
      <c r="AG115" s="118">
        <v>0</v>
      </c>
      <c r="AH115" s="118">
        <v>0</v>
      </c>
      <c r="AI115" s="118">
        <v>0</v>
      </c>
      <c r="AJ115" s="118">
        <v>0</v>
      </c>
      <c r="AK115" s="118">
        <v>0</v>
      </c>
      <c r="AL115" s="118">
        <v>0</v>
      </c>
      <c r="AM115" s="118">
        <v>0</v>
      </c>
      <c r="AN115" s="118">
        <v>0</v>
      </c>
      <c r="AO115" s="118">
        <v>0</v>
      </c>
      <c r="AP115" s="118">
        <v>0</v>
      </c>
      <c r="AQ115" s="118">
        <v>0</v>
      </c>
      <c r="AR115" s="118">
        <v>0</v>
      </c>
      <c r="AS115" s="118">
        <v>0</v>
      </c>
      <c r="AT115" s="118">
        <v>0</v>
      </c>
      <c r="AU115" s="118">
        <v>0</v>
      </c>
      <c r="AV115" s="118">
        <v>0</v>
      </c>
      <c r="AW115" s="118">
        <v>0</v>
      </c>
      <c r="AX115" s="118">
        <v>0</v>
      </c>
      <c r="AY115" s="119">
        <v>0</v>
      </c>
    </row>
    <row r="116" spans="1:51" s="36" customFormat="1" x14ac:dyDescent="0.2">
      <c r="A116" s="54">
        <f>'[1]Allocation Methodology'!A30</f>
        <v>26</v>
      </c>
      <c r="B116" s="55" t="str">
        <f>'[1]Allocation Methodology'!B30</f>
        <v>Toronto Comprehensive</v>
      </c>
      <c r="C116" s="55" t="str">
        <f>'[1]Allocation Methodology'!C30</f>
        <v>Consumer, Consumer Low-Income, Business</v>
      </c>
      <c r="D116" s="55">
        <f>'[1]Allocation Methodology'!D30</f>
        <v>2008</v>
      </c>
      <c r="E116" s="56" t="str">
        <f>'[1]Allocation Methodology'!E30</f>
        <v>Final</v>
      </c>
      <c r="F116" s="38" t="b">
        <v>0</v>
      </c>
      <c r="G116" s="114">
        <v>0</v>
      </c>
      <c r="H116" s="115">
        <v>0</v>
      </c>
      <c r="I116" s="115">
        <v>0</v>
      </c>
      <c r="J116" s="115">
        <v>0</v>
      </c>
      <c r="K116" s="115">
        <v>0</v>
      </c>
      <c r="L116" s="115">
        <v>0</v>
      </c>
      <c r="M116" s="115">
        <v>0</v>
      </c>
      <c r="N116" s="115">
        <v>0</v>
      </c>
      <c r="O116" s="115">
        <v>0</v>
      </c>
      <c r="P116" s="115">
        <v>0</v>
      </c>
      <c r="Q116" s="115">
        <v>0</v>
      </c>
      <c r="R116" s="115">
        <v>0</v>
      </c>
      <c r="S116" s="115">
        <v>0</v>
      </c>
      <c r="T116" s="115">
        <v>0</v>
      </c>
      <c r="U116" s="115">
        <v>0</v>
      </c>
      <c r="V116" s="115">
        <v>0</v>
      </c>
      <c r="W116" s="115">
        <v>0</v>
      </c>
      <c r="X116" s="115">
        <v>0</v>
      </c>
      <c r="Y116" s="115">
        <v>0</v>
      </c>
      <c r="Z116" s="115">
        <v>0</v>
      </c>
      <c r="AA116" s="115">
        <v>0</v>
      </c>
      <c r="AB116" s="115">
        <v>0</v>
      </c>
      <c r="AC116" s="115">
        <v>0</v>
      </c>
      <c r="AD116" s="115">
        <v>0</v>
      </c>
      <c r="AE116" s="115">
        <v>0</v>
      </c>
      <c r="AF116" s="115">
        <v>0</v>
      </c>
      <c r="AG116" s="115">
        <v>0</v>
      </c>
      <c r="AH116" s="115">
        <v>0</v>
      </c>
      <c r="AI116" s="115">
        <v>0</v>
      </c>
      <c r="AJ116" s="115">
        <v>0</v>
      </c>
      <c r="AK116" s="115">
        <v>0</v>
      </c>
      <c r="AL116" s="115">
        <v>0</v>
      </c>
      <c r="AM116" s="115">
        <v>0</v>
      </c>
      <c r="AN116" s="115">
        <v>0</v>
      </c>
      <c r="AO116" s="115">
        <v>0</v>
      </c>
      <c r="AP116" s="115">
        <v>0</v>
      </c>
      <c r="AQ116" s="115">
        <v>0</v>
      </c>
      <c r="AR116" s="115">
        <v>0</v>
      </c>
      <c r="AS116" s="115">
        <v>0</v>
      </c>
      <c r="AT116" s="115">
        <v>0</v>
      </c>
      <c r="AU116" s="115">
        <v>0</v>
      </c>
      <c r="AV116" s="115">
        <v>0</v>
      </c>
      <c r="AW116" s="115">
        <v>0</v>
      </c>
      <c r="AX116" s="115">
        <v>0</v>
      </c>
      <c r="AY116" s="116">
        <v>0</v>
      </c>
    </row>
    <row r="117" spans="1:51" s="36" customFormat="1" x14ac:dyDescent="0.2">
      <c r="A117" s="61">
        <f>'[1]Allocation Methodology'!A31</f>
        <v>27</v>
      </c>
      <c r="B117" s="62" t="str">
        <f>'[1]Allocation Methodology'!B31</f>
        <v>High Performance New Construction</v>
      </c>
      <c r="C117" s="62" t="str">
        <f>'[1]Allocation Methodology'!C31</f>
        <v>Business</v>
      </c>
      <c r="D117" s="62">
        <f>'[1]Allocation Methodology'!D31</f>
        <v>2008</v>
      </c>
      <c r="E117" s="63" t="str">
        <f>'[1]Allocation Methodology'!E31</f>
        <v>Final</v>
      </c>
      <c r="F117" s="38" t="b">
        <v>0</v>
      </c>
      <c r="G117" s="117">
        <v>0</v>
      </c>
      <c r="H117" s="118">
        <v>0</v>
      </c>
      <c r="I117" s="118">
        <v>0.15225573723608588</v>
      </c>
      <c r="J117" s="118">
        <v>0.15225573723608588</v>
      </c>
      <c r="K117" s="118">
        <v>0.15225573723608588</v>
      </c>
      <c r="L117" s="118">
        <v>0.15225573723608588</v>
      </c>
      <c r="M117" s="118">
        <v>0.15225573723608588</v>
      </c>
      <c r="N117" s="118">
        <v>0.15225573723608588</v>
      </c>
      <c r="O117" s="118">
        <v>0.15225573723608588</v>
      </c>
      <c r="P117" s="118">
        <v>0.15225573723608588</v>
      </c>
      <c r="Q117" s="118">
        <v>0.15225573723608588</v>
      </c>
      <c r="R117" s="118">
        <v>0.15225573723608588</v>
      </c>
      <c r="S117" s="118">
        <v>0.15225573723608588</v>
      </c>
      <c r="T117" s="118">
        <v>0.15225573723608588</v>
      </c>
      <c r="U117" s="118">
        <v>0.15225573723608588</v>
      </c>
      <c r="V117" s="118">
        <v>0.15225573723608588</v>
      </c>
      <c r="W117" s="118">
        <v>0</v>
      </c>
      <c r="X117" s="118">
        <v>0</v>
      </c>
      <c r="Y117" s="118">
        <v>0</v>
      </c>
      <c r="Z117" s="118">
        <v>0</v>
      </c>
      <c r="AA117" s="118">
        <v>0</v>
      </c>
      <c r="AB117" s="118">
        <v>0</v>
      </c>
      <c r="AC117" s="118">
        <v>0</v>
      </c>
      <c r="AD117" s="118">
        <v>0</v>
      </c>
      <c r="AE117" s="118">
        <v>0</v>
      </c>
      <c r="AF117" s="118">
        <v>0</v>
      </c>
      <c r="AG117" s="118">
        <v>0</v>
      </c>
      <c r="AH117" s="118">
        <v>0</v>
      </c>
      <c r="AI117" s="118">
        <v>0</v>
      </c>
      <c r="AJ117" s="118">
        <v>0</v>
      </c>
      <c r="AK117" s="118">
        <v>0</v>
      </c>
      <c r="AL117" s="118">
        <v>0</v>
      </c>
      <c r="AM117" s="118">
        <v>0</v>
      </c>
      <c r="AN117" s="118">
        <v>0</v>
      </c>
      <c r="AO117" s="118">
        <v>0</v>
      </c>
      <c r="AP117" s="118">
        <v>0</v>
      </c>
      <c r="AQ117" s="118">
        <v>0</v>
      </c>
      <c r="AR117" s="118">
        <v>0</v>
      </c>
      <c r="AS117" s="118">
        <v>0</v>
      </c>
      <c r="AT117" s="118">
        <v>0</v>
      </c>
      <c r="AU117" s="118">
        <v>0</v>
      </c>
      <c r="AV117" s="118">
        <v>0</v>
      </c>
      <c r="AW117" s="118">
        <v>0</v>
      </c>
      <c r="AX117" s="118">
        <v>0</v>
      </c>
      <c r="AY117" s="119">
        <v>0</v>
      </c>
    </row>
    <row r="118" spans="1:51" s="36" customFormat="1" x14ac:dyDescent="0.2">
      <c r="A118" s="54">
        <f>'[1]Allocation Methodology'!A32</f>
        <v>28</v>
      </c>
      <c r="B118" s="55" t="str">
        <f>'[1]Allocation Methodology'!B32</f>
        <v>Power Savings Blitz</v>
      </c>
      <c r="C118" s="55" t="str">
        <f>'[1]Allocation Methodology'!C32</f>
        <v>Business</v>
      </c>
      <c r="D118" s="55">
        <f>'[1]Allocation Methodology'!D32</f>
        <v>2008</v>
      </c>
      <c r="E118" s="56" t="str">
        <f>'[1]Allocation Methodology'!E32</f>
        <v>Final</v>
      </c>
      <c r="F118" s="38" t="b">
        <v>0</v>
      </c>
      <c r="G118" s="114">
        <v>0</v>
      </c>
      <c r="H118" s="115">
        <v>0</v>
      </c>
      <c r="I118" s="115">
        <v>0</v>
      </c>
      <c r="J118" s="115">
        <v>0</v>
      </c>
      <c r="K118" s="115">
        <v>0</v>
      </c>
      <c r="L118" s="115">
        <v>0</v>
      </c>
      <c r="M118" s="115">
        <v>0</v>
      </c>
      <c r="N118" s="115">
        <v>0</v>
      </c>
      <c r="O118" s="115">
        <v>0</v>
      </c>
      <c r="P118" s="115">
        <v>0</v>
      </c>
      <c r="Q118" s="115">
        <v>0</v>
      </c>
      <c r="R118" s="115">
        <v>0</v>
      </c>
      <c r="S118" s="115">
        <v>0</v>
      </c>
      <c r="T118" s="115">
        <v>0</v>
      </c>
      <c r="U118" s="115">
        <v>0</v>
      </c>
      <c r="V118" s="115">
        <v>0</v>
      </c>
      <c r="W118" s="115">
        <v>0</v>
      </c>
      <c r="X118" s="115">
        <v>0</v>
      </c>
      <c r="Y118" s="115">
        <v>0</v>
      </c>
      <c r="Z118" s="115">
        <v>0</v>
      </c>
      <c r="AA118" s="115">
        <v>0</v>
      </c>
      <c r="AB118" s="115">
        <v>0</v>
      </c>
      <c r="AC118" s="115">
        <v>0</v>
      </c>
      <c r="AD118" s="115">
        <v>0</v>
      </c>
      <c r="AE118" s="115">
        <v>0</v>
      </c>
      <c r="AF118" s="115">
        <v>0</v>
      </c>
      <c r="AG118" s="115">
        <v>0</v>
      </c>
      <c r="AH118" s="115">
        <v>0</v>
      </c>
      <c r="AI118" s="115">
        <v>0</v>
      </c>
      <c r="AJ118" s="115">
        <v>0</v>
      </c>
      <c r="AK118" s="115">
        <v>0</v>
      </c>
      <c r="AL118" s="115">
        <v>0</v>
      </c>
      <c r="AM118" s="115">
        <v>0</v>
      </c>
      <c r="AN118" s="115">
        <v>0</v>
      </c>
      <c r="AO118" s="115">
        <v>0</v>
      </c>
      <c r="AP118" s="115">
        <v>0</v>
      </c>
      <c r="AQ118" s="115">
        <v>0</v>
      </c>
      <c r="AR118" s="115">
        <v>0</v>
      </c>
      <c r="AS118" s="115">
        <v>0</v>
      </c>
      <c r="AT118" s="115">
        <v>0</v>
      </c>
      <c r="AU118" s="115">
        <v>0</v>
      </c>
      <c r="AV118" s="115">
        <v>0</v>
      </c>
      <c r="AW118" s="115">
        <v>0</v>
      </c>
      <c r="AX118" s="115">
        <v>0</v>
      </c>
      <c r="AY118" s="116">
        <v>0</v>
      </c>
    </row>
    <row r="119" spans="1:51" s="36" customFormat="1" x14ac:dyDescent="0.2">
      <c r="A119" s="61">
        <f>'[1]Allocation Methodology'!A33</f>
        <v>29</v>
      </c>
      <c r="B119" s="62" t="str">
        <f>'[1]Allocation Methodology'!B33</f>
        <v>Demand Response 1</v>
      </c>
      <c r="C119" s="62" t="str">
        <f>'[1]Allocation Methodology'!C33</f>
        <v>Business, Industrial</v>
      </c>
      <c r="D119" s="62">
        <f>'[1]Allocation Methodology'!D33</f>
        <v>2008</v>
      </c>
      <c r="E119" s="63" t="str">
        <f>'[1]Allocation Methodology'!E33</f>
        <v>Final</v>
      </c>
      <c r="F119" s="38" t="b">
        <v>0</v>
      </c>
      <c r="G119" s="117">
        <v>0</v>
      </c>
      <c r="H119" s="118">
        <v>0</v>
      </c>
      <c r="I119" s="118">
        <v>0</v>
      </c>
      <c r="J119" s="118">
        <v>0</v>
      </c>
      <c r="K119" s="118">
        <v>0</v>
      </c>
      <c r="L119" s="118">
        <v>0</v>
      </c>
      <c r="M119" s="118">
        <v>0</v>
      </c>
      <c r="N119" s="118">
        <v>0</v>
      </c>
      <c r="O119" s="118">
        <v>0</v>
      </c>
      <c r="P119" s="118">
        <v>0</v>
      </c>
      <c r="Q119" s="118">
        <v>0</v>
      </c>
      <c r="R119" s="118">
        <v>0</v>
      </c>
      <c r="S119" s="118">
        <v>0</v>
      </c>
      <c r="T119" s="118">
        <v>0</v>
      </c>
      <c r="U119" s="118">
        <v>0</v>
      </c>
      <c r="V119" s="118">
        <v>0</v>
      </c>
      <c r="W119" s="118">
        <v>0</v>
      </c>
      <c r="X119" s="118">
        <v>0</v>
      </c>
      <c r="Y119" s="118">
        <v>0</v>
      </c>
      <c r="Z119" s="118">
        <v>0</v>
      </c>
      <c r="AA119" s="118">
        <v>0</v>
      </c>
      <c r="AB119" s="118">
        <v>0</v>
      </c>
      <c r="AC119" s="118">
        <v>0</v>
      </c>
      <c r="AD119" s="118">
        <v>0</v>
      </c>
      <c r="AE119" s="118">
        <v>0</v>
      </c>
      <c r="AF119" s="118">
        <v>0</v>
      </c>
      <c r="AG119" s="118">
        <v>0</v>
      </c>
      <c r="AH119" s="118">
        <v>0</v>
      </c>
      <c r="AI119" s="118">
        <v>0</v>
      </c>
      <c r="AJ119" s="118">
        <v>0</v>
      </c>
      <c r="AK119" s="118">
        <v>0</v>
      </c>
      <c r="AL119" s="118">
        <v>0</v>
      </c>
      <c r="AM119" s="118">
        <v>0</v>
      </c>
      <c r="AN119" s="118">
        <v>0</v>
      </c>
      <c r="AO119" s="118">
        <v>0</v>
      </c>
      <c r="AP119" s="118">
        <v>0</v>
      </c>
      <c r="AQ119" s="118">
        <v>0</v>
      </c>
      <c r="AR119" s="118">
        <v>0</v>
      </c>
      <c r="AS119" s="118">
        <v>0</v>
      </c>
      <c r="AT119" s="118">
        <v>0</v>
      </c>
      <c r="AU119" s="118">
        <v>0</v>
      </c>
      <c r="AV119" s="118">
        <v>0</v>
      </c>
      <c r="AW119" s="118">
        <v>0</v>
      </c>
      <c r="AX119" s="118">
        <v>0</v>
      </c>
      <c r="AY119" s="119">
        <v>0</v>
      </c>
    </row>
    <row r="120" spans="1:51" s="36" customFormat="1" x14ac:dyDescent="0.2">
      <c r="A120" s="54">
        <f>'[1]Allocation Methodology'!A34</f>
        <v>30</v>
      </c>
      <c r="B120" s="55" t="str">
        <f>'[1]Allocation Methodology'!B34</f>
        <v>Demand Response 3</v>
      </c>
      <c r="C120" s="55" t="str">
        <f>'[1]Allocation Methodology'!C34</f>
        <v>Business, Industrial</v>
      </c>
      <c r="D120" s="55">
        <f>'[1]Allocation Methodology'!D34</f>
        <v>2008</v>
      </c>
      <c r="E120" s="56" t="str">
        <f>'[1]Allocation Methodology'!E34</f>
        <v>Final</v>
      </c>
      <c r="F120" s="38" t="b">
        <v>0</v>
      </c>
      <c r="G120" s="114">
        <v>0</v>
      </c>
      <c r="H120" s="115">
        <v>0</v>
      </c>
      <c r="I120" s="115">
        <v>0</v>
      </c>
      <c r="J120" s="115">
        <v>0</v>
      </c>
      <c r="K120" s="115">
        <v>0</v>
      </c>
      <c r="L120" s="115">
        <v>0</v>
      </c>
      <c r="M120" s="115">
        <v>0</v>
      </c>
      <c r="N120" s="115">
        <v>0</v>
      </c>
      <c r="O120" s="115">
        <v>0</v>
      </c>
      <c r="P120" s="115">
        <v>0</v>
      </c>
      <c r="Q120" s="115">
        <v>0</v>
      </c>
      <c r="R120" s="115">
        <v>0</v>
      </c>
      <c r="S120" s="115">
        <v>0</v>
      </c>
      <c r="T120" s="115">
        <v>0</v>
      </c>
      <c r="U120" s="115">
        <v>0</v>
      </c>
      <c r="V120" s="115">
        <v>0</v>
      </c>
      <c r="W120" s="115">
        <v>0</v>
      </c>
      <c r="X120" s="115">
        <v>0</v>
      </c>
      <c r="Y120" s="115">
        <v>0</v>
      </c>
      <c r="Z120" s="115">
        <v>0</v>
      </c>
      <c r="AA120" s="115">
        <v>0</v>
      </c>
      <c r="AB120" s="115">
        <v>0</v>
      </c>
      <c r="AC120" s="115">
        <v>0</v>
      </c>
      <c r="AD120" s="115">
        <v>0</v>
      </c>
      <c r="AE120" s="115">
        <v>0</v>
      </c>
      <c r="AF120" s="115">
        <v>0</v>
      </c>
      <c r="AG120" s="115">
        <v>0</v>
      </c>
      <c r="AH120" s="115">
        <v>0</v>
      </c>
      <c r="AI120" s="115">
        <v>0</v>
      </c>
      <c r="AJ120" s="115">
        <v>0</v>
      </c>
      <c r="AK120" s="115">
        <v>0</v>
      </c>
      <c r="AL120" s="115">
        <v>0</v>
      </c>
      <c r="AM120" s="115">
        <v>0</v>
      </c>
      <c r="AN120" s="115">
        <v>0</v>
      </c>
      <c r="AO120" s="115">
        <v>0</v>
      </c>
      <c r="AP120" s="115">
        <v>0</v>
      </c>
      <c r="AQ120" s="115">
        <v>0</v>
      </c>
      <c r="AR120" s="115">
        <v>0</v>
      </c>
      <c r="AS120" s="115">
        <v>0</v>
      </c>
      <c r="AT120" s="115">
        <v>0</v>
      </c>
      <c r="AU120" s="115">
        <v>0</v>
      </c>
      <c r="AV120" s="115">
        <v>0</v>
      </c>
      <c r="AW120" s="115">
        <v>0</v>
      </c>
      <c r="AX120" s="115">
        <v>0</v>
      </c>
      <c r="AY120" s="116">
        <v>0</v>
      </c>
    </row>
    <row r="121" spans="1:51" s="36" customFormat="1" x14ac:dyDescent="0.2">
      <c r="A121" s="61">
        <f>'[1]Allocation Methodology'!A35</f>
        <v>31</v>
      </c>
      <c r="B121" s="62" t="str">
        <f>'[1]Allocation Methodology'!B35</f>
        <v>Loblaw &amp; York Region Demand Response</v>
      </c>
      <c r="C121" s="62" t="str">
        <f>'[1]Allocation Methodology'!C35</f>
        <v>Business, Industrial</v>
      </c>
      <c r="D121" s="62">
        <f>'[1]Allocation Methodology'!D35</f>
        <v>2008</v>
      </c>
      <c r="E121" s="63" t="str">
        <f>'[1]Allocation Methodology'!E35</f>
        <v>Final</v>
      </c>
      <c r="F121" s="38" t="b">
        <v>0</v>
      </c>
      <c r="G121" s="117">
        <v>0</v>
      </c>
      <c r="H121" s="118">
        <v>0</v>
      </c>
      <c r="I121" s="118">
        <v>0</v>
      </c>
      <c r="J121" s="118">
        <v>0</v>
      </c>
      <c r="K121" s="118">
        <v>0</v>
      </c>
      <c r="L121" s="118">
        <v>0</v>
      </c>
      <c r="M121" s="118">
        <v>0</v>
      </c>
      <c r="N121" s="118">
        <v>0</v>
      </c>
      <c r="O121" s="118">
        <v>0</v>
      </c>
      <c r="P121" s="118">
        <v>0</v>
      </c>
      <c r="Q121" s="118">
        <v>0</v>
      </c>
      <c r="R121" s="118">
        <v>0</v>
      </c>
      <c r="S121" s="118">
        <v>0</v>
      </c>
      <c r="T121" s="118">
        <v>0</v>
      </c>
      <c r="U121" s="118">
        <v>0</v>
      </c>
      <c r="V121" s="118">
        <v>0</v>
      </c>
      <c r="W121" s="118">
        <v>0</v>
      </c>
      <c r="X121" s="118">
        <v>0</v>
      </c>
      <c r="Y121" s="118">
        <v>0</v>
      </c>
      <c r="Z121" s="118">
        <v>0</v>
      </c>
      <c r="AA121" s="118">
        <v>0</v>
      </c>
      <c r="AB121" s="118">
        <v>0</v>
      </c>
      <c r="AC121" s="118">
        <v>0</v>
      </c>
      <c r="AD121" s="118">
        <v>0</v>
      </c>
      <c r="AE121" s="118">
        <v>0</v>
      </c>
      <c r="AF121" s="118">
        <v>0</v>
      </c>
      <c r="AG121" s="118">
        <v>0</v>
      </c>
      <c r="AH121" s="118">
        <v>0</v>
      </c>
      <c r="AI121" s="118">
        <v>0</v>
      </c>
      <c r="AJ121" s="118">
        <v>0</v>
      </c>
      <c r="AK121" s="118">
        <v>0</v>
      </c>
      <c r="AL121" s="118">
        <v>0</v>
      </c>
      <c r="AM121" s="118">
        <v>0</v>
      </c>
      <c r="AN121" s="118">
        <v>0</v>
      </c>
      <c r="AO121" s="118">
        <v>0</v>
      </c>
      <c r="AP121" s="118">
        <v>0</v>
      </c>
      <c r="AQ121" s="118">
        <v>0</v>
      </c>
      <c r="AR121" s="118">
        <v>0</v>
      </c>
      <c r="AS121" s="118">
        <v>0</v>
      </c>
      <c r="AT121" s="118">
        <v>0</v>
      </c>
      <c r="AU121" s="118">
        <v>0</v>
      </c>
      <c r="AV121" s="118">
        <v>0</v>
      </c>
      <c r="AW121" s="118">
        <v>0</v>
      </c>
      <c r="AX121" s="118">
        <v>0</v>
      </c>
      <c r="AY121" s="119">
        <v>0</v>
      </c>
    </row>
    <row r="122" spans="1:51" s="36" customFormat="1" x14ac:dyDescent="0.2">
      <c r="A122" s="54">
        <f>'[1]Allocation Methodology'!A36</f>
        <v>32</v>
      </c>
      <c r="B122" s="55" t="str">
        <f>'[1]Allocation Methodology'!B36</f>
        <v>Renewable Energy Standard Offer</v>
      </c>
      <c r="C122" s="55" t="str">
        <f>'[1]Allocation Methodology'!C36</f>
        <v>Consumer, Business</v>
      </c>
      <c r="D122" s="55">
        <f>'[1]Allocation Methodology'!D36</f>
        <v>2008</v>
      </c>
      <c r="E122" s="56" t="str">
        <f>'[1]Allocation Methodology'!E36</f>
        <v>Final</v>
      </c>
      <c r="F122" s="38" t="b">
        <v>0</v>
      </c>
      <c r="G122" s="114">
        <v>0</v>
      </c>
      <c r="H122" s="115">
        <v>0</v>
      </c>
      <c r="I122" s="115">
        <v>0</v>
      </c>
      <c r="J122" s="115">
        <v>0</v>
      </c>
      <c r="K122" s="115">
        <v>0</v>
      </c>
      <c r="L122" s="115">
        <v>0</v>
      </c>
      <c r="M122" s="115">
        <v>0</v>
      </c>
      <c r="N122" s="115">
        <v>0</v>
      </c>
      <c r="O122" s="115">
        <v>0</v>
      </c>
      <c r="P122" s="115">
        <v>0</v>
      </c>
      <c r="Q122" s="115">
        <v>0</v>
      </c>
      <c r="R122" s="115">
        <v>0</v>
      </c>
      <c r="S122" s="115">
        <v>0</v>
      </c>
      <c r="T122" s="115">
        <v>0</v>
      </c>
      <c r="U122" s="115">
        <v>0</v>
      </c>
      <c r="V122" s="115">
        <v>0</v>
      </c>
      <c r="W122" s="115">
        <v>0</v>
      </c>
      <c r="X122" s="115">
        <v>0</v>
      </c>
      <c r="Y122" s="115">
        <v>0</v>
      </c>
      <c r="Z122" s="115">
        <v>0</v>
      </c>
      <c r="AA122" s="115">
        <v>0</v>
      </c>
      <c r="AB122" s="115">
        <v>0</v>
      </c>
      <c r="AC122" s="115">
        <v>0</v>
      </c>
      <c r="AD122" s="115">
        <v>0</v>
      </c>
      <c r="AE122" s="115">
        <v>0</v>
      </c>
      <c r="AF122" s="115">
        <v>0</v>
      </c>
      <c r="AG122" s="115">
        <v>0</v>
      </c>
      <c r="AH122" s="115">
        <v>0</v>
      </c>
      <c r="AI122" s="115">
        <v>0</v>
      </c>
      <c r="AJ122" s="115">
        <v>0</v>
      </c>
      <c r="AK122" s="115">
        <v>0</v>
      </c>
      <c r="AL122" s="115">
        <v>0</v>
      </c>
      <c r="AM122" s="115">
        <v>0</v>
      </c>
      <c r="AN122" s="115">
        <v>0</v>
      </c>
      <c r="AO122" s="115">
        <v>0</v>
      </c>
      <c r="AP122" s="115">
        <v>0</v>
      </c>
      <c r="AQ122" s="115">
        <v>0</v>
      </c>
      <c r="AR122" s="115">
        <v>0</v>
      </c>
      <c r="AS122" s="115">
        <v>0</v>
      </c>
      <c r="AT122" s="115">
        <v>0</v>
      </c>
      <c r="AU122" s="115">
        <v>0</v>
      </c>
      <c r="AV122" s="115">
        <v>0</v>
      </c>
      <c r="AW122" s="115">
        <v>0</v>
      </c>
      <c r="AX122" s="115">
        <v>0</v>
      </c>
      <c r="AY122" s="116">
        <v>0</v>
      </c>
    </row>
    <row r="123" spans="1:51" s="36" customFormat="1" x14ac:dyDescent="0.2">
      <c r="A123" s="61">
        <f>'[1]Allocation Methodology'!A37</f>
        <v>33</v>
      </c>
      <c r="B123" s="62" t="str">
        <f>'[1]Allocation Methodology'!B37</f>
        <v>Other Customer Based Generation</v>
      </c>
      <c r="C123" s="62" t="str">
        <f>'[1]Allocation Methodology'!C37</f>
        <v>Business</v>
      </c>
      <c r="D123" s="62">
        <f>'[1]Allocation Methodology'!D37</f>
        <v>2008</v>
      </c>
      <c r="E123" s="63" t="str">
        <f>'[1]Allocation Methodology'!E37</f>
        <v>Final</v>
      </c>
      <c r="F123" s="38" t="b">
        <v>0</v>
      </c>
      <c r="G123" s="117">
        <v>0</v>
      </c>
      <c r="H123" s="118">
        <v>0</v>
      </c>
      <c r="I123" s="118">
        <v>0</v>
      </c>
      <c r="J123" s="118">
        <v>0</v>
      </c>
      <c r="K123" s="118">
        <v>0</v>
      </c>
      <c r="L123" s="118">
        <v>0</v>
      </c>
      <c r="M123" s="118">
        <v>0</v>
      </c>
      <c r="N123" s="118">
        <v>0</v>
      </c>
      <c r="O123" s="118">
        <v>0</v>
      </c>
      <c r="P123" s="118">
        <v>0</v>
      </c>
      <c r="Q123" s="118">
        <v>0</v>
      </c>
      <c r="R123" s="118">
        <v>0</v>
      </c>
      <c r="S123" s="118">
        <v>0</v>
      </c>
      <c r="T123" s="118">
        <v>0</v>
      </c>
      <c r="U123" s="118">
        <v>0</v>
      </c>
      <c r="V123" s="118">
        <v>0</v>
      </c>
      <c r="W123" s="118">
        <v>0</v>
      </c>
      <c r="X123" s="118">
        <v>0</v>
      </c>
      <c r="Y123" s="118">
        <v>0</v>
      </c>
      <c r="Z123" s="118">
        <v>0</v>
      </c>
      <c r="AA123" s="118">
        <v>0</v>
      </c>
      <c r="AB123" s="118">
        <v>0</v>
      </c>
      <c r="AC123" s="118">
        <v>0</v>
      </c>
      <c r="AD123" s="118">
        <v>0</v>
      </c>
      <c r="AE123" s="118">
        <v>0</v>
      </c>
      <c r="AF123" s="118">
        <v>0</v>
      </c>
      <c r="AG123" s="118">
        <v>0</v>
      </c>
      <c r="AH123" s="118">
        <v>0</v>
      </c>
      <c r="AI123" s="118">
        <v>0</v>
      </c>
      <c r="AJ123" s="118">
        <v>0</v>
      </c>
      <c r="AK123" s="118">
        <v>0</v>
      </c>
      <c r="AL123" s="118">
        <v>0</v>
      </c>
      <c r="AM123" s="118">
        <v>0</v>
      </c>
      <c r="AN123" s="118">
        <v>0</v>
      </c>
      <c r="AO123" s="118">
        <v>0</v>
      </c>
      <c r="AP123" s="118">
        <v>0</v>
      </c>
      <c r="AQ123" s="118">
        <v>0</v>
      </c>
      <c r="AR123" s="118">
        <v>0</v>
      </c>
      <c r="AS123" s="118">
        <v>0</v>
      </c>
      <c r="AT123" s="118">
        <v>0</v>
      </c>
      <c r="AU123" s="118">
        <v>0</v>
      </c>
      <c r="AV123" s="118">
        <v>0</v>
      </c>
      <c r="AW123" s="118">
        <v>0</v>
      </c>
      <c r="AX123" s="118">
        <v>0</v>
      </c>
      <c r="AY123" s="119">
        <v>0</v>
      </c>
    </row>
    <row r="124" spans="1:51" s="36" customFormat="1" x14ac:dyDescent="0.2">
      <c r="A124" s="83">
        <f>'[1]Allocation Methodology'!A38</f>
        <v>34</v>
      </c>
      <c r="B124" s="84" t="str">
        <f>'[1]Allocation Methodology'!B38</f>
        <v>LDC Custom - Hydro One Networks Inc. - Double Return</v>
      </c>
      <c r="C124" s="84" t="str">
        <f>'[1]Allocation Methodology'!C38</f>
        <v>Business, Industrial</v>
      </c>
      <c r="D124" s="84">
        <f>'[1]Allocation Methodology'!D38</f>
        <v>2008</v>
      </c>
      <c r="E124" s="85" t="str">
        <f>'[1]Allocation Methodology'!E38</f>
        <v>Final</v>
      </c>
      <c r="F124" s="38" t="b">
        <v>0</v>
      </c>
      <c r="G124" s="126">
        <v>0</v>
      </c>
      <c r="H124" s="127">
        <v>0</v>
      </c>
      <c r="I124" s="127">
        <v>0</v>
      </c>
      <c r="J124" s="127">
        <v>0</v>
      </c>
      <c r="K124" s="127">
        <v>0</v>
      </c>
      <c r="L124" s="127">
        <v>0</v>
      </c>
      <c r="M124" s="127">
        <v>0</v>
      </c>
      <c r="N124" s="127">
        <v>0</v>
      </c>
      <c r="O124" s="127">
        <v>0</v>
      </c>
      <c r="P124" s="127">
        <v>0</v>
      </c>
      <c r="Q124" s="127">
        <v>0</v>
      </c>
      <c r="R124" s="127">
        <v>0</v>
      </c>
      <c r="S124" s="127">
        <v>0</v>
      </c>
      <c r="T124" s="127">
        <v>0</v>
      </c>
      <c r="U124" s="127">
        <v>0</v>
      </c>
      <c r="V124" s="127">
        <v>0</v>
      </c>
      <c r="W124" s="127">
        <v>0</v>
      </c>
      <c r="X124" s="127">
        <v>0</v>
      </c>
      <c r="Y124" s="127">
        <v>0</v>
      </c>
      <c r="Z124" s="127">
        <v>0</v>
      </c>
      <c r="AA124" s="127">
        <v>0</v>
      </c>
      <c r="AB124" s="127">
        <v>0</v>
      </c>
      <c r="AC124" s="127">
        <v>0</v>
      </c>
      <c r="AD124" s="127">
        <v>0</v>
      </c>
      <c r="AE124" s="127">
        <v>0</v>
      </c>
      <c r="AF124" s="127">
        <v>0</v>
      </c>
      <c r="AG124" s="127">
        <v>0</v>
      </c>
      <c r="AH124" s="127">
        <v>0</v>
      </c>
      <c r="AI124" s="127">
        <v>0</v>
      </c>
      <c r="AJ124" s="127">
        <v>0</v>
      </c>
      <c r="AK124" s="127">
        <v>0</v>
      </c>
      <c r="AL124" s="127">
        <v>0</v>
      </c>
      <c r="AM124" s="127">
        <v>0</v>
      </c>
      <c r="AN124" s="127">
        <v>0</v>
      </c>
      <c r="AO124" s="127">
        <v>0</v>
      </c>
      <c r="AP124" s="127">
        <v>0</v>
      </c>
      <c r="AQ124" s="127">
        <v>0</v>
      </c>
      <c r="AR124" s="127">
        <v>0</v>
      </c>
      <c r="AS124" s="127">
        <v>0</v>
      </c>
      <c r="AT124" s="127">
        <v>0</v>
      </c>
      <c r="AU124" s="127">
        <v>0</v>
      </c>
      <c r="AV124" s="127">
        <v>0</v>
      </c>
      <c r="AW124" s="127">
        <v>0</v>
      </c>
      <c r="AX124" s="127">
        <v>0</v>
      </c>
      <c r="AY124" s="128">
        <v>0</v>
      </c>
    </row>
    <row r="125" spans="1:51" s="36" customFormat="1" x14ac:dyDescent="0.2">
      <c r="A125" s="47">
        <f>'[1]Allocation Methodology'!A39</f>
        <v>35</v>
      </c>
      <c r="B125" s="48" t="str">
        <f>'[1]Allocation Methodology'!B39</f>
        <v>Great Refrigerator Roundup</v>
      </c>
      <c r="C125" s="48" t="str">
        <f>'[1]Allocation Methodology'!C39</f>
        <v>Consumer</v>
      </c>
      <c r="D125" s="48">
        <f>'[1]Allocation Methodology'!D39</f>
        <v>2009</v>
      </c>
      <c r="E125" s="49" t="str">
        <f>'[1]Allocation Methodology'!E39</f>
        <v>Final</v>
      </c>
      <c r="F125" s="38" t="b">
        <v>0</v>
      </c>
      <c r="G125" s="110">
        <v>0</v>
      </c>
      <c r="H125" s="112">
        <v>0</v>
      </c>
      <c r="I125" s="112">
        <v>0</v>
      </c>
      <c r="J125" s="112">
        <v>49.51955421639132</v>
      </c>
      <c r="K125" s="112">
        <v>49.51955421639132</v>
      </c>
      <c r="L125" s="112">
        <v>49.51955421639132</v>
      </c>
      <c r="M125" s="112">
        <v>49.113950051687056</v>
      </c>
      <c r="N125" s="112">
        <v>37.697381117890217</v>
      </c>
      <c r="O125" s="112">
        <v>0</v>
      </c>
      <c r="P125" s="112">
        <v>0</v>
      </c>
      <c r="Q125" s="112">
        <v>0</v>
      </c>
      <c r="R125" s="112">
        <v>0</v>
      </c>
      <c r="S125" s="112">
        <v>0</v>
      </c>
      <c r="T125" s="112">
        <v>0</v>
      </c>
      <c r="U125" s="112">
        <v>0</v>
      </c>
      <c r="V125" s="112">
        <v>0</v>
      </c>
      <c r="W125" s="112">
        <v>0</v>
      </c>
      <c r="X125" s="112">
        <v>0</v>
      </c>
      <c r="Y125" s="112">
        <v>0</v>
      </c>
      <c r="Z125" s="112">
        <v>0</v>
      </c>
      <c r="AA125" s="112">
        <v>0</v>
      </c>
      <c r="AB125" s="112">
        <v>0</v>
      </c>
      <c r="AC125" s="112">
        <v>0</v>
      </c>
      <c r="AD125" s="112">
        <v>0</v>
      </c>
      <c r="AE125" s="112">
        <v>0</v>
      </c>
      <c r="AF125" s="112">
        <v>0</v>
      </c>
      <c r="AG125" s="112">
        <v>0</v>
      </c>
      <c r="AH125" s="112">
        <v>0</v>
      </c>
      <c r="AI125" s="112">
        <v>0</v>
      </c>
      <c r="AJ125" s="112">
        <v>0</v>
      </c>
      <c r="AK125" s="112">
        <v>0</v>
      </c>
      <c r="AL125" s="112">
        <v>0</v>
      </c>
      <c r="AM125" s="112">
        <v>0</v>
      </c>
      <c r="AN125" s="112">
        <v>0</v>
      </c>
      <c r="AO125" s="112">
        <v>0</v>
      </c>
      <c r="AP125" s="112">
        <v>0</v>
      </c>
      <c r="AQ125" s="112">
        <v>0</v>
      </c>
      <c r="AR125" s="112">
        <v>0</v>
      </c>
      <c r="AS125" s="112">
        <v>0</v>
      </c>
      <c r="AT125" s="112">
        <v>0</v>
      </c>
      <c r="AU125" s="112">
        <v>0</v>
      </c>
      <c r="AV125" s="112">
        <v>0</v>
      </c>
      <c r="AW125" s="112">
        <v>0</v>
      </c>
      <c r="AX125" s="112">
        <v>0</v>
      </c>
      <c r="AY125" s="113">
        <v>0</v>
      </c>
    </row>
    <row r="126" spans="1:51" s="36" customFormat="1" x14ac:dyDescent="0.2">
      <c r="A126" s="54">
        <f>'[1]Allocation Methodology'!A40</f>
        <v>36</v>
      </c>
      <c r="B126" s="55" t="str">
        <f>'[1]Allocation Methodology'!B40</f>
        <v>Cool Savings Rebate</v>
      </c>
      <c r="C126" s="55" t="str">
        <f>'[1]Allocation Methodology'!C40</f>
        <v>Consumer</v>
      </c>
      <c r="D126" s="55">
        <f>'[1]Allocation Methodology'!D40</f>
        <v>2009</v>
      </c>
      <c r="E126" s="56" t="str">
        <f>'[1]Allocation Methodology'!E40</f>
        <v>Final</v>
      </c>
      <c r="F126" s="38" t="b">
        <v>0</v>
      </c>
      <c r="G126" s="114">
        <v>0</v>
      </c>
      <c r="H126" s="115">
        <v>0</v>
      </c>
      <c r="I126" s="115">
        <v>0</v>
      </c>
      <c r="J126" s="115">
        <v>29.023940356238001</v>
      </c>
      <c r="K126" s="115">
        <v>29.023940356238001</v>
      </c>
      <c r="L126" s="115">
        <v>29.023940356238001</v>
      </c>
      <c r="M126" s="115">
        <v>28.920722279119083</v>
      </c>
      <c r="N126" s="115">
        <v>28.772290750273374</v>
      </c>
      <c r="O126" s="115">
        <v>28.597646974098556</v>
      </c>
      <c r="P126" s="115">
        <v>28.597646974098556</v>
      </c>
      <c r="Q126" s="115">
        <v>28.597646974098556</v>
      </c>
      <c r="R126" s="115">
        <v>28.597646974098556</v>
      </c>
      <c r="S126" s="115">
        <v>28.597646974098556</v>
      </c>
      <c r="T126" s="115">
        <v>27.958769633044142</v>
      </c>
      <c r="U126" s="115">
        <v>27.958769633044142</v>
      </c>
      <c r="V126" s="115">
        <v>27.958769633044142</v>
      </c>
      <c r="W126" s="115">
        <v>27.958769633044142</v>
      </c>
      <c r="X126" s="115">
        <v>27.958769633044142</v>
      </c>
      <c r="Y126" s="115">
        <v>27.362685641759008</v>
      </c>
      <c r="Z126" s="115">
        <v>27.362685641759008</v>
      </c>
      <c r="AA126" s="115">
        <v>27.362685641759008</v>
      </c>
      <c r="AB126" s="115">
        <v>22.940642767531457</v>
      </c>
      <c r="AC126" s="115">
        <v>0</v>
      </c>
      <c r="AD126" s="115">
        <v>0</v>
      </c>
      <c r="AE126" s="115">
        <v>0</v>
      </c>
      <c r="AF126" s="115">
        <v>0</v>
      </c>
      <c r="AG126" s="115">
        <v>0</v>
      </c>
      <c r="AH126" s="115">
        <v>0</v>
      </c>
      <c r="AI126" s="115">
        <v>0</v>
      </c>
      <c r="AJ126" s="115">
        <v>0</v>
      </c>
      <c r="AK126" s="115">
        <v>0</v>
      </c>
      <c r="AL126" s="115">
        <v>0</v>
      </c>
      <c r="AM126" s="115">
        <v>0</v>
      </c>
      <c r="AN126" s="115">
        <v>0</v>
      </c>
      <c r="AO126" s="115">
        <v>0</v>
      </c>
      <c r="AP126" s="115">
        <v>0</v>
      </c>
      <c r="AQ126" s="115">
        <v>0</v>
      </c>
      <c r="AR126" s="115">
        <v>0</v>
      </c>
      <c r="AS126" s="115">
        <v>0</v>
      </c>
      <c r="AT126" s="115">
        <v>0</v>
      </c>
      <c r="AU126" s="115">
        <v>0</v>
      </c>
      <c r="AV126" s="115">
        <v>0</v>
      </c>
      <c r="AW126" s="115">
        <v>0</v>
      </c>
      <c r="AX126" s="115">
        <v>0</v>
      </c>
      <c r="AY126" s="116">
        <v>0</v>
      </c>
    </row>
    <row r="127" spans="1:51" s="36" customFormat="1" x14ac:dyDescent="0.2">
      <c r="A127" s="61">
        <f>'[1]Allocation Methodology'!A41</f>
        <v>37</v>
      </c>
      <c r="B127" s="62" t="str">
        <f>'[1]Allocation Methodology'!B41</f>
        <v>Every Kilowatt Counts Power Savings Event</v>
      </c>
      <c r="C127" s="62" t="str">
        <f>'[1]Allocation Methodology'!C41</f>
        <v>Consumer</v>
      </c>
      <c r="D127" s="62">
        <f>'[1]Allocation Methodology'!D41</f>
        <v>2009</v>
      </c>
      <c r="E127" s="63" t="str">
        <f>'[1]Allocation Methodology'!E41</f>
        <v>Final</v>
      </c>
      <c r="F127" s="38" t="b">
        <v>0</v>
      </c>
      <c r="G127" s="117">
        <v>0</v>
      </c>
      <c r="H127" s="118">
        <v>0</v>
      </c>
      <c r="I127" s="118">
        <v>0</v>
      </c>
      <c r="J127" s="118">
        <v>50.46819687672604</v>
      </c>
      <c r="K127" s="118">
        <v>48.374000742880355</v>
      </c>
      <c r="L127" s="118">
        <v>48.374000742880355</v>
      </c>
      <c r="M127" s="118">
        <v>48.371044074179224</v>
      </c>
      <c r="N127" s="118">
        <v>48.049222057859886</v>
      </c>
      <c r="O127" s="118">
        <v>46.153817288501642</v>
      </c>
      <c r="P127" s="118">
        <v>36.745760254008971</v>
      </c>
      <c r="Q127" s="118">
        <v>36.540483201234181</v>
      </c>
      <c r="R127" s="118">
        <v>23.370782430666992</v>
      </c>
      <c r="S127" s="118">
        <v>23.370782430666992</v>
      </c>
      <c r="T127" s="118">
        <v>16.929233963456682</v>
      </c>
      <c r="U127" s="118">
        <v>16.916578795954376</v>
      </c>
      <c r="V127" s="118">
        <v>11.855801344959348</v>
      </c>
      <c r="W127" s="118">
        <v>11.855801344959348</v>
      </c>
      <c r="X127" s="118">
        <v>11.134631203755713</v>
      </c>
      <c r="Y127" s="118">
        <v>5.7521602686787556</v>
      </c>
      <c r="Z127" s="118">
        <v>2.0422430145654809</v>
      </c>
      <c r="AA127" s="118">
        <v>1.3050460851952486</v>
      </c>
      <c r="AB127" s="118">
        <v>1.2673896725136709</v>
      </c>
      <c r="AC127" s="118">
        <v>1.2673896725136709</v>
      </c>
      <c r="AD127" s="118">
        <v>0</v>
      </c>
      <c r="AE127" s="118">
        <v>0</v>
      </c>
      <c r="AF127" s="118">
        <v>0</v>
      </c>
      <c r="AG127" s="118">
        <v>0</v>
      </c>
      <c r="AH127" s="118">
        <v>0</v>
      </c>
      <c r="AI127" s="118">
        <v>0</v>
      </c>
      <c r="AJ127" s="118">
        <v>0</v>
      </c>
      <c r="AK127" s="118">
        <v>0</v>
      </c>
      <c r="AL127" s="118">
        <v>0</v>
      </c>
      <c r="AM127" s="118">
        <v>0</v>
      </c>
      <c r="AN127" s="118">
        <v>0</v>
      </c>
      <c r="AO127" s="118">
        <v>0</v>
      </c>
      <c r="AP127" s="118">
        <v>0</v>
      </c>
      <c r="AQ127" s="118">
        <v>0</v>
      </c>
      <c r="AR127" s="118">
        <v>0</v>
      </c>
      <c r="AS127" s="118">
        <v>0</v>
      </c>
      <c r="AT127" s="118">
        <v>0</v>
      </c>
      <c r="AU127" s="118">
        <v>0</v>
      </c>
      <c r="AV127" s="118">
        <v>0</v>
      </c>
      <c r="AW127" s="118">
        <v>0</v>
      </c>
      <c r="AX127" s="118">
        <v>0</v>
      </c>
      <c r="AY127" s="119">
        <v>0</v>
      </c>
    </row>
    <row r="128" spans="1:51" s="36" customFormat="1" x14ac:dyDescent="0.2">
      <c r="A128" s="54">
        <f>'[1]Allocation Methodology'!A42</f>
        <v>38</v>
      </c>
      <c r="B128" s="90" t="str">
        <f>'[1]Allocation Methodology'!B42</f>
        <v>peaksaver®</v>
      </c>
      <c r="C128" s="55" t="str">
        <f>'[1]Allocation Methodology'!C42</f>
        <v>Consumer, Business</v>
      </c>
      <c r="D128" s="55">
        <f>'[1]Allocation Methodology'!D42</f>
        <v>2009</v>
      </c>
      <c r="E128" s="56" t="str">
        <f>'[1]Allocation Methodology'!E42</f>
        <v>Final</v>
      </c>
      <c r="F128" s="38" t="b">
        <v>0</v>
      </c>
      <c r="G128" s="114">
        <v>0</v>
      </c>
      <c r="H128" s="115">
        <v>0</v>
      </c>
      <c r="I128" s="115">
        <v>0</v>
      </c>
      <c r="J128" s="115">
        <v>0</v>
      </c>
      <c r="K128" s="115">
        <v>0</v>
      </c>
      <c r="L128" s="115">
        <v>0</v>
      </c>
      <c r="M128" s="115">
        <v>0</v>
      </c>
      <c r="N128" s="115">
        <v>0</v>
      </c>
      <c r="O128" s="115">
        <v>0</v>
      </c>
      <c r="P128" s="115">
        <v>0</v>
      </c>
      <c r="Q128" s="115">
        <v>0</v>
      </c>
      <c r="R128" s="115">
        <v>0</v>
      </c>
      <c r="S128" s="115">
        <v>0</v>
      </c>
      <c r="T128" s="115">
        <v>0</v>
      </c>
      <c r="U128" s="115">
        <v>0</v>
      </c>
      <c r="V128" s="115">
        <v>0</v>
      </c>
      <c r="W128" s="115">
        <v>0</v>
      </c>
      <c r="X128" s="115">
        <v>0</v>
      </c>
      <c r="Y128" s="115">
        <v>0</v>
      </c>
      <c r="Z128" s="115">
        <v>0</v>
      </c>
      <c r="AA128" s="115">
        <v>0</v>
      </c>
      <c r="AB128" s="115">
        <v>0</v>
      </c>
      <c r="AC128" s="115">
        <v>0</v>
      </c>
      <c r="AD128" s="115">
        <v>0</v>
      </c>
      <c r="AE128" s="115">
        <v>0</v>
      </c>
      <c r="AF128" s="115">
        <v>0</v>
      </c>
      <c r="AG128" s="115">
        <v>0</v>
      </c>
      <c r="AH128" s="115">
        <v>0</v>
      </c>
      <c r="AI128" s="115">
        <v>0</v>
      </c>
      <c r="AJ128" s="115">
        <v>0</v>
      </c>
      <c r="AK128" s="115">
        <v>0</v>
      </c>
      <c r="AL128" s="115">
        <v>0</v>
      </c>
      <c r="AM128" s="115">
        <v>0</v>
      </c>
      <c r="AN128" s="115">
        <v>0</v>
      </c>
      <c r="AO128" s="115">
        <v>0</v>
      </c>
      <c r="AP128" s="115">
        <v>0</v>
      </c>
      <c r="AQ128" s="115">
        <v>0</v>
      </c>
      <c r="AR128" s="115">
        <v>0</v>
      </c>
      <c r="AS128" s="115">
        <v>0</v>
      </c>
      <c r="AT128" s="115">
        <v>0</v>
      </c>
      <c r="AU128" s="115">
        <v>0</v>
      </c>
      <c r="AV128" s="115">
        <v>0</v>
      </c>
      <c r="AW128" s="115">
        <v>0</v>
      </c>
      <c r="AX128" s="115">
        <v>0</v>
      </c>
      <c r="AY128" s="116">
        <v>0</v>
      </c>
    </row>
    <row r="129" spans="1:51" s="36" customFormat="1" x14ac:dyDescent="0.2">
      <c r="A129" s="61">
        <f>'[1]Allocation Methodology'!A43</f>
        <v>39</v>
      </c>
      <c r="B129" s="62" t="str">
        <f>'[1]Allocation Methodology'!B43</f>
        <v>Electricity Retrofit Incentive</v>
      </c>
      <c r="C129" s="62" t="str">
        <f>'[1]Allocation Methodology'!C43</f>
        <v>Consumer, Business</v>
      </c>
      <c r="D129" s="62">
        <f>'[1]Allocation Methodology'!D43</f>
        <v>2009</v>
      </c>
      <c r="E129" s="63" t="str">
        <f>'[1]Allocation Methodology'!E43</f>
        <v>Final</v>
      </c>
      <c r="F129" s="38" t="b">
        <v>0</v>
      </c>
      <c r="G129" s="117">
        <v>0</v>
      </c>
      <c r="H129" s="118">
        <v>0</v>
      </c>
      <c r="I129" s="118">
        <v>0</v>
      </c>
      <c r="J129" s="118">
        <v>0</v>
      </c>
      <c r="K129" s="118">
        <v>0</v>
      </c>
      <c r="L129" s="118">
        <v>0</v>
      </c>
      <c r="M129" s="118">
        <v>0</v>
      </c>
      <c r="N129" s="118">
        <v>0</v>
      </c>
      <c r="O129" s="118">
        <v>0</v>
      </c>
      <c r="P129" s="118">
        <v>0</v>
      </c>
      <c r="Q129" s="118">
        <v>0</v>
      </c>
      <c r="R129" s="118">
        <v>0</v>
      </c>
      <c r="S129" s="118">
        <v>0</v>
      </c>
      <c r="T129" s="118">
        <v>0</v>
      </c>
      <c r="U129" s="118">
        <v>0</v>
      </c>
      <c r="V129" s="118">
        <v>0</v>
      </c>
      <c r="W129" s="118">
        <v>0</v>
      </c>
      <c r="X129" s="118">
        <v>0</v>
      </c>
      <c r="Y129" s="118">
        <v>0</v>
      </c>
      <c r="Z129" s="118">
        <v>0</v>
      </c>
      <c r="AA129" s="118">
        <v>0</v>
      </c>
      <c r="AB129" s="118">
        <v>0</v>
      </c>
      <c r="AC129" s="118">
        <v>0</v>
      </c>
      <c r="AD129" s="118">
        <v>0</v>
      </c>
      <c r="AE129" s="118">
        <v>0</v>
      </c>
      <c r="AF129" s="118">
        <v>0</v>
      </c>
      <c r="AG129" s="118">
        <v>0</v>
      </c>
      <c r="AH129" s="118">
        <v>0</v>
      </c>
      <c r="AI129" s="118">
        <v>0</v>
      </c>
      <c r="AJ129" s="118">
        <v>0</v>
      </c>
      <c r="AK129" s="118">
        <v>0</v>
      </c>
      <c r="AL129" s="118">
        <v>0</v>
      </c>
      <c r="AM129" s="118">
        <v>0</v>
      </c>
      <c r="AN129" s="118">
        <v>0</v>
      </c>
      <c r="AO129" s="118">
        <v>0</v>
      </c>
      <c r="AP129" s="118">
        <v>0</v>
      </c>
      <c r="AQ129" s="118">
        <v>0</v>
      </c>
      <c r="AR129" s="118">
        <v>0</v>
      </c>
      <c r="AS129" s="118">
        <v>0</v>
      </c>
      <c r="AT129" s="118">
        <v>0</v>
      </c>
      <c r="AU129" s="118">
        <v>0</v>
      </c>
      <c r="AV129" s="118">
        <v>0</v>
      </c>
      <c r="AW129" s="118">
        <v>0</v>
      </c>
      <c r="AX129" s="118">
        <v>0</v>
      </c>
      <c r="AY129" s="119">
        <v>0</v>
      </c>
    </row>
    <row r="130" spans="1:51" s="36" customFormat="1" x14ac:dyDescent="0.2">
      <c r="A130" s="54">
        <f>'[1]Allocation Methodology'!A44</f>
        <v>40</v>
      </c>
      <c r="B130" s="55" t="str">
        <f>'[1]Allocation Methodology'!B44</f>
        <v>Toronto Comprehensive</v>
      </c>
      <c r="C130" s="55" t="str">
        <f>'[1]Allocation Methodology'!C44</f>
        <v>Consumer, Consumer Low-Income, Business, Industrial</v>
      </c>
      <c r="D130" s="55">
        <f>'[1]Allocation Methodology'!D44</f>
        <v>2009</v>
      </c>
      <c r="E130" s="56" t="str">
        <f>'[1]Allocation Methodology'!E44</f>
        <v>Final</v>
      </c>
      <c r="F130" s="38" t="b">
        <v>0</v>
      </c>
      <c r="G130" s="114">
        <v>0</v>
      </c>
      <c r="H130" s="115">
        <v>0</v>
      </c>
      <c r="I130" s="115">
        <v>0</v>
      </c>
      <c r="J130" s="115">
        <v>0</v>
      </c>
      <c r="K130" s="115">
        <v>0</v>
      </c>
      <c r="L130" s="115">
        <v>0</v>
      </c>
      <c r="M130" s="115">
        <v>0</v>
      </c>
      <c r="N130" s="115">
        <v>0</v>
      </c>
      <c r="O130" s="115">
        <v>0</v>
      </c>
      <c r="P130" s="115">
        <v>0</v>
      </c>
      <c r="Q130" s="115">
        <v>0</v>
      </c>
      <c r="R130" s="115">
        <v>0</v>
      </c>
      <c r="S130" s="115">
        <v>0</v>
      </c>
      <c r="T130" s="115">
        <v>0</v>
      </c>
      <c r="U130" s="115">
        <v>0</v>
      </c>
      <c r="V130" s="115">
        <v>0</v>
      </c>
      <c r="W130" s="115">
        <v>0</v>
      </c>
      <c r="X130" s="115">
        <v>0</v>
      </c>
      <c r="Y130" s="115">
        <v>0</v>
      </c>
      <c r="Z130" s="115">
        <v>0</v>
      </c>
      <c r="AA130" s="115">
        <v>0</v>
      </c>
      <c r="AB130" s="115">
        <v>0</v>
      </c>
      <c r="AC130" s="115">
        <v>0</v>
      </c>
      <c r="AD130" s="115">
        <v>0</v>
      </c>
      <c r="AE130" s="115">
        <v>0</v>
      </c>
      <c r="AF130" s="115">
        <v>0</v>
      </c>
      <c r="AG130" s="115">
        <v>0</v>
      </c>
      <c r="AH130" s="115">
        <v>0</v>
      </c>
      <c r="AI130" s="115">
        <v>0</v>
      </c>
      <c r="AJ130" s="115">
        <v>0</v>
      </c>
      <c r="AK130" s="115">
        <v>0</v>
      </c>
      <c r="AL130" s="115">
        <v>0</v>
      </c>
      <c r="AM130" s="115">
        <v>0</v>
      </c>
      <c r="AN130" s="115">
        <v>0</v>
      </c>
      <c r="AO130" s="115">
        <v>0</v>
      </c>
      <c r="AP130" s="115">
        <v>0</v>
      </c>
      <c r="AQ130" s="115">
        <v>0</v>
      </c>
      <c r="AR130" s="115">
        <v>0</v>
      </c>
      <c r="AS130" s="115">
        <v>0</v>
      </c>
      <c r="AT130" s="115">
        <v>0</v>
      </c>
      <c r="AU130" s="115">
        <v>0</v>
      </c>
      <c r="AV130" s="115">
        <v>0</v>
      </c>
      <c r="AW130" s="115">
        <v>0</v>
      </c>
      <c r="AX130" s="115">
        <v>0</v>
      </c>
      <c r="AY130" s="116">
        <v>0</v>
      </c>
    </row>
    <row r="131" spans="1:51" s="36" customFormat="1" x14ac:dyDescent="0.2">
      <c r="A131" s="61">
        <f>'[1]Allocation Methodology'!A45</f>
        <v>41</v>
      </c>
      <c r="B131" s="62" t="str">
        <f>'[1]Allocation Methodology'!B45</f>
        <v>High Performance New Construction</v>
      </c>
      <c r="C131" s="62" t="str">
        <f>'[1]Allocation Methodology'!C45</f>
        <v>Business</v>
      </c>
      <c r="D131" s="62">
        <f>'[1]Allocation Methodology'!D45</f>
        <v>2009</v>
      </c>
      <c r="E131" s="63" t="str">
        <f>'[1]Allocation Methodology'!E45</f>
        <v>Final</v>
      </c>
      <c r="F131" s="38" t="b">
        <v>0</v>
      </c>
      <c r="G131" s="117">
        <v>0</v>
      </c>
      <c r="H131" s="118">
        <v>0</v>
      </c>
      <c r="I131" s="118">
        <v>0</v>
      </c>
      <c r="J131" s="118">
        <v>4.7539187408087002</v>
      </c>
      <c r="K131" s="118">
        <v>4.7539187408087002</v>
      </c>
      <c r="L131" s="118">
        <v>4.7539187408087002</v>
      </c>
      <c r="M131" s="118">
        <v>4.7539187408087002</v>
      </c>
      <c r="N131" s="118">
        <v>4.7539187408087002</v>
      </c>
      <c r="O131" s="118">
        <v>4.7539187408087002</v>
      </c>
      <c r="P131" s="118">
        <v>4.7539187408087002</v>
      </c>
      <c r="Q131" s="118">
        <v>4.7539187408087002</v>
      </c>
      <c r="R131" s="118">
        <v>4.7539187408087002</v>
      </c>
      <c r="S131" s="118">
        <v>4.7539187408087002</v>
      </c>
      <c r="T131" s="118">
        <v>4.7539187408087002</v>
      </c>
      <c r="U131" s="118">
        <v>4.7539187408087002</v>
      </c>
      <c r="V131" s="118">
        <v>4.7539187408087002</v>
      </c>
      <c r="W131" s="118">
        <v>4.7539187408087002</v>
      </c>
      <c r="X131" s="118">
        <v>4.7539187408087002</v>
      </c>
      <c r="Y131" s="118">
        <v>4.7539187408087002</v>
      </c>
      <c r="Z131" s="118">
        <v>4.7539187408087002</v>
      </c>
      <c r="AA131" s="118">
        <v>4.7539187408087002</v>
      </c>
      <c r="AB131" s="118">
        <v>4.7539187408087002</v>
      </c>
      <c r="AC131" s="118">
        <v>4.7539187408087002</v>
      </c>
      <c r="AD131" s="118">
        <v>0</v>
      </c>
      <c r="AE131" s="118">
        <v>0</v>
      </c>
      <c r="AF131" s="118">
        <v>0</v>
      </c>
      <c r="AG131" s="118">
        <v>0</v>
      </c>
      <c r="AH131" s="118">
        <v>0</v>
      </c>
      <c r="AI131" s="118">
        <v>0</v>
      </c>
      <c r="AJ131" s="118">
        <v>0</v>
      </c>
      <c r="AK131" s="118">
        <v>0</v>
      </c>
      <c r="AL131" s="118">
        <v>0</v>
      </c>
      <c r="AM131" s="118">
        <v>0</v>
      </c>
      <c r="AN131" s="118">
        <v>0</v>
      </c>
      <c r="AO131" s="118">
        <v>0</v>
      </c>
      <c r="AP131" s="118">
        <v>0</v>
      </c>
      <c r="AQ131" s="118">
        <v>0</v>
      </c>
      <c r="AR131" s="118">
        <v>0</v>
      </c>
      <c r="AS131" s="118">
        <v>0</v>
      </c>
      <c r="AT131" s="118">
        <v>0</v>
      </c>
      <c r="AU131" s="118">
        <v>0</v>
      </c>
      <c r="AV131" s="118">
        <v>0</v>
      </c>
      <c r="AW131" s="118">
        <v>0</v>
      </c>
      <c r="AX131" s="118">
        <v>0</v>
      </c>
      <c r="AY131" s="119">
        <v>0</v>
      </c>
    </row>
    <row r="132" spans="1:51" s="36" customFormat="1" x14ac:dyDescent="0.2">
      <c r="A132" s="54">
        <f>'[1]Allocation Methodology'!A46</f>
        <v>42</v>
      </c>
      <c r="B132" s="55" t="str">
        <f>'[1]Allocation Methodology'!B46</f>
        <v>Power Savings Blitz</v>
      </c>
      <c r="C132" s="55" t="str">
        <f>'[1]Allocation Methodology'!C46</f>
        <v>Business</v>
      </c>
      <c r="D132" s="55">
        <f>'[1]Allocation Methodology'!D46</f>
        <v>2009</v>
      </c>
      <c r="E132" s="56" t="str">
        <f>'[1]Allocation Methodology'!E46</f>
        <v>Final</v>
      </c>
      <c r="F132" s="38" t="b">
        <v>0</v>
      </c>
      <c r="G132" s="114">
        <v>0</v>
      </c>
      <c r="H132" s="115">
        <v>0</v>
      </c>
      <c r="I132" s="115">
        <v>0</v>
      </c>
      <c r="J132" s="115">
        <v>90.716717269298002</v>
      </c>
      <c r="K132" s="115">
        <v>90.716717269298002</v>
      </c>
      <c r="L132" s="115">
        <v>90.716717269298002</v>
      </c>
      <c r="M132" s="115">
        <v>90.716717269298002</v>
      </c>
      <c r="N132" s="115">
        <v>90.716717269298002</v>
      </c>
      <c r="O132" s="115">
        <v>90.716717269298002</v>
      </c>
      <c r="P132" s="115">
        <v>90.716717269298002</v>
      </c>
      <c r="Q132" s="115">
        <v>90.716717269298002</v>
      </c>
      <c r="R132" s="115">
        <v>51.093323519494412</v>
      </c>
      <c r="S132" s="115">
        <v>0</v>
      </c>
      <c r="T132" s="115">
        <v>0</v>
      </c>
      <c r="U132" s="115">
        <v>0</v>
      </c>
      <c r="V132" s="115">
        <v>0</v>
      </c>
      <c r="W132" s="115">
        <v>0</v>
      </c>
      <c r="X132" s="115">
        <v>0</v>
      </c>
      <c r="Y132" s="115">
        <v>0</v>
      </c>
      <c r="Z132" s="115">
        <v>0</v>
      </c>
      <c r="AA132" s="115">
        <v>0</v>
      </c>
      <c r="AB132" s="115">
        <v>0</v>
      </c>
      <c r="AC132" s="115">
        <v>0</v>
      </c>
      <c r="AD132" s="115">
        <v>0</v>
      </c>
      <c r="AE132" s="115">
        <v>0</v>
      </c>
      <c r="AF132" s="115">
        <v>0</v>
      </c>
      <c r="AG132" s="115">
        <v>0</v>
      </c>
      <c r="AH132" s="115">
        <v>0</v>
      </c>
      <c r="AI132" s="115">
        <v>0</v>
      </c>
      <c r="AJ132" s="115">
        <v>0</v>
      </c>
      <c r="AK132" s="115">
        <v>0</v>
      </c>
      <c r="AL132" s="115">
        <v>0</v>
      </c>
      <c r="AM132" s="115">
        <v>0</v>
      </c>
      <c r="AN132" s="115">
        <v>0</v>
      </c>
      <c r="AO132" s="115">
        <v>0</v>
      </c>
      <c r="AP132" s="115">
        <v>0</v>
      </c>
      <c r="AQ132" s="115">
        <v>0</v>
      </c>
      <c r="AR132" s="115">
        <v>0</v>
      </c>
      <c r="AS132" s="115">
        <v>0</v>
      </c>
      <c r="AT132" s="115">
        <v>0</v>
      </c>
      <c r="AU132" s="115">
        <v>0</v>
      </c>
      <c r="AV132" s="115">
        <v>0</v>
      </c>
      <c r="AW132" s="115">
        <v>0</v>
      </c>
      <c r="AX132" s="115">
        <v>0</v>
      </c>
      <c r="AY132" s="116">
        <v>0</v>
      </c>
    </row>
    <row r="133" spans="1:51" s="36" customFormat="1" x14ac:dyDescent="0.2">
      <c r="A133" s="61">
        <f>'[1]Allocation Methodology'!A47</f>
        <v>43</v>
      </c>
      <c r="B133" s="62" t="str">
        <f>'[1]Allocation Methodology'!B47</f>
        <v>Multi-Family Energy Efficiency Rebates</v>
      </c>
      <c r="C133" s="62" t="str">
        <f>'[1]Allocation Methodology'!C47</f>
        <v>Consumer, Consumer Low-Income</v>
      </c>
      <c r="D133" s="62">
        <f>'[1]Allocation Methodology'!D47</f>
        <v>2009</v>
      </c>
      <c r="E133" s="63" t="str">
        <f>'[1]Allocation Methodology'!E47</f>
        <v>Final</v>
      </c>
      <c r="F133" s="38" t="b">
        <v>0</v>
      </c>
      <c r="G133" s="117">
        <v>0</v>
      </c>
      <c r="H133" s="118">
        <v>0</v>
      </c>
      <c r="I133" s="118">
        <v>0</v>
      </c>
      <c r="J133" s="118">
        <v>0</v>
      </c>
      <c r="K133" s="118">
        <v>0</v>
      </c>
      <c r="L133" s="118">
        <v>0</v>
      </c>
      <c r="M133" s="118">
        <v>0</v>
      </c>
      <c r="N133" s="118">
        <v>0</v>
      </c>
      <c r="O133" s="118">
        <v>0</v>
      </c>
      <c r="P133" s="118">
        <v>0</v>
      </c>
      <c r="Q133" s="118">
        <v>0</v>
      </c>
      <c r="R133" s="118">
        <v>0</v>
      </c>
      <c r="S133" s="118">
        <v>0</v>
      </c>
      <c r="T133" s="118">
        <v>0</v>
      </c>
      <c r="U133" s="118">
        <v>0</v>
      </c>
      <c r="V133" s="118">
        <v>0</v>
      </c>
      <c r="W133" s="118">
        <v>0</v>
      </c>
      <c r="X133" s="118">
        <v>0</v>
      </c>
      <c r="Y133" s="118">
        <v>0</v>
      </c>
      <c r="Z133" s="118">
        <v>0</v>
      </c>
      <c r="AA133" s="118">
        <v>0</v>
      </c>
      <c r="AB133" s="118">
        <v>0</v>
      </c>
      <c r="AC133" s="118">
        <v>0</v>
      </c>
      <c r="AD133" s="118">
        <v>0</v>
      </c>
      <c r="AE133" s="118">
        <v>0</v>
      </c>
      <c r="AF133" s="118">
        <v>0</v>
      </c>
      <c r="AG133" s="118">
        <v>0</v>
      </c>
      <c r="AH133" s="118">
        <v>0</v>
      </c>
      <c r="AI133" s="118">
        <v>0</v>
      </c>
      <c r="AJ133" s="118">
        <v>0</v>
      </c>
      <c r="AK133" s="118">
        <v>0</v>
      </c>
      <c r="AL133" s="118">
        <v>0</v>
      </c>
      <c r="AM133" s="118">
        <v>0</v>
      </c>
      <c r="AN133" s="118">
        <v>0</v>
      </c>
      <c r="AO133" s="118">
        <v>0</v>
      </c>
      <c r="AP133" s="118">
        <v>0</v>
      </c>
      <c r="AQ133" s="118">
        <v>0</v>
      </c>
      <c r="AR133" s="118">
        <v>0</v>
      </c>
      <c r="AS133" s="118">
        <v>0</v>
      </c>
      <c r="AT133" s="118">
        <v>0</v>
      </c>
      <c r="AU133" s="118">
        <v>0</v>
      </c>
      <c r="AV133" s="118">
        <v>0</v>
      </c>
      <c r="AW133" s="118">
        <v>0</v>
      </c>
      <c r="AX133" s="118">
        <v>0</v>
      </c>
      <c r="AY133" s="119">
        <v>0</v>
      </c>
    </row>
    <row r="134" spans="1:51" s="36" customFormat="1" x14ac:dyDescent="0.2">
      <c r="A134" s="54">
        <f>'[1]Allocation Methodology'!A48</f>
        <v>44</v>
      </c>
      <c r="B134" s="55" t="str">
        <f>'[1]Allocation Methodology'!B48</f>
        <v>Demand Response 1</v>
      </c>
      <c r="C134" s="55" t="str">
        <f>'[1]Allocation Methodology'!C48</f>
        <v>Business, Industrial</v>
      </c>
      <c r="D134" s="55">
        <f>'[1]Allocation Methodology'!D48</f>
        <v>2009</v>
      </c>
      <c r="E134" s="56" t="str">
        <f>'[1]Allocation Methodology'!E48</f>
        <v>Final</v>
      </c>
      <c r="F134" s="38" t="b">
        <v>0</v>
      </c>
      <c r="G134" s="114">
        <v>0</v>
      </c>
      <c r="H134" s="115">
        <v>0</v>
      </c>
      <c r="I134" s="115">
        <v>0</v>
      </c>
      <c r="J134" s="115">
        <v>4.1364583253358411</v>
      </c>
      <c r="K134" s="115">
        <v>0</v>
      </c>
      <c r="L134" s="115">
        <v>0</v>
      </c>
      <c r="M134" s="115">
        <v>0</v>
      </c>
      <c r="N134" s="115">
        <v>0</v>
      </c>
      <c r="O134" s="115">
        <v>0</v>
      </c>
      <c r="P134" s="115">
        <v>0</v>
      </c>
      <c r="Q134" s="115">
        <v>0</v>
      </c>
      <c r="R134" s="115">
        <v>0</v>
      </c>
      <c r="S134" s="115">
        <v>0</v>
      </c>
      <c r="T134" s="115">
        <v>0</v>
      </c>
      <c r="U134" s="115">
        <v>0</v>
      </c>
      <c r="V134" s="115">
        <v>0</v>
      </c>
      <c r="W134" s="115">
        <v>0</v>
      </c>
      <c r="X134" s="115">
        <v>0</v>
      </c>
      <c r="Y134" s="115">
        <v>0</v>
      </c>
      <c r="Z134" s="115">
        <v>0</v>
      </c>
      <c r="AA134" s="115">
        <v>0</v>
      </c>
      <c r="AB134" s="115">
        <v>0</v>
      </c>
      <c r="AC134" s="115">
        <v>0</v>
      </c>
      <c r="AD134" s="115">
        <v>0</v>
      </c>
      <c r="AE134" s="115">
        <v>0</v>
      </c>
      <c r="AF134" s="115">
        <v>0</v>
      </c>
      <c r="AG134" s="115">
        <v>0</v>
      </c>
      <c r="AH134" s="115">
        <v>0</v>
      </c>
      <c r="AI134" s="115">
        <v>0</v>
      </c>
      <c r="AJ134" s="115">
        <v>0</v>
      </c>
      <c r="AK134" s="115">
        <v>0</v>
      </c>
      <c r="AL134" s="115">
        <v>0</v>
      </c>
      <c r="AM134" s="115">
        <v>0</v>
      </c>
      <c r="AN134" s="115">
        <v>0</v>
      </c>
      <c r="AO134" s="115">
        <v>0</v>
      </c>
      <c r="AP134" s="115">
        <v>0</v>
      </c>
      <c r="AQ134" s="115">
        <v>0</v>
      </c>
      <c r="AR134" s="115">
        <v>0</v>
      </c>
      <c r="AS134" s="115">
        <v>0</v>
      </c>
      <c r="AT134" s="115">
        <v>0</v>
      </c>
      <c r="AU134" s="115">
        <v>0</v>
      </c>
      <c r="AV134" s="115">
        <v>0</v>
      </c>
      <c r="AW134" s="115">
        <v>0</v>
      </c>
      <c r="AX134" s="115">
        <v>0</v>
      </c>
      <c r="AY134" s="116">
        <v>0</v>
      </c>
    </row>
    <row r="135" spans="1:51" s="36" customFormat="1" x14ac:dyDescent="0.2">
      <c r="A135" s="61">
        <f>'[1]Allocation Methodology'!A49</f>
        <v>45</v>
      </c>
      <c r="B135" s="62" t="str">
        <f>'[1]Allocation Methodology'!B49</f>
        <v>Demand Response 2</v>
      </c>
      <c r="C135" s="62" t="str">
        <f>'[1]Allocation Methodology'!C49</f>
        <v>Business, Industrial</v>
      </c>
      <c r="D135" s="62">
        <f>'[1]Allocation Methodology'!D49</f>
        <v>2009</v>
      </c>
      <c r="E135" s="63" t="str">
        <f>'[1]Allocation Methodology'!E49</f>
        <v>Final</v>
      </c>
      <c r="F135" s="38" t="b">
        <v>0</v>
      </c>
      <c r="G135" s="117">
        <v>0</v>
      </c>
      <c r="H135" s="118">
        <v>0</v>
      </c>
      <c r="I135" s="118">
        <v>0</v>
      </c>
      <c r="J135" s="118">
        <v>39.376934447677549</v>
      </c>
      <c r="K135" s="118">
        <v>0</v>
      </c>
      <c r="L135" s="118">
        <v>0</v>
      </c>
      <c r="M135" s="118">
        <v>0</v>
      </c>
      <c r="N135" s="118">
        <v>0</v>
      </c>
      <c r="O135" s="118">
        <v>0</v>
      </c>
      <c r="P135" s="118">
        <v>0</v>
      </c>
      <c r="Q135" s="118">
        <v>0</v>
      </c>
      <c r="R135" s="118">
        <v>0</v>
      </c>
      <c r="S135" s="118">
        <v>0</v>
      </c>
      <c r="T135" s="118">
        <v>0</v>
      </c>
      <c r="U135" s="118">
        <v>0</v>
      </c>
      <c r="V135" s="118">
        <v>0</v>
      </c>
      <c r="W135" s="118">
        <v>0</v>
      </c>
      <c r="X135" s="118">
        <v>0</v>
      </c>
      <c r="Y135" s="118">
        <v>0</v>
      </c>
      <c r="Z135" s="118">
        <v>0</v>
      </c>
      <c r="AA135" s="118">
        <v>0</v>
      </c>
      <c r="AB135" s="118">
        <v>0</v>
      </c>
      <c r="AC135" s="118">
        <v>0</v>
      </c>
      <c r="AD135" s="118">
        <v>0</v>
      </c>
      <c r="AE135" s="118">
        <v>0</v>
      </c>
      <c r="AF135" s="118">
        <v>0</v>
      </c>
      <c r="AG135" s="118">
        <v>0</v>
      </c>
      <c r="AH135" s="118">
        <v>0</v>
      </c>
      <c r="AI135" s="118">
        <v>0</v>
      </c>
      <c r="AJ135" s="118">
        <v>0</v>
      </c>
      <c r="AK135" s="118">
        <v>0</v>
      </c>
      <c r="AL135" s="118">
        <v>0</v>
      </c>
      <c r="AM135" s="118">
        <v>0</v>
      </c>
      <c r="AN135" s="118">
        <v>0</v>
      </c>
      <c r="AO135" s="118">
        <v>0</v>
      </c>
      <c r="AP135" s="118">
        <v>0</v>
      </c>
      <c r="AQ135" s="118">
        <v>0</v>
      </c>
      <c r="AR135" s="118">
        <v>0</v>
      </c>
      <c r="AS135" s="118">
        <v>0</v>
      </c>
      <c r="AT135" s="118">
        <v>0</v>
      </c>
      <c r="AU135" s="118">
        <v>0</v>
      </c>
      <c r="AV135" s="118">
        <v>0</v>
      </c>
      <c r="AW135" s="118">
        <v>0</v>
      </c>
      <c r="AX135" s="118">
        <v>0</v>
      </c>
      <c r="AY135" s="119">
        <v>0</v>
      </c>
    </row>
    <row r="136" spans="1:51" s="36" customFormat="1" x14ac:dyDescent="0.2">
      <c r="A136" s="54">
        <f>'[1]Allocation Methodology'!A50</f>
        <v>46</v>
      </c>
      <c r="B136" s="55" t="str">
        <f>'[1]Allocation Methodology'!B50</f>
        <v>Demand Response 3</v>
      </c>
      <c r="C136" s="55" t="str">
        <f>'[1]Allocation Methodology'!C50</f>
        <v>Business, Industrial</v>
      </c>
      <c r="D136" s="55">
        <f>'[1]Allocation Methodology'!D50</f>
        <v>2009</v>
      </c>
      <c r="E136" s="56" t="str">
        <f>'[1]Allocation Methodology'!E50</f>
        <v>Final</v>
      </c>
      <c r="F136" s="38" t="b">
        <v>0</v>
      </c>
      <c r="G136" s="114">
        <v>0</v>
      </c>
      <c r="H136" s="115">
        <v>0</v>
      </c>
      <c r="I136" s="115">
        <v>0</v>
      </c>
      <c r="J136" s="115">
        <v>0.75208333187924381</v>
      </c>
      <c r="K136" s="115">
        <v>0</v>
      </c>
      <c r="L136" s="115">
        <v>0</v>
      </c>
      <c r="M136" s="115">
        <v>0</v>
      </c>
      <c r="N136" s="115">
        <v>0</v>
      </c>
      <c r="O136" s="115">
        <v>0</v>
      </c>
      <c r="P136" s="115">
        <v>0</v>
      </c>
      <c r="Q136" s="115">
        <v>0</v>
      </c>
      <c r="R136" s="115">
        <v>0</v>
      </c>
      <c r="S136" s="115">
        <v>0</v>
      </c>
      <c r="T136" s="115">
        <v>0</v>
      </c>
      <c r="U136" s="115">
        <v>0</v>
      </c>
      <c r="V136" s="115">
        <v>0</v>
      </c>
      <c r="W136" s="115">
        <v>0</v>
      </c>
      <c r="X136" s="115">
        <v>0</v>
      </c>
      <c r="Y136" s="115">
        <v>0</v>
      </c>
      <c r="Z136" s="115">
        <v>0</v>
      </c>
      <c r="AA136" s="115">
        <v>0</v>
      </c>
      <c r="AB136" s="115">
        <v>0</v>
      </c>
      <c r="AC136" s="115">
        <v>0</v>
      </c>
      <c r="AD136" s="115">
        <v>0</v>
      </c>
      <c r="AE136" s="115">
        <v>0</v>
      </c>
      <c r="AF136" s="115">
        <v>0</v>
      </c>
      <c r="AG136" s="115">
        <v>0</v>
      </c>
      <c r="AH136" s="115">
        <v>0</v>
      </c>
      <c r="AI136" s="115">
        <v>0</v>
      </c>
      <c r="AJ136" s="115">
        <v>0</v>
      </c>
      <c r="AK136" s="115">
        <v>0</v>
      </c>
      <c r="AL136" s="115">
        <v>0</v>
      </c>
      <c r="AM136" s="115">
        <v>0</v>
      </c>
      <c r="AN136" s="115">
        <v>0</v>
      </c>
      <c r="AO136" s="115">
        <v>0</v>
      </c>
      <c r="AP136" s="115">
        <v>0</v>
      </c>
      <c r="AQ136" s="115">
        <v>0</v>
      </c>
      <c r="AR136" s="115">
        <v>0</v>
      </c>
      <c r="AS136" s="115">
        <v>0</v>
      </c>
      <c r="AT136" s="115">
        <v>0</v>
      </c>
      <c r="AU136" s="115">
        <v>0</v>
      </c>
      <c r="AV136" s="115">
        <v>0</v>
      </c>
      <c r="AW136" s="115">
        <v>0</v>
      </c>
      <c r="AX136" s="115">
        <v>0</v>
      </c>
      <c r="AY136" s="116">
        <v>0</v>
      </c>
    </row>
    <row r="137" spans="1:51" s="36" customFormat="1" x14ac:dyDescent="0.2">
      <c r="A137" s="61">
        <f>'[1]Allocation Methodology'!A51</f>
        <v>47</v>
      </c>
      <c r="B137" s="62" t="str">
        <f>'[1]Allocation Methodology'!B51</f>
        <v>Loblaw &amp; York Region Demand Response</v>
      </c>
      <c r="C137" s="62" t="str">
        <f>'[1]Allocation Methodology'!C51</f>
        <v>Business, Industrial</v>
      </c>
      <c r="D137" s="62">
        <f>'[1]Allocation Methodology'!D51</f>
        <v>2009</v>
      </c>
      <c r="E137" s="63" t="str">
        <f>'[1]Allocation Methodology'!E51</f>
        <v>Final</v>
      </c>
      <c r="F137" s="38" t="b">
        <v>0</v>
      </c>
      <c r="G137" s="117">
        <v>0</v>
      </c>
      <c r="H137" s="118">
        <v>0</v>
      </c>
      <c r="I137" s="118">
        <v>0</v>
      </c>
      <c r="J137" s="118">
        <v>0</v>
      </c>
      <c r="K137" s="118">
        <v>0</v>
      </c>
      <c r="L137" s="118">
        <v>0</v>
      </c>
      <c r="M137" s="118">
        <v>0</v>
      </c>
      <c r="N137" s="118">
        <v>0</v>
      </c>
      <c r="O137" s="118">
        <v>0</v>
      </c>
      <c r="P137" s="118">
        <v>0</v>
      </c>
      <c r="Q137" s="118">
        <v>0</v>
      </c>
      <c r="R137" s="118">
        <v>0</v>
      </c>
      <c r="S137" s="118">
        <v>0</v>
      </c>
      <c r="T137" s="118">
        <v>0</v>
      </c>
      <c r="U137" s="118">
        <v>0</v>
      </c>
      <c r="V137" s="118">
        <v>0</v>
      </c>
      <c r="W137" s="118">
        <v>0</v>
      </c>
      <c r="X137" s="118">
        <v>0</v>
      </c>
      <c r="Y137" s="118">
        <v>0</v>
      </c>
      <c r="Z137" s="118">
        <v>0</v>
      </c>
      <c r="AA137" s="118">
        <v>0</v>
      </c>
      <c r="AB137" s="118">
        <v>0</v>
      </c>
      <c r="AC137" s="118">
        <v>0</v>
      </c>
      <c r="AD137" s="118">
        <v>0</v>
      </c>
      <c r="AE137" s="118">
        <v>0</v>
      </c>
      <c r="AF137" s="118">
        <v>0</v>
      </c>
      <c r="AG137" s="118">
        <v>0</v>
      </c>
      <c r="AH137" s="118">
        <v>0</v>
      </c>
      <c r="AI137" s="118">
        <v>0</v>
      </c>
      <c r="AJ137" s="118">
        <v>0</v>
      </c>
      <c r="AK137" s="118">
        <v>0</v>
      </c>
      <c r="AL137" s="118">
        <v>0</v>
      </c>
      <c r="AM137" s="118">
        <v>0</v>
      </c>
      <c r="AN137" s="118">
        <v>0</v>
      </c>
      <c r="AO137" s="118">
        <v>0</v>
      </c>
      <c r="AP137" s="118">
        <v>0</v>
      </c>
      <c r="AQ137" s="118">
        <v>0</v>
      </c>
      <c r="AR137" s="118">
        <v>0</v>
      </c>
      <c r="AS137" s="118">
        <v>0</v>
      </c>
      <c r="AT137" s="118">
        <v>0</v>
      </c>
      <c r="AU137" s="118">
        <v>0</v>
      </c>
      <c r="AV137" s="118">
        <v>0</v>
      </c>
      <c r="AW137" s="118">
        <v>0</v>
      </c>
      <c r="AX137" s="118">
        <v>0</v>
      </c>
      <c r="AY137" s="119">
        <v>0</v>
      </c>
    </row>
    <row r="138" spans="1:51" s="36" customFormat="1" x14ac:dyDescent="0.2">
      <c r="A138" s="54">
        <f>'[1]Allocation Methodology'!A52</f>
        <v>48</v>
      </c>
      <c r="B138" s="55" t="str">
        <f>'[1]Allocation Methodology'!B52</f>
        <v>LDC Custom - Thunder Bay Hydro - Phantom Load</v>
      </c>
      <c r="C138" s="55" t="str">
        <f>'[1]Allocation Methodology'!C52</f>
        <v>Consumer</v>
      </c>
      <c r="D138" s="55">
        <f>'[1]Allocation Methodology'!D52</f>
        <v>2009</v>
      </c>
      <c r="E138" s="56" t="str">
        <f>'[1]Allocation Methodology'!E52</f>
        <v>Final</v>
      </c>
      <c r="F138" s="38" t="b">
        <v>0</v>
      </c>
      <c r="G138" s="114">
        <v>0</v>
      </c>
      <c r="H138" s="115">
        <v>0</v>
      </c>
      <c r="I138" s="115">
        <v>0</v>
      </c>
      <c r="J138" s="115">
        <v>0</v>
      </c>
      <c r="K138" s="115">
        <v>0</v>
      </c>
      <c r="L138" s="115">
        <v>0</v>
      </c>
      <c r="M138" s="115">
        <v>0</v>
      </c>
      <c r="N138" s="115">
        <v>0</v>
      </c>
      <c r="O138" s="115">
        <v>0</v>
      </c>
      <c r="P138" s="115">
        <v>0</v>
      </c>
      <c r="Q138" s="115">
        <v>0</v>
      </c>
      <c r="R138" s="115">
        <v>0</v>
      </c>
      <c r="S138" s="115">
        <v>0</v>
      </c>
      <c r="T138" s="115">
        <v>0</v>
      </c>
      <c r="U138" s="115">
        <v>0</v>
      </c>
      <c r="V138" s="115">
        <v>0</v>
      </c>
      <c r="W138" s="115">
        <v>0</v>
      </c>
      <c r="X138" s="115">
        <v>0</v>
      </c>
      <c r="Y138" s="115">
        <v>0</v>
      </c>
      <c r="Z138" s="115">
        <v>0</v>
      </c>
      <c r="AA138" s="115">
        <v>0</v>
      </c>
      <c r="AB138" s="115">
        <v>0</v>
      </c>
      <c r="AC138" s="115">
        <v>0</v>
      </c>
      <c r="AD138" s="115">
        <v>0</v>
      </c>
      <c r="AE138" s="115">
        <v>0</v>
      </c>
      <c r="AF138" s="115">
        <v>0</v>
      </c>
      <c r="AG138" s="115">
        <v>0</v>
      </c>
      <c r="AH138" s="115">
        <v>0</v>
      </c>
      <c r="AI138" s="115">
        <v>0</v>
      </c>
      <c r="AJ138" s="115">
        <v>0</v>
      </c>
      <c r="AK138" s="115">
        <v>0</v>
      </c>
      <c r="AL138" s="115">
        <v>0</v>
      </c>
      <c r="AM138" s="115">
        <v>0</v>
      </c>
      <c r="AN138" s="115">
        <v>0</v>
      </c>
      <c r="AO138" s="115">
        <v>0</v>
      </c>
      <c r="AP138" s="115">
        <v>0</v>
      </c>
      <c r="AQ138" s="115">
        <v>0</v>
      </c>
      <c r="AR138" s="115">
        <v>0</v>
      </c>
      <c r="AS138" s="115">
        <v>0</v>
      </c>
      <c r="AT138" s="115">
        <v>0</v>
      </c>
      <c r="AU138" s="115">
        <v>0</v>
      </c>
      <c r="AV138" s="115">
        <v>0</v>
      </c>
      <c r="AW138" s="115">
        <v>0</v>
      </c>
      <c r="AX138" s="115">
        <v>0</v>
      </c>
      <c r="AY138" s="116">
        <v>0</v>
      </c>
    </row>
    <row r="139" spans="1:51" s="36" customFormat="1" x14ac:dyDescent="0.2">
      <c r="A139" s="91">
        <f>'[1]Allocation Methodology'!A53</f>
        <v>49</v>
      </c>
      <c r="B139" s="92" t="str">
        <f>'[1]Allocation Methodology'!B53</f>
        <v>LDC Custom - Toronto Hydro - Summer Challenge</v>
      </c>
      <c r="C139" s="92" t="str">
        <f>'[1]Allocation Methodology'!C53</f>
        <v>Consumer</v>
      </c>
      <c r="D139" s="92">
        <f>'[1]Allocation Methodology'!D53</f>
        <v>2009</v>
      </c>
      <c r="E139" s="93" t="str">
        <f>'[1]Allocation Methodology'!E53</f>
        <v>Final</v>
      </c>
      <c r="F139" s="38" t="b">
        <v>0</v>
      </c>
      <c r="G139" s="129">
        <v>0</v>
      </c>
      <c r="H139" s="130">
        <v>0</v>
      </c>
      <c r="I139" s="130">
        <v>0</v>
      </c>
      <c r="J139" s="130">
        <v>0</v>
      </c>
      <c r="K139" s="130">
        <v>0</v>
      </c>
      <c r="L139" s="130">
        <v>0</v>
      </c>
      <c r="M139" s="130">
        <v>0</v>
      </c>
      <c r="N139" s="130">
        <v>0</v>
      </c>
      <c r="O139" s="130">
        <v>0</v>
      </c>
      <c r="P139" s="130">
        <v>0</v>
      </c>
      <c r="Q139" s="130">
        <v>0</v>
      </c>
      <c r="R139" s="130">
        <v>0</v>
      </c>
      <c r="S139" s="130">
        <v>0</v>
      </c>
      <c r="T139" s="130">
        <v>0</v>
      </c>
      <c r="U139" s="130">
        <v>0</v>
      </c>
      <c r="V139" s="130">
        <v>0</v>
      </c>
      <c r="W139" s="130">
        <v>0</v>
      </c>
      <c r="X139" s="130">
        <v>0</v>
      </c>
      <c r="Y139" s="130">
        <v>0</v>
      </c>
      <c r="Z139" s="130">
        <v>0</v>
      </c>
      <c r="AA139" s="130">
        <v>0</v>
      </c>
      <c r="AB139" s="130">
        <v>0</v>
      </c>
      <c r="AC139" s="130">
        <v>0</v>
      </c>
      <c r="AD139" s="130">
        <v>0</v>
      </c>
      <c r="AE139" s="130">
        <v>0</v>
      </c>
      <c r="AF139" s="130">
        <v>0</v>
      </c>
      <c r="AG139" s="130">
        <v>0</v>
      </c>
      <c r="AH139" s="130">
        <v>0</v>
      </c>
      <c r="AI139" s="130">
        <v>0</v>
      </c>
      <c r="AJ139" s="130">
        <v>0</v>
      </c>
      <c r="AK139" s="130">
        <v>0</v>
      </c>
      <c r="AL139" s="130">
        <v>0</v>
      </c>
      <c r="AM139" s="130">
        <v>0</v>
      </c>
      <c r="AN139" s="130">
        <v>0</v>
      </c>
      <c r="AO139" s="130">
        <v>0</v>
      </c>
      <c r="AP139" s="130">
        <v>0</v>
      </c>
      <c r="AQ139" s="130">
        <v>0</v>
      </c>
      <c r="AR139" s="130">
        <v>0</v>
      </c>
      <c r="AS139" s="130">
        <v>0</v>
      </c>
      <c r="AT139" s="130">
        <v>0</v>
      </c>
      <c r="AU139" s="130">
        <v>0</v>
      </c>
      <c r="AV139" s="130">
        <v>0</v>
      </c>
      <c r="AW139" s="130">
        <v>0</v>
      </c>
      <c r="AX139" s="130">
        <v>0</v>
      </c>
      <c r="AY139" s="131">
        <v>0</v>
      </c>
    </row>
    <row r="140" spans="1:51" s="36" customFormat="1" x14ac:dyDescent="0.2">
      <c r="A140" s="83">
        <f>'[1]Allocation Methodology'!A54</f>
        <v>50</v>
      </c>
      <c r="B140" s="84" t="str">
        <f>'[1]Allocation Methodology'!B54</f>
        <v>LDC Custom - PowerStream - Data Centers</v>
      </c>
      <c r="C140" s="84" t="str">
        <f>'[1]Allocation Methodology'!C54</f>
        <v>Business</v>
      </c>
      <c r="D140" s="84">
        <f>'[1]Allocation Methodology'!D54</f>
        <v>2009</v>
      </c>
      <c r="E140" s="85" t="str">
        <f>'[1]Allocation Methodology'!E54</f>
        <v>Final</v>
      </c>
      <c r="F140" s="38"/>
      <c r="G140" s="126">
        <v>0</v>
      </c>
      <c r="H140" s="127">
        <v>0</v>
      </c>
      <c r="I140" s="127">
        <v>0</v>
      </c>
      <c r="J140" s="127">
        <v>0</v>
      </c>
      <c r="K140" s="127">
        <v>0</v>
      </c>
      <c r="L140" s="127">
        <v>0</v>
      </c>
      <c r="M140" s="127">
        <v>0</v>
      </c>
      <c r="N140" s="127">
        <v>0</v>
      </c>
      <c r="O140" s="127">
        <v>0</v>
      </c>
      <c r="P140" s="127">
        <v>0</v>
      </c>
      <c r="Q140" s="127">
        <v>0</v>
      </c>
      <c r="R140" s="127">
        <v>0</v>
      </c>
      <c r="S140" s="127">
        <v>0</v>
      </c>
      <c r="T140" s="127">
        <v>0</v>
      </c>
      <c r="U140" s="127">
        <v>0</v>
      </c>
      <c r="V140" s="127">
        <v>0</v>
      </c>
      <c r="W140" s="127">
        <v>0</v>
      </c>
      <c r="X140" s="127">
        <v>0</v>
      </c>
      <c r="Y140" s="127">
        <v>0</v>
      </c>
      <c r="Z140" s="127">
        <v>0</v>
      </c>
      <c r="AA140" s="127">
        <v>0</v>
      </c>
      <c r="AB140" s="127">
        <v>0</v>
      </c>
      <c r="AC140" s="127">
        <v>0</v>
      </c>
      <c r="AD140" s="127">
        <v>0</v>
      </c>
      <c r="AE140" s="127">
        <v>0</v>
      </c>
      <c r="AF140" s="127">
        <v>0</v>
      </c>
      <c r="AG140" s="127">
        <v>0</v>
      </c>
      <c r="AH140" s="127">
        <v>0</v>
      </c>
      <c r="AI140" s="127">
        <v>0</v>
      </c>
      <c r="AJ140" s="127">
        <v>0</v>
      </c>
      <c r="AK140" s="127">
        <v>0</v>
      </c>
      <c r="AL140" s="127">
        <v>0</v>
      </c>
      <c r="AM140" s="127">
        <v>0</v>
      </c>
      <c r="AN140" s="127">
        <v>0</v>
      </c>
      <c r="AO140" s="127">
        <v>0</v>
      </c>
      <c r="AP140" s="127">
        <v>0</v>
      </c>
      <c r="AQ140" s="127">
        <v>0</v>
      </c>
      <c r="AR140" s="127">
        <v>0</v>
      </c>
      <c r="AS140" s="127">
        <v>0</v>
      </c>
      <c r="AT140" s="127">
        <v>0</v>
      </c>
      <c r="AU140" s="127">
        <v>0</v>
      </c>
      <c r="AV140" s="127">
        <v>0</v>
      </c>
      <c r="AW140" s="127">
        <v>0</v>
      </c>
      <c r="AX140" s="127">
        <v>0</v>
      </c>
      <c r="AY140" s="128">
        <v>0</v>
      </c>
    </row>
    <row r="141" spans="1:51" s="36" customFormat="1" x14ac:dyDescent="0.2">
      <c r="A141" s="47">
        <f>'[1]Allocation Methodology'!A55</f>
        <v>51</v>
      </c>
      <c r="B141" s="48" t="str">
        <f>'[1]Allocation Methodology'!B55</f>
        <v>Toronto Comprehensive Adjustment</v>
      </c>
      <c r="C141" s="48" t="str">
        <f>'[1]Allocation Methodology'!C55</f>
        <v>Consumer, Business</v>
      </c>
      <c r="D141" s="48">
        <f>'[1]Allocation Methodology'!D55</f>
        <v>2008</v>
      </c>
      <c r="E141" s="49" t="str">
        <f>'[1]Allocation Methodology'!E55</f>
        <v>Final</v>
      </c>
      <c r="F141" s="38"/>
      <c r="G141" s="110">
        <v>0</v>
      </c>
      <c r="H141" s="112">
        <v>0</v>
      </c>
      <c r="I141" s="112">
        <v>0</v>
      </c>
      <c r="J141" s="112">
        <v>0</v>
      </c>
      <c r="K141" s="112">
        <v>0</v>
      </c>
      <c r="L141" s="112">
        <v>0</v>
      </c>
      <c r="M141" s="112">
        <v>0</v>
      </c>
      <c r="N141" s="112">
        <v>0</v>
      </c>
      <c r="O141" s="112">
        <v>0</v>
      </c>
      <c r="P141" s="112">
        <v>0</v>
      </c>
      <c r="Q141" s="112">
        <v>0</v>
      </c>
      <c r="R141" s="112">
        <v>0</v>
      </c>
      <c r="S141" s="112">
        <v>0</v>
      </c>
      <c r="T141" s="112">
        <v>0</v>
      </c>
      <c r="U141" s="112">
        <v>0</v>
      </c>
      <c r="V141" s="112">
        <v>0</v>
      </c>
      <c r="W141" s="112">
        <v>0</v>
      </c>
      <c r="X141" s="112">
        <v>0</v>
      </c>
      <c r="Y141" s="112">
        <v>0</v>
      </c>
      <c r="Z141" s="112">
        <v>0</v>
      </c>
      <c r="AA141" s="112">
        <v>0</v>
      </c>
      <c r="AB141" s="112">
        <v>0</v>
      </c>
      <c r="AC141" s="112">
        <v>0</v>
      </c>
      <c r="AD141" s="112">
        <v>0</v>
      </c>
      <c r="AE141" s="112">
        <v>0</v>
      </c>
      <c r="AF141" s="112">
        <v>0</v>
      </c>
      <c r="AG141" s="112">
        <v>0</v>
      </c>
      <c r="AH141" s="112">
        <v>0</v>
      </c>
      <c r="AI141" s="112">
        <v>0</v>
      </c>
      <c r="AJ141" s="112">
        <v>0</v>
      </c>
      <c r="AK141" s="112">
        <v>0</v>
      </c>
      <c r="AL141" s="112">
        <v>0</v>
      </c>
      <c r="AM141" s="112">
        <v>0</v>
      </c>
      <c r="AN141" s="112">
        <v>0</v>
      </c>
      <c r="AO141" s="112">
        <v>0</v>
      </c>
      <c r="AP141" s="112">
        <v>0</v>
      </c>
      <c r="AQ141" s="112">
        <v>0</v>
      </c>
      <c r="AR141" s="112">
        <v>0</v>
      </c>
      <c r="AS141" s="112">
        <v>0</v>
      </c>
      <c r="AT141" s="112">
        <v>0</v>
      </c>
      <c r="AU141" s="112">
        <v>0</v>
      </c>
      <c r="AV141" s="112">
        <v>0</v>
      </c>
      <c r="AW141" s="112">
        <v>0</v>
      </c>
      <c r="AX141" s="112">
        <v>0</v>
      </c>
      <c r="AY141" s="113">
        <v>0</v>
      </c>
    </row>
    <row r="142" spans="1:51" s="36" customFormat="1" x14ac:dyDescent="0.2">
      <c r="A142" s="83">
        <f>'[1]Allocation Methodology'!A56</f>
        <v>52</v>
      </c>
      <c r="B142" s="84" t="str">
        <f>'[1]Allocation Methodology'!B56</f>
        <v>LDC Custom - Hydro One Networks Inc. - Double Return Adjustment</v>
      </c>
      <c r="C142" s="84" t="str">
        <f>'[1]Allocation Methodology'!C56</f>
        <v>Business, Industrial</v>
      </c>
      <c r="D142" s="84">
        <f>'[1]Allocation Methodology'!D56</f>
        <v>2008</v>
      </c>
      <c r="E142" s="85" t="str">
        <f>'[1]Allocation Methodology'!E56</f>
        <v>Final</v>
      </c>
      <c r="F142" s="38"/>
      <c r="G142" s="126">
        <v>0</v>
      </c>
      <c r="H142" s="127">
        <v>0</v>
      </c>
      <c r="I142" s="127">
        <v>0</v>
      </c>
      <c r="J142" s="127">
        <v>0</v>
      </c>
      <c r="K142" s="127">
        <v>0</v>
      </c>
      <c r="L142" s="127">
        <v>0</v>
      </c>
      <c r="M142" s="127">
        <v>0</v>
      </c>
      <c r="N142" s="127">
        <v>0</v>
      </c>
      <c r="O142" s="127">
        <v>0</v>
      </c>
      <c r="P142" s="127">
        <v>0</v>
      </c>
      <c r="Q142" s="127">
        <v>0</v>
      </c>
      <c r="R142" s="127">
        <v>0</v>
      </c>
      <c r="S142" s="127">
        <v>0</v>
      </c>
      <c r="T142" s="127">
        <v>0</v>
      </c>
      <c r="U142" s="127">
        <v>0</v>
      </c>
      <c r="V142" s="127">
        <v>0</v>
      </c>
      <c r="W142" s="127">
        <v>0</v>
      </c>
      <c r="X142" s="127">
        <v>0</v>
      </c>
      <c r="Y142" s="127">
        <v>0</v>
      </c>
      <c r="Z142" s="127">
        <v>0</v>
      </c>
      <c r="AA142" s="127">
        <v>0</v>
      </c>
      <c r="AB142" s="127">
        <v>0</v>
      </c>
      <c r="AC142" s="127">
        <v>0</v>
      </c>
      <c r="AD142" s="127">
        <v>0</v>
      </c>
      <c r="AE142" s="127">
        <v>0</v>
      </c>
      <c r="AF142" s="127">
        <v>0</v>
      </c>
      <c r="AG142" s="127">
        <v>0</v>
      </c>
      <c r="AH142" s="127">
        <v>0</v>
      </c>
      <c r="AI142" s="127">
        <v>0</v>
      </c>
      <c r="AJ142" s="127">
        <v>0</v>
      </c>
      <c r="AK142" s="127">
        <v>0</v>
      </c>
      <c r="AL142" s="127">
        <v>0</v>
      </c>
      <c r="AM142" s="127">
        <v>0</v>
      </c>
      <c r="AN142" s="127">
        <v>0</v>
      </c>
      <c r="AO142" s="127">
        <v>0</v>
      </c>
      <c r="AP142" s="127">
        <v>0</v>
      </c>
      <c r="AQ142" s="127">
        <v>0</v>
      </c>
      <c r="AR142" s="127">
        <v>0</v>
      </c>
      <c r="AS142" s="127">
        <v>0</v>
      </c>
      <c r="AT142" s="127">
        <v>0</v>
      </c>
      <c r="AU142" s="127">
        <v>0</v>
      </c>
      <c r="AV142" s="127">
        <v>0</v>
      </c>
      <c r="AW142" s="127">
        <v>0</v>
      </c>
      <c r="AX142" s="127">
        <v>0</v>
      </c>
      <c r="AY142" s="128">
        <v>0</v>
      </c>
    </row>
    <row r="143" spans="1:51" s="36" customFormat="1" x14ac:dyDescent="0.2">
      <c r="A143" s="47">
        <f>'[1]Allocation Methodology'!A57</f>
        <v>53</v>
      </c>
      <c r="B143" s="48" t="str">
        <f>'[1]Allocation Methodology'!B57</f>
        <v>Great Refrigerator Roundup</v>
      </c>
      <c r="C143" s="48" t="str">
        <f>'[1]Allocation Methodology'!C57</f>
        <v>Consumer</v>
      </c>
      <c r="D143" s="48">
        <f>'[1]Allocation Methodology'!D57</f>
        <v>2010</v>
      </c>
      <c r="E143" s="49" t="str">
        <f>'[1]Allocation Methodology'!E57</f>
        <v>Final</v>
      </c>
      <c r="F143" s="38"/>
      <c r="G143" s="110">
        <v>0</v>
      </c>
      <c r="H143" s="112">
        <v>0</v>
      </c>
      <c r="I143" s="112">
        <v>0</v>
      </c>
      <c r="J143" s="112">
        <v>0</v>
      </c>
      <c r="K143" s="112">
        <v>42.292235740272851</v>
      </c>
      <c r="L143" s="112">
        <v>42.292235740272851</v>
      </c>
      <c r="M143" s="112">
        <v>42.292235740272851</v>
      </c>
      <c r="N143" s="112">
        <v>41.890072429268869</v>
      </c>
      <c r="O143" s="112">
        <v>25.713917633922097</v>
      </c>
      <c r="P143" s="112">
        <v>0</v>
      </c>
      <c r="Q143" s="112">
        <v>0</v>
      </c>
      <c r="R143" s="112">
        <v>0</v>
      </c>
      <c r="S143" s="112">
        <v>0</v>
      </c>
      <c r="T143" s="112">
        <v>0</v>
      </c>
      <c r="U143" s="112">
        <v>0</v>
      </c>
      <c r="V143" s="112">
        <v>0</v>
      </c>
      <c r="W143" s="112">
        <v>0</v>
      </c>
      <c r="X143" s="112">
        <v>0</v>
      </c>
      <c r="Y143" s="112">
        <v>0</v>
      </c>
      <c r="Z143" s="112">
        <v>0</v>
      </c>
      <c r="AA143" s="112">
        <v>0</v>
      </c>
      <c r="AB143" s="112">
        <v>0</v>
      </c>
      <c r="AC143" s="112">
        <v>0</v>
      </c>
      <c r="AD143" s="112">
        <v>0</v>
      </c>
      <c r="AE143" s="112">
        <v>0</v>
      </c>
      <c r="AF143" s="112">
        <v>0</v>
      </c>
      <c r="AG143" s="112">
        <v>0</v>
      </c>
      <c r="AH143" s="112">
        <v>0</v>
      </c>
      <c r="AI143" s="112">
        <v>0</v>
      </c>
      <c r="AJ143" s="112">
        <v>0</v>
      </c>
      <c r="AK143" s="112">
        <v>0</v>
      </c>
      <c r="AL143" s="112">
        <v>0</v>
      </c>
      <c r="AM143" s="112">
        <v>0</v>
      </c>
      <c r="AN143" s="112">
        <v>0</v>
      </c>
      <c r="AO143" s="112">
        <v>0</v>
      </c>
      <c r="AP143" s="112">
        <v>0</v>
      </c>
      <c r="AQ143" s="112">
        <v>0</v>
      </c>
      <c r="AR143" s="112">
        <v>0</v>
      </c>
      <c r="AS143" s="112">
        <v>0</v>
      </c>
      <c r="AT143" s="112">
        <v>0</v>
      </c>
      <c r="AU143" s="112">
        <v>0</v>
      </c>
      <c r="AV143" s="112">
        <v>0</v>
      </c>
      <c r="AW143" s="112">
        <v>0</v>
      </c>
      <c r="AX143" s="112">
        <v>0</v>
      </c>
      <c r="AY143" s="113">
        <v>0</v>
      </c>
    </row>
    <row r="144" spans="1:51" s="36" customFormat="1" x14ac:dyDescent="0.2">
      <c r="A144" s="54">
        <f>'[1]Allocation Methodology'!A58</f>
        <v>54</v>
      </c>
      <c r="B144" s="55" t="str">
        <f>'[1]Allocation Methodology'!B58</f>
        <v>Cool Savings Rebate</v>
      </c>
      <c r="C144" s="55" t="str">
        <f>'[1]Allocation Methodology'!C58</f>
        <v>Consumer</v>
      </c>
      <c r="D144" s="55">
        <f>'[1]Allocation Methodology'!D58</f>
        <v>2010</v>
      </c>
      <c r="E144" s="56" t="str">
        <f>'[1]Allocation Methodology'!E58</f>
        <v>Final</v>
      </c>
      <c r="F144" s="38"/>
      <c r="G144" s="114">
        <v>0</v>
      </c>
      <c r="H144" s="115">
        <v>0</v>
      </c>
      <c r="I144" s="115">
        <v>0</v>
      </c>
      <c r="J144" s="115">
        <v>0</v>
      </c>
      <c r="K144" s="115">
        <v>0.38448142874079028</v>
      </c>
      <c r="L144" s="115">
        <v>0.38448142874079028</v>
      </c>
      <c r="M144" s="115">
        <v>0.38448142874079028</v>
      </c>
      <c r="N144" s="115">
        <v>0.38448142874079028</v>
      </c>
      <c r="O144" s="115">
        <v>0.38448142874079028</v>
      </c>
      <c r="P144" s="115">
        <v>0.38448142874079028</v>
      </c>
      <c r="Q144" s="115">
        <v>0.38448142874079028</v>
      </c>
      <c r="R144" s="115">
        <v>0.38448142874079028</v>
      </c>
      <c r="S144" s="115">
        <v>0.38448142874079028</v>
      </c>
      <c r="T144" s="115">
        <v>0.38448142874079028</v>
      </c>
      <c r="U144" s="115">
        <v>0.38448142874079028</v>
      </c>
      <c r="V144" s="115">
        <v>0.38448142874079028</v>
      </c>
      <c r="W144" s="115">
        <v>0.38448142874079028</v>
      </c>
      <c r="X144" s="115">
        <v>0.38448142874079028</v>
      </c>
      <c r="Y144" s="115">
        <v>0.38448142874079028</v>
      </c>
      <c r="Z144" s="115">
        <v>0.37920286694560196</v>
      </c>
      <c r="AA144" s="115">
        <v>0.37920286694560196</v>
      </c>
      <c r="AB144" s="115">
        <v>0.37920286694560196</v>
      </c>
      <c r="AC144" s="115">
        <v>0.34308265125234622</v>
      </c>
      <c r="AD144" s="115">
        <v>0</v>
      </c>
      <c r="AE144" s="115">
        <v>0</v>
      </c>
      <c r="AF144" s="115">
        <v>0</v>
      </c>
      <c r="AG144" s="115">
        <v>0</v>
      </c>
      <c r="AH144" s="115">
        <v>0</v>
      </c>
      <c r="AI144" s="115">
        <v>0</v>
      </c>
      <c r="AJ144" s="115">
        <v>0</v>
      </c>
      <c r="AK144" s="115">
        <v>0</v>
      </c>
      <c r="AL144" s="115">
        <v>0</v>
      </c>
      <c r="AM144" s="115">
        <v>0</v>
      </c>
      <c r="AN144" s="115">
        <v>0</v>
      </c>
      <c r="AO144" s="115">
        <v>0</v>
      </c>
      <c r="AP144" s="115">
        <v>0</v>
      </c>
      <c r="AQ144" s="115">
        <v>0</v>
      </c>
      <c r="AR144" s="115">
        <v>0</v>
      </c>
      <c r="AS144" s="115">
        <v>0</v>
      </c>
      <c r="AT144" s="115">
        <v>0</v>
      </c>
      <c r="AU144" s="115">
        <v>0</v>
      </c>
      <c r="AV144" s="115">
        <v>0</v>
      </c>
      <c r="AW144" s="115">
        <v>0</v>
      </c>
      <c r="AX144" s="115">
        <v>0</v>
      </c>
      <c r="AY144" s="116">
        <v>0</v>
      </c>
    </row>
    <row r="145" spans="1:51" s="36" customFormat="1" x14ac:dyDescent="0.2">
      <c r="A145" s="61">
        <f>'[1]Allocation Methodology'!A59</f>
        <v>55</v>
      </c>
      <c r="B145" s="62" t="str">
        <f>'[1]Allocation Methodology'!B59</f>
        <v>Every Kilowatt Counts Power Savings Event</v>
      </c>
      <c r="C145" s="62" t="str">
        <f>'[1]Allocation Methodology'!C59</f>
        <v>Consumer</v>
      </c>
      <c r="D145" s="62">
        <f>'[1]Allocation Methodology'!D59</f>
        <v>2010</v>
      </c>
      <c r="E145" s="63" t="str">
        <f>'[1]Allocation Methodology'!E59</f>
        <v>Final</v>
      </c>
      <c r="F145" s="38"/>
      <c r="G145" s="117">
        <v>0</v>
      </c>
      <c r="H145" s="118">
        <v>0</v>
      </c>
      <c r="I145" s="118">
        <v>0</v>
      </c>
      <c r="J145" s="118">
        <v>0</v>
      </c>
      <c r="K145" s="118">
        <v>18.265737823439427</v>
      </c>
      <c r="L145" s="118">
        <v>16.054225143173259</v>
      </c>
      <c r="M145" s="118">
        <v>15.543285063385101</v>
      </c>
      <c r="N145" s="118">
        <v>15.543285063385101</v>
      </c>
      <c r="O145" s="118">
        <v>15.543285063385101</v>
      </c>
      <c r="P145" s="118">
        <v>8.0004139027192664</v>
      </c>
      <c r="Q145" s="118">
        <v>6.1085881041505141</v>
      </c>
      <c r="R145" s="118">
        <v>6.1085881041505141</v>
      </c>
      <c r="S145" s="118">
        <v>5.9528469480642787</v>
      </c>
      <c r="T145" s="118">
        <v>5.6010108635409361</v>
      </c>
      <c r="U145" s="118">
        <v>4.3084750598928636</v>
      </c>
      <c r="V145" s="118">
        <v>4.3084750598928636</v>
      </c>
      <c r="W145" s="118">
        <v>3.8059207905938797</v>
      </c>
      <c r="X145" s="118">
        <v>3.8059207905938797</v>
      </c>
      <c r="Y145" s="118">
        <v>3.8059207905938797</v>
      </c>
      <c r="Z145" s="118">
        <v>2.1664628907402115</v>
      </c>
      <c r="AA145" s="118">
        <v>5.2887126833951879E-2</v>
      </c>
      <c r="AB145" s="118">
        <v>5.2887126833951879E-2</v>
      </c>
      <c r="AC145" s="118">
        <v>5.2887126833951879E-2</v>
      </c>
      <c r="AD145" s="118">
        <v>5.2887126833951879E-2</v>
      </c>
      <c r="AE145" s="118">
        <v>0</v>
      </c>
      <c r="AF145" s="118">
        <v>0</v>
      </c>
      <c r="AG145" s="118">
        <v>0</v>
      </c>
      <c r="AH145" s="118">
        <v>0</v>
      </c>
      <c r="AI145" s="118">
        <v>0</v>
      </c>
      <c r="AJ145" s="118">
        <v>0</v>
      </c>
      <c r="AK145" s="118">
        <v>0</v>
      </c>
      <c r="AL145" s="118">
        <v>0</v>
      </c>
      <c r="AM145" s="118">
        <v>0</v>
      </c>
      <c r="AN145" s="118">
        <v>0</v>
      </c>
      <c r="AO145" s="118">
        <v>0</v>
      </c>
      <c r="AP145" s="118">
        <v>0</v>
      </c>
      <c r="AQ145" s="118">
        <v>0</v>
      </c>
      <c r="AR145" s="118">
        <v>0</v>
      </c>
      <c r="AS145" s="118">
        <v>0</v>
      </c>
      <c r="AT145" s="118">
        <v>0</v>
      </c>
      <c r="AU145" s="118">
        <v>0</v>
      </c>
      <c r="AV145" s="118">
        <v>0</v>
      </c>
      <c r="AW145" s="118">
        <v>0</v>
      </c>
      <c r="AX145" s="118">
        <v>0</v>
      </c>
      <c r="AY145" s="119">
        <v>0</v>
      </c>
    </row>
    <row r="146" spans="1:51" s="36" customFormat="1" x14ac:dyDescent="0.2">
      <c r="A146" s="54">
        <f>'[1]Allocation Methodology'!A60</f>
        <v>56</v>
      </c>
      <c r="B146" s="90" t="str">
        <f>'[1]Allocation Methodology'!B60</f>
        <v>peaksaver®</v>
      </c>
      <c r="C146" s="55" t="str">
        <f>'[1]Allocation Methodology'!C60</f>
        <v>Consumer, Business</v>
      </c>
      <c r="D146" s="55">
        <f>'[1]Allocation Methodology'!D60</f>
        <v>2010</v>
      </c>
      <c r="E146" s="56" t="str">
        <f>'[1]Allocation Methodology'!E60</f>
        <v>Final</v>
      </c>
      <c r="F146" s="38"/>
      <c r="G146" s="114">
        <v>0</v>
      </c>
      <c r="H146" s="115">
        <v>0</v>
      </c>
      <c r="I146" s="115">
        <v>0</v>
      </c>
      <c r="J146" s="115">
        <v>0</v>
      </c>
      <c r="K146" s="115">
        <v>0</v>
      </c>
      <c r="L146" s="115">
        <v>0</v>
      </c>
      <c r="M146" s="115">
        <v>0</v>
      </c>
      <c r="N146" s="115">
        <v>0</v>
      </c>
      <c r="O146" s="115">
        <v>0</v>
      </c>
      <c r="P146" s="115">
        <v>0</v>
      </c>
      <c r="Q146" s="115">
        <v>0</v>
      </c>
      <c r="R146" s="115">
        <v>0</v>
      </c>
      <c r="S146" s="115">
        <v>0</v>
      </c>
      <c r="T146" s="115">
        <v>0</v>
      </c>
      <c r="U146" s="115">
        <v>0</v>
      </c>
      <c r="V146" s="115">
        <v>0</v>
      </c>
      <c r="W146" s="115">
        <v>0</v>
      </c>
      <c r="X146" s="115">
        <v>0</v>
      </c>
      <c r="Y146" s="115">
        <v>0</v>
      </c>
      <c r="Z146" s="115">
        <v>0</v>
      </c>
      <c r="AA146" s="115">
        <v>0</v>
      </c>
      <c r="AB146" s="115">
        <v>0</v>
      </c>
      <c r="AC146" s="115">
        <v>0</v>
      </c>
      <c r="AD146" s="115">
        <v>0</v>
      </c>
      <c r="AE146" s="115">
        <v>0</v>
      </c>
      <c r="AF146" s="115">
        <v>0</v>
      </c>
      <c r="AG146" s="115">
        <v>0</v>
      </c>
      <c r="AH146" s="115">
        <v>0</v>
      </c>
      <c r="AI146" s="115">
        <v>0</v>
      </c>
      <c r="AJ146" s="115">
        <v>0</v>
      </c>
      <c r="AK146" s="115">
        <v>0</v>
      </c>
      <c r="AL146" s="115">
        <v>0</v>
      </c>
      <c r="AM146" s="115">
        <v>0</v>
      </c>
      <c r="AN146" s="115">
        <v>0</v>
      </c>
      <c r="AO146" s="115">
        <v>0</v>
      </c>
      <c r="AP146" s="115">
        <v>0</v>
      </c>
      <c r="AQ146" s="115">
        <v>0</v>
      </c>
      <c r="AR146" s="115">
        <v>0</v>
      </c>
      <c r="AS146" s="115">
        <v>0</v>
      </c>
      <c r="AT146" s="115">
        <v>0</v>
      </c>
      <c r="AU146" s="115">
        <v>0</v>
      </c>
      <c r="AV146" s="115">
        <v>0</v>
      </c>
      <c r="AW146" s="115">
        <v>0</v>
      </c>
      <c r="AX146" s="115">
        <v>0</v>
      </c>
      <c r="AY146" s="116">
        <v>0</v>
      </c>
    </row>
    <row r="147" spans="1:51" s="36" customFormat="1" x14ac:dyDescent="0.2">
      <c r="A147" s="61">
        <f>'[1]Allocation Methodology'!A61</f>
        <v>57</v>
      </c>
      <c r="B147" s="62" t="str">
        <f>'[1]Allocation Methodology'!B61</f>
        <v>Electricity Retrofit Incentive</v>
      </c>
      <c r="C147" s="62" t="str">
        <f>'[1]Allocation Methodology'!C61</f>
        <v>Consumer, Business</v>
      </c>
      <c r="D147" s="62">
        <f>'[1]Allocation Methodology'!D61</f>
        <v>2010</v>
      </c>
      <c r="E147" s="63" t="str">
        <f>'[1]Allocation Methodology'!E61</f>
        <v>Final</v>
      </c>
      <c r="F147" s="38"/>
      <c r="G147" s="117">
        <v>0</v>
      </c>
      <c r="H147" s="118">
        <v>0</v>
      </c>
      <c r="I147" s="118">
        <v>0</v>
      </c>
      <c r="J147" s="118">
        <v>0</v>
      </c>
      <c r="K147" s="118">
        <v>31.370998630025323</v>
      </c>
      <c r="L147" s="118">
        <v>31.370998630025323</v>
      </c>
      <c r="M147" s="118">
        <v>31.370998630025323</v>
      </c>
      <c r="N147" s="118">
        <v>31.370998630025323</v>
      </c>
      <c r="O147" s="118">
        <v>31.370998630025323</v>
      </c>
      <c r="P147" s="118">
        <v>31.370998630025323</v>
      </c>
      <c r="Q147" s="118">
        <v>31.370998630025323</v>
      </c>
      <c r="R147" s="118">
        <v>31.370998630025323</v>
      </c>
      <c r="S147" s="118">
        <v>31.033978053874634</v>
      </c>
      <c r="T147" s="118">
        <v>7.0212620031407917</v>
      </c>
      <c r="U147" s="118">
        <v>0</v>
      </c>
      <c r="V147" s="118">
        <v>0</v>
      </c>
      <c r="W147" s="118">
        <v>0</v>
      </c>
      <c r="X147" s="118">
        <v>0</v>
      </c>
      <c r="Y147" s="118">
        <v>0</v>
      </c>
      <c r="Z147" s="118">
        <v>0</v>
      </c>
      <c r="AA147" s="118">
        <v>0</v>
      </c>
      <c r="AB147" s="118">
        <v>0</v>
      </c>
      <c r="AC147" s="118">
        <v>0</v>
      </c>
      <c r="AD147" s="118">
        <v>0</v>
      </c>
      <c r="AE147" s="118">
        <v>0</v>
      </c>
      <c r="AF147" s="118">
        <v>0</v>
      </c>
      <c r="AG147" s="118">
        <v>0</v>
      </c>
      <c r="AH147" s="118">
        <v>0</v>
      </c>
      <c r="AI147" s="118">
        <v>0</v>
      </c>
      <c r="AJ147" s="118">
        <v>0</v>
      </c>
      <c r="AK147" s="118">
        <v>0</v>
      </c>
      <c r="AL147" s="118">
        <v>0</v>
      </c>
      <c r="AM147" s="118">
        <v>0</v>
      </c>
      <c r="AN147" s="118">
        <v>0</v>
      </c>
      <c r="AO147" s="118">
        <v>0</v>
      </c>
      <c r="AP147" s="118">
        <v>0</v>
      </c>
      <c r="AQ147" s="118">
        <v>0</v>
      </c>
      <c r="AR147" s="118">
        <v>0</v>
      </c>
      <c r="AS147" s="118">
        <v>0</v>
      </c>
      <c r="AT147" s="118">
        <v>0</v>
      </c>
      <c r="AU147" s="118">
        <v>0</v>
      </c>
      <c r="AV147" s="118">
        <v>0</v>
      </c>
      <c r="AW147" s="118">
        <v>0</v>
      </c>
      <c r="AX147" s="118">
        <v>0</v>
      </c>
      <c r="AY147" s="119">
        <v>0</v>
      </c>
    </row>
    <row r="148" spans="1:51" s="36" customFormat="1" x14ac:dyDescent="0.2">
      <c r="A148" s="54">
        <f>'[1]Allocation Methodology'!A62</f>
        <v>58</v>
      </c>
      <c r="B148" s="55" t="str">
        <f>'[1]Allocation Methodology'!B62</f>
        <v>Toronto Comprehensive</v>
      </c>
      <c r="C148" s="55" t="str">
        <f>'[1]Allocation Methodology'!C62</f>
        <v>Consumer, Consumer Low-Income, Business, Industrial</v>
      </c>
      <c r="D148" s="55">
        <f>'[1]Allocation Methodology'!D62</f>
        <v>2010</v>
      </c>
      <c r="E148" s="56" t="str">
        <f>'[1]Allocation Methodology'!E62</f>
        <v>Final</v>
      </c>
      <c r="F148" s="38"/>
      <c r="G148" s="114">
        <v>0</v>
      </c>
      <c r="H148" s="115">
        <v>0</v>
      </c>
      <c r="I148" s="115">
        <v>0</v>
      </c>
      <c r="J148" s="115">
        <v>0</v>
      </c>
      <c r="K148" s="115">
        <v>0</v>
      </c>
      <c r="L148" s="115">
        <v>0</v>
      </c>
      <c r="M148" s="115">
        <v>0</v>
      </c>
      <c r="N148" s="115">
        <v>0</v>
      </c>
      <c r="O148" s="115">
        <v>0</v>
      </c>
      <c r="P148" s="115">
        <v>0</v>
      </c>
      <c r="Q148" s="115">
        <v>0</v>
      </c>
      <c r="R148" s="115">
        <v>0</v>
      </c>
      <c r="S148" s="115">
        <v>0</v>
      </c>
      <c r="T148" s="115">
        <v>0</v>
      </c>
      <c r="U148" s="115">
        <v>0</v>
      </c>
      <c r="V148" s="115">
        <v>0</v>
      </c>
      <c r="W148" s="115">
        <v>0</v>
      </c>
      <c r="X148" s="115">
        <v>0</v>
      </c>
      <c r="Y148" s="115">
        <v>0</v>
      </c>
      <c r="Z148" s="115">
        <v>0</v>
      </c>
      <c r="AA148" s="115">
        <v>0</v>
      </c>
      <c r="AB148" s="115">
        <v>0</v>
      </c>
      <c r="AC148" s="115">
        <v>0</v>
      </c>
      <c r="AD148" s="115">
        <v>0</v>
      </c>
      <c r="AE148" s="115">
        <v>0</v>
      </c>
      <c r="AF148" s="115">
        <v>0</v>
      </c>
      <c r="AG148" s="115">
        <v>0</v>
      </c>
      <c r="AH148" s="115">
        <v>0</v>
      </c>
      <c r="AI148" s="115">
        <v>0</v>
      </c>
      <c r="AJ148" s="115">
        <v>0</v>
      </c>
      <c r="AK148" s="115">
        <v>0</v>
      </c>
      <c r="AL148" s="115">
        <v>0</v>
      </c>
      <c r="AM148" s="115">
        <v>0</v>
      </c>
      <c r="AN148" s="115">
        <v>0</v>
      </c>
      <c r="AO148" s="115">
        <v>0</v>
      </c>
      <c r="AP148" s="115">
        <v>0</v>
      </c>
      <c r="AQ148" s="115">
        <v>0</v>
      </c>
      <c r="AR148" s="115">
        <v>0</v>
      </c>
      <c r="AS148" s="115">
        <v>0</v>
      </c>
      <c r="AT148" s="115">
        <v>0</v>
      </c>
      <c r="AU148" s="115">
        <v>0</v>
      </c>
      <c r="AV148" s="115">
        <v>0</v>
      </c>
      <c r="AW148" s="115">
        <v>0</v>
      </c>
      <c r="AX148" s="115">
        <v>0</v>
      </c>
      <c r="AY148" s="116">
        <v>0</v>
      </c>
    </row>
    <row r="149" spans="1:51" s="36" customFormat="1" x14ac:dyDescent="0.2">
      <c r="A149" s="61">
        <f>'[1]Allocation Methodology'!A63</f>
        <v>59</v>
      </c>
      <c r="B149" s="62" t="str">
        <f>'[1]Allocation Methodology'!B63</f>
        <v>High Performance New Construction</v>
      </c>
      <c r="C149" s="62" t="str">
        <f>'[1]Allocation Methodology'!C63</f>
        <v>Business</v>
      </c>
      <c r="D149" s="62">
        <f>'[1]Allocation Methodology'!D63</f>
        <v>2010</v>
      </c>
      <c r="E149" s="63" t="str">
        <f>'[1]Allocation Methodology'!E63</f>
        <v>Final</v>
      </c>
      <c r="F149" s="38"/>
      <c r="G149" s="117">
        <v>0</v>
      </c>
      <c r="H149" s="118">
        <v>0</v>
      </c>
      <c r="I149" s="118">
        <v>0</v>
      </c>
      <c r="J149" s="118">
        <v>0</v>
      </c>
      <c r="K149" s="118">
        <v>15.656430369034513</v>
      </c>
      <c r="L149" s="118">
        <v>15.656430369034513</v>
      </c>
      <c r="M149" s="118">
        <v>15.656430369034513</v>
      </c>
      <c r="N149" s="118">
        <v>15.656430369034513</v>
      </c>
      <c r="O149" s="118">
        <v>15.656430369034513</v>
      </c>
      <c r="P149" s="118">
        <v>15.656430369034513</v>
      </c>
      <c r="Q149" s="118">
        <v>15.656430369034513</v>
      </c>
      <c r="R149" s="118">
        <v>15.656430369034513</v>
      </c>
      <c r="S149" s="118">
        <v>15.656430369034513</v>
      </c>
      <c r="T149" s="118">
        <v>15.656430369034513</v>
      </c>
      <c r="U149" s="118">
        <v>15.656430369034513</v>
      </c>
      <c r="V149" s="118">
        <v>15.656430369034513</v>
      </c>
      <c r="W149" s="118">
        <v>15.656430369034513</v>
      </c>
      <c r="X149" s="118">
        <v>15.656430369034513</v>
      </c>
      <c r="Y149" s="118">
        <v>15.656430369034513</v>
      </c>
      <c r="Z149" s="118">
        <v>15.656430369034513</v>
      </c>
      <c r="AA149" s="118">
        <v>15.656430369034513</v>
      </c>
      <c r="AB149" s="118">
        <v>15.656430369034513</v>
      </c>
      <c r="AC149" s="118">
        <v>15.656430369034513</v>
      </c>
      <c r="AD149" s="118">
        <v>15.656430369034513</v>
      </c>
      <c r="AE149" s="118">
        <v>0</v>
      </c>
      <c r="AF149" s="118">
        <v>0</v>
      </c>
      <c r="AG149" s="118">
        <v>0</v>
      </c>
      <c r="AH149" s="118">
        <v>0</v>
      </c>
      <c r="AI149" s="118">
        <v>0</v>
      </c>
      <c r="AJ149" s="118">
        <v>0</v>
      </c>
      <c r="AK149" s="118">
        <v>0</v>
      </c>
      <c r="AL149" s="118">
        <v>0</v>
      </c>
      <c r="AM149" s="118">
        <v>0</v>
      </c>
      <c r="AN149" s="118">
        <v>0</v>
      </c>
      <c r="AO149" s="118">
        <v>0</v>
      </c>
      <c r="AP149" s="118">
        <v>0</v>
      </c>
      <c r="AQ149" s="118">
        <v>0</v>
      </c>
      <c r="AR149" s="118">
        <v>0</v>
      </c>
      <c r="AS149" s="118">
        <v>0</v>
      </c>
      <c r="AT149" s="118">
        <v>0</v>
      </c>
      <c r="AU149" s="118">
        <v>0</v>
      </c>
      <c r="AV149" s="118">
        <v>0</v>
      </c>
      <c r="AW149" s="118">
        <v>0</v>
      </c>
      <c r="AX149" s="118">
        <v>0</v>
      </c>
      <c r="AY149" s="119">
        <v>0</v>
      </c>
    </row>
    <row r="150" spans="1:51" s="36" customFormat="1" x14ac:dyDescent="0.2">
      <c r="A150" s="54">
        <f>'[1]Allocation Methodology'!A64</f>
        <v>60</v>
      </c>
      <c r="B150" s="55" t="str">
        <f>'[1]Allocation Methodology'!B64</f>
        <v>Power Savings Blitz</v>
      </c>
      <c r="C150" s="55" t="str">
        <f>'[1]Allocation Methodology'!C64</f>
        <v>Business</v>
      </c>
      <c r="D150" s="55">
        <f>'[1]Allocation Methodology'!D64</f>
        <v>2010</v>
      </c>
      <c r="E150" s="56" t="str">
        <f>'[1]Allocation Methodology'!E64</f>
        <v>Final</v>
      </c>
      <c r="F150" s="38"/>
      <c r="G150" s="114">
        <v>0</v>
      </c>
      <c r="H150" s="115">
        <v>0</v>
      </c>
      <c r="I150" s="115">
        <v>0</v>
      </c>
      <c r="J150" s="115">
        <v>0</v>
      </c>
      <c r="K150" s="115">
        <v>57.453277681773677</v>
      </c>
      <c r="L150" s="115">
        <v>57.453277681773677</v>
      </c>
      <c r="M150" s="115">
        <v>57.453277681773677</v>
      </c>
      <c r="N150" s="115">
        <v>57.453277681773677</v>
      </c>
      <c r="O150" s="115">
        <v>57.453277681773677</v>
      </c>
      <c r="P150" s="115">
        <v>57.453277681773677</v>
      </c>
      <c r="Q150" s="115">
        <v>57.453277681773677</v>
      </c>
      <c r="R150" s="115">
        <v>38.775416752020782</v>
      </c>
      <c r="S150" s="115">
        <v>0</v>
      </c>
      <c r="T150" s="115">
        <v>0</v>
      </c>
      <c r="U150" s="115">
        <v>0</v>
      </c>
      <c r="V150" s="115">
        <v>0</v>
      </c>
      <c r="W150" s="115">
        <v>0</v>
      </c>
      <c r="X150" s="115">
        <v>0</v>
      </c>
      <c r="Y150" s="115">
        <v>0</v>
      </c>
      <c r="Z150" s="115">
        <v>0</v>
      </c>
      <c r="AA150" s="115">
        <v>0</v>
      </c>
      <c r="AB150" s="115">
        <v>0</v>
      </c>
      <c r="AC150" s="115">
        <v>0</v>
      </c>
      <c r="AD150" s="115">
        <v>0</v>
      </c>
      <c r="AE150" s="115">
        <v>0</v>
      </c>
      <c r="AF150" s="115">
        <v>0</v>
      </c>
      <c r="AG150" s="115">
        <v>0</v>
      </c>
      <c r="AH150" s="115">
        <v>0</v>
      </c>
      <c r="AI150" s="115">
        <v>0</v>
      </c>
      <c r="AJ150" s="115">
        <v>0</v>
      </c>
      <c r="AK150" s="115">
        <v>0</v>
      </c>
      <c r="AL150" s="115">
        <v>0</v>
      </c>
      <c r="AM150" s="115">
        <v>0</v>
      </c>
      <c r="AN150" s="115">
        <v>0</v>
      </c>
      <c r="AO150" s="115">
        <v>0</v>
      </c>
      <c r="AP150" s="115">
        <v>0</v>
      </c>
      <c r="AQ150" s="115">
        <v>0</v>
      </c>
      <c r="AR150" s="115">
        <v>0</v>
      </c>
      <c r="AS150" s="115">
        <v>0</v>
      </c>
      <c r="AT150" s="115">
        <v>0</v>
      </c>
      <c r="AU150" s="115">
        <v>0</v>
      </c>
      <c r="AV150" s="115">
        <v>0</v>
      </c>
      <c r="AW150" s="115">
        <v>0</v>
      </c>
      <c r="AX150" s="115">
        <v>0</v>
      </c>
      <c r="AY150" s="116">
        <v>0</v>
      </c>
    </row>
    <row r="151" spans="1:51" s="36" customFormat="1" x14ac:dyDescent="0.2">
      <c r="A151" s="61">
        <f>'[1]Allocation Methodology'!A65</f>
        <v>61</v>
      </c>
      <c r="B151" s="62" t="str">
        <f>'[1]Allocation Methodology'!B65</f>
        <v>Multi-Family Energy Efficiency Rebates</v>
      </c>
      <c r="C151" s="62" t="str">
        <f>'[1]Allocation Methodology'!C65</f>
        <v>Consumer, Consumer Low-Income</v>
      </c>
      <c r="D151" s="62">
        <f>'[1]Allocation Methodology'!D65</f>
        <v>2010</v>
      </c>
      <c r="E151" s="63" t="str">
        <f>'[1]Allocation Methodology'!E65</f>
        <v>Final</v>
      </c>
      <c r="F151" s="38"/>
      <c r="G151" s="117">
        <v>0</v>
      </c>
      <c r="H151" s="118">
        <v>0</v>
      </c>
      <c r="I151" s="118">
        <v>0</v>
      </c>
      <c r="J151" s="118">
        <v>0</v>
      </c>
      <c r="K151" s="118">
        <v>2.8787997444554514</v>
      </c>
      <c r="L151" s="118">
        <v>2.8787997444554514</v>
      </c>
      <c r="M151" s="118">
        <v>2.8787997444554514</v>
      </c>
      <c r="N151" s="118">
        <v>2.8787997444554514</v>
      </c>
      <c r="O151" s="118">
        <v>2.8787997444554514</v>
      </c>
      <c r="P151" s="118">
        <v>2.8787997444554514</v>
      </c>
      <c r="Q151" s="118">
        <v>2.8787997444554514</v>
      </c>
      <c r="R151" s="118">
        <v>2.8787997444554514</v>
      </c>
      <c r="S151" s="118">
        <v>2.8787997444554514</v>
      </c>
      <c r="T151" s="118">
        <v>0.25732288218604621</v>
      </c>
      <c r="U151" s="118">
        <v>0</v>
      </c>
      <c r="V151" s="118">
        <v>0</v>
      </c>
      <c r="W151" s="118">
        <v>0</v>
      </c>
      <c r="X151" s="118">
        <v>0</v>
      </c>
      <c r="Y151" s="118">
        <v>0</v>
      </c>
      <c r="Z151" s="118">
        <v>0</v>
      </c>
      <c r="AA151" s="118">
        <v>0</v>
      </c>
      <c r="AB151" s="118">
        <v>0</v>
      </c>
      <c r="AC151" s="118">
        <v>0</v>
      </c>
      <c r="AD151" s="118">
        <v>0</v>
      </c>
      <c r="AE151" s="118">
        <v>0</v>
      </c>
      <c r="AF151" s="118">
        <v>0</v>
      </c>
      <c r="AG151" s="118">
        <v>0</v>
      </c>
      <c r="AH151" s="118">
        <v>0</v>
      </c>
      <c r="AI151" s="118">
        <v>0</v>
      </c>
      <c r="AJ151" s="118">
        <v>0</v>
      </c>
      <c r="AK151" s="118">
        <v>0</v>
      </c>
      <c r="AL151" s="118">
        <v>0</v>
      </c>
      <c r="AM151" s="118">
        <v>0</v>
      </c>
      <c r="AN151" s="118">
        <v>0</v>
      </c>
      <c r="AO151" s="118">
        <v>0</v>
      </c>
      <c r="AP151" s="118">
        <v>0</v>
      </c>
      <c r="AQ151" s="118">
        <v>0</v>
      </c>
      <c r="AR151" s="118">
        <v>0</v>
      </c>
      <c r="AS151" s="118">
        <v>0</v>
      </c>
      <c r="AT151" s="118">
        <v>0</v>
      </c>
      <c r="AU151" s="118">
        <v>0</v>
      </c>
      <c r="AV151" s="118">
        <v>0</v>
      </c>
      <c r="AW151" s="118">
        <v>0</v>
      </c>
      <c r="AX151" s="118">
        <v>0</v>
      </c>
      <c r="AY151" s="119">
        <v>0</v>
      </c>
    </row>
    <row r="152" spans="1:51" s="36" customFormat="1" x14ac:dyDescent="0.2">
      <c r="A152" s="54">
        <f>'[1]Allocation Methodology'!A66</f>
        <v>62</v>
      </c>
      <c r="B152" s="55" t="str">
        <f>'[1]Allocation Methodology'!B66</f>
        <v>Demand Response 2</v>
      </c>
      <c r="C152" s="55" t="str">
        <f>'[1]Allocation Methodology'!C66</f>
        <v>Business, Industrial</v>
      </c>
      <c r="D152" s="55">
        <f>'[1]Allocation Methodology'!D66</f>
        <v>2010</v>
      </c>
      <c r="E152" s="56" t="str">
        <f>'[1]Allocation Methodology'!E66</f>
        <v>Final</v>
      </c>
      <c r="F152" s="38"/>
      <c r="G152" s="114">
        <v>0</v>
      </c>
      <c r="H152" s="115">
        <v>0</v>
      </c>
      <c r="I152" s="115">
        <v>0</v>
      </c>
      <c r="J152" s="115">
        <v>0</v>
      </c>
      <c r="K152" s="115">
        <v>73.991214100740493</v>
      </c>
      <c r="L152" s="115">
        <v>0</v>
      </c>
      <c r="M152" s="115">
        <v>0</v>
      </c>
      <c r="N152" s="115">
        <v>0</v>
      </c>
      <c r="O152" s="115">
        <v>0</v>
      </c>
      <c r="P152" s="115">
        <v>0</v>
      </c>
      <c r="Q152" s="115">
        <v>0</v>
      </c>
      <c r="R152" s="115">
        <v>0</v>
      </c>
      <c r="S152" s="115">
        <v>0</v>
      </c>
      <c r="T152" s="115">
        <v>0</v>
      </c>
      <c r="U152" s="115">
        <v>0</v>
      </c>
      <c r="V152" s="115">
        <v>0</v>
      </c>
      <c r="W152" s="115">
        <v>0</v>
      </c>
      <c r="X152" s="115">
        <v>0</v>
      </c>
      <c r="Y152" s="115">
        <v>0</v>
      </c>
      <c r="Z152" s="115">
        <v>0</v>
      </c>
      <c r="AA152" s="115">
        <v>0</v>
      </c>
      <c r="AB152" s="115">
        <v>0</v>
      </c>
      <c r="AC152" s="115">
        <v>0</v>
      </c>
      <c r="AD152" s="115">
        <v>0</v>
      </c>
      <c r="AE152" s="115">
        <v>0</v>
      </c>
      <c r="AF152" s="115">
        <v>0</v>
      </c>
      <c r="AG152" s="115">
        <v>0</v>
      </c>
      <c r="AH152" s="115">
        <v>0</v>
      </c>
      <c r="AI152" s="115">
        <v>0</v>
      </c>
      <c r="AJ152" s="115">
        <v>0</v>
      </c>
      <c r="AK152" s="115">
        <v>0</v>
      </c>
      <c r="AL152" s="115">
        <v>0</v>
      </c>
      <c r="AM152" s="115">
        <v>0</v>
      </c>
      <c r="AN152" s="115">
        <v>0</v>
      </c>
      <c r="AO152" s="115">
        <v>0</v>
      </c>
      <c r="AP152" s="115">
        <v>0</v>
      </c>
      <c r="AQ152" s="115">
        <v>0</v>
      </c>
      <c r="AR152" s="115">
        <v>0</v>
      </c>
      <c r="AS152" s="115">
        <v>0</v>
      </c>
      <c r="AT152" s="115">
        <v>0</v>
      </c>
      <c r="AU152" s="115">
        <v>0</v>
      </c>
      <c r="AV152" s="115">
        <v>0</v>
      </c>
      <c r="AW152" s="115">
        <v>0</v>
      </c>
      <c r="AX152" s="115">
        <v>0</v>
      </c>
      <c r="AY152" s="116">
        <v>0</v>
      </c>
    </row>
    <row r="153" spans="1:51" s="36" customFormat="1" x14ac:dyDescent="0.2">
      <c r="A153" s="61">
        <f>'[1]Allocation Methodology'!A67</f>
        <v>63</v>
      </c>
      <c r="B153" s="62" t="str">
        <f>'[1]Allocation Methodology'!B67</f>
        <v>Demand Response 3</v>
      </c>
      <c r="C153" s="62" t="str">
        <f>'[1]Allocation Methodology'!C67</f>
        <v>Business, Industrial</v>
      </c>
      <c r="D153" s="62">
        <f>'[1]Allocation Methodology'!D67</f>
        <v>2010</v>
      </c>
      <c r="E153" s="63" t="str">
        <f>'[1]Allocation Methodology'!E67</f>
        <v>Final</v>
      </c>
      <c r="F153" s="38"/>
      <c r="G153" s="117">
        <v>0</v>
      </c>
      <c r="H153" s="118">
        <v>0</v>
      </c>
      <c r="I153" s="118">
        <v>0</v>
      </c>
      <c r="J153" s="118">
        <v>0</v>
      </c>
      <c r="K153" s="118">
        <v>2.6224060784805934</v>
      </c>
      <c r="L153" s="118">
        <v>0</v>
      </c>
      <c r="M153" s="118">
        <v>0</v>
      </c>
      <c r="N153" s="118">
        <v>0</v>
      </c>
      <c r="O153" s="118">
        <v>0</v>
      </c>
      <c r="P153" s="118">
        <v>0</v>
      </c>
      <c r="Q153" s="118">
        <v>0</v>
      </c>
      <c r="R153" s="118">
        <v>0</v>
      </c>
      <c r="S153" s="118">
        <v>0</v>
      </c>
      <c r="T153" s="118">
        <v>0</v>
      </c>
      <c r="U153" s="118">
        <v>0</v>
      </c>
      <c r="V153" s="118">
        <v>0</v>
      </c>
      <c r="W153" s="118">
        <v>0</v>
      </c>
      <c r="X153" s="118">
        <v>0</v>
      </c>
      <c r="Y153" s="118">
        <v>0</v>
      </c>
      <c r="Z153" s="118">
        <v>0</v>
      </c>
      <c r="AA153" s="118">
        <v>0</v>
      </c>
      <c r="AB153" s="118">
        <v>0</v>
      </c>
      <c r="AC153" s="118">
        <v>0</v>
      </c>
      <c r="AD153" s="118">
        <v>0</v>
      </c>
      <c r="AE153" s="118">
        <v>0</v>
      </c>
      <c r="AF153" s="118">
        <v>0</v>
      </c>
      <c r="AG153" s="118">
        <v>0</v>
      </c>
      <c r="AH153" s="118">
        <v>0</v>
      </c>
      <c r="AI153" s="118">
        <v>0</v>
      </c>
      <c r="AJ153" s="118">
        <v>0</v>
      </c>
      <c r="AK153" s="118">
        <v>0</v>
      </c>
      <c r="AL153" s="118">
        <v>0</v>
      </c>
      <c r="AM153" s="118">
        <v>0</v>
      </c>
      <c r="AN153" s="118">
        <v>0</v>
      </c>
      <c r="AO153" s="118">
        <v>0</v>
      </c>
      <c r="AP153" s="118">
        <v>0</v>
      </c>
      <c r="AQ153" s="118">
        <v>0</v>
      </c>
      <c r="AR153" s="118">
        <v>0</v>
      </c>
      <c r="AS153" s="118">
        <v>0</v>
      </c>
      <c r="AT153" s="118">
        <v>0</v>
      </c>
      <c r="AU153" s="118">
        <v>0</v>
      </c>
      <c r="AV153" s="118">
        <v>0</v>
      </c>
      <c r="AW153" s="118">
        <v>0</v>
      </c>
      <c r="AX153" s="118">
        <v>0</v>
      </c>
      <c r="AY153" s="119">
        <v>0</v>
      </c>
    </row>
    <row r="154" spans="1:51" s="36" customFormat="1" x14ac:dyDescent="0.2">
      <c r="A154" s="54">
        <f>'[1]Allocation Methodology'!A68</f>
        <v>64</v>
      </c>
      <c r="B154" s="55" t="str">
        <f>'[1]Allocation Methodology'!B68</f>
        <v>Loblaw &amp; York Region Demand Response</v>
      </c>
      <c r="C154" s="55" t="str">
        <f>'[1]Allocation Methodology'!C68</f>
        <v>Business, Industrial</v>
      </c>
      <c r="D154" s="55">
        <f>'[1]Allocation Methodology'!D68</f>
        <v>2010</v>
      </c>
      <c r="E154" s="56" t="str">
        <f>'[1]Allocation Methodology'!E68</f>
        <v>Final</v>
      </c>
      <c r="F154" s="38"/>
      <c r="G154" s="114">
        <v>0</v>
      </c>
      <c r="H154" s="115">
        <v>0</v>
      </c>
      <c r="I154" s="115">
        <v>0</v>
      </c>
      <c r="J154" s="115">
        <v>0</v>
      </c>
      <c r="K154" s="115">
        <v>0</v>
      </c>
      <c r="L154" s="115">
        <v>0</v>
      </c>
      <c r="M154" s="115">
        <v>0</v>
      </c>
      <c r="N154" s="115">
        <v>0</v>
      </c>
      <c r="O154" s="115">
        <v>0</v>
      </c>
      <c r="P154" s="115">
        <v>0</v>
      </c>
      <c r="Q154" s="115">
        <v>0</v>
      </c>
      <c r="R154" s="115">
        <v>0</v>
      </c>
      <c r="S154" s="115">
        <v>0</v>
      </c>
      <c r="T154" s="115">
        <v>0</v>
      </c>
      <c r="U154" s="115">
        <v>0</v>
      </c>
      <c r="V154" s="115">
        <v>0</v>
      </c>
      <c r="W154" s="115">
        <v>0</v>
      </c>
      <c r="X154" s="115">
        <v>0</v>
      </c>
      <c r="Y154" s="115">
        <v>0</v>
      </c>
      <c r="Z154" s="115">
        <v>0</v>
      </c>
      <c r="AA154" s="115">
        <v>0</v>
      </c>
      <c r="AB154" s="115">
        <v>0</v>
      </c>
      <c r="AC154" s="115">
        <v>0</v>
      </c>
      <c r="AD154" s="115">
        <v>0</v>
      </c>
      <c r="AE154" s="115">
        <v>0</v>
      </c>
      <c r="AF154" s="115">
        <v>0</v>
      </c>
      <c r="AG154" s="115">
        <v>0</v>
      </c>
      <c r="AH154" s="115">
        <v>0</v>
      </c>
      <c r="AI154" s="115">
        <v>0</v>
      </c>
      <c r="AJ154" s="115">
        <v>0</v>
      </c>
      <c r="AK154" s="115">
        <v>0</v>
      </c>
      <c r="AL154" s="115">
        <v>0</v>
      </c>
      <c r="AM154" s="115">
        <v>0</v>
      </c>
      <c r="AN154" s="115">
        <v>0</v>
      </c>
      <c r="AO154" s="115">
        <v>0</v>
      </c>
      <c r="AP154" s="115">
        <v>0</v>
      </c>
      <c r="AQ154" s="115">
        <v>0</v>
      </c>
      <c r="AR154" s="115">
        <v>0</v>
      </c>
      <c r="AS154" s="115">
        <v>0</v>
      </c>
      <c r="AT154" s="115">
        <v>0</v>
      </c>
      <c r="AU154" s="115">
        <v>0</v>
      </c>
      <c r="AV154" s="115">
        <v>0</v>
      </c>
      <c r="AW154" s="115">
        <v>0</v>
      </c>
      <c r="AX154" s="115">
        <v>0</v>
      </c>
      <c r="AY154" s="116">
        <v>0</v>
      </c>
    </row>
    <row r="155" spans="1:51" s="36" customFormat="1" x14ac:dyDescent="0.2">
      <c r="A155" s="68">
        <f>'[1]Allocation Methodology'!A69</f>
        <v>65</v>
      </c>
      <c r="B155" s="69" t="str">
        <f>'[1]Allocation Methodology'!B69</f>
        <v>LDC Custom - Hydro Ottawa - Small Commercial Demand Response</v>
      </c>
      <c r="C155" s="69" t="str">
        <f>'[1]Allocation Methodology'!C69</f>
        <v>Consumer</v>
      </c>
      <c r="D155" s="69">
        <f>'[1]Allocation Methodology'!D69</f>
        <v>2010</v>
      </c>
      <c r="E155" s="70" t="str">
        <f>'[1]Allocation Methodology'!E69</f>
        <v>Final</v>
      </c>
      <c r="F155" s="38"/>
      <c r="G155" s="120">
        <v>0</v>
      </c>
      <c r="H155" s="121">
        <v>0</v>
      </c>
      <c r="I155" s="121">
        <v>0</v>
      </c>
      <c r="J155" s="121">
        <v>0</v>
      </c>
      <c r="K155" s="121">
        <v>0</v>
      </c>
      <c r="L155" s="121">
        <v>0</v>
      </c>
      <c r="M155" s="121">
        <v>0</v>
      </c>
      <c r="N155" s="121">
        <v>0</v>
      </c>
      <c r="O155" s="121">
        <v>0</v>
      </c>
      <c r="P155" s="121">
        <v>0</v>
      </c>
      <c r="Q155" s="121">
        <v>0</v>
      </c>
      <c r="R155" s="121">
        <v>0</v>
      </c>
      <c r="S155" s="121">
        <v>0</v>
      </c>
      <c r="T155" s="121">
        <v>0</v>
      </c>
      <c r="U155" s="121">
        <v>0</v>
      </c>
      <c r="V155" s="121">
        <v>0</v>
      </c>
      <c r="W155" s="121">
        <v>0</v>
      </c>
      <c r="X155" s="121">
        <v>0</v>
      </c>
      <c r="Y155" s="121">
        <v>0</v>
      </c>
      <c r="Z155" s="121">
        <v>0</v>
      </c>
      <c r="AA155" s="121">
        <v>0</v>
      </c>
      <c r="AB155" s="121">
        <v>0</v>
      </c>
      <c r="AC155" s="121">
        <v>0</v>
      </c>
      <c r="AD155" s="121">
        <v>0</v>
      </c>
      <c r="AE155" s="121">
        <v>0</v>
      </c>
      <c r="AF155" s="121">
        <v>0</v>
      </c>
      <c r="AG155" s="121">
        <v>0</v>
      </c>
      <c r="AH155" s="121">
        <v>0</v>
      </c>
      <c r="AI155" s="121">
        <v>0</v>
      </c>
      <c r="AJ155" s="121">
        <v>0</v>
      </c>
      <c r="AK155" s="121">
        <v>0</v>
      </c>
      <c r="AL155" s="121">
        <v>0</v>
      </c>
      <c r="AM155" s="121">
        <v>0</v>
      </c>
      <c r="AN155" s="121">
        <v>0</v>
      </c>
      <c r="AO155" s="121">
        <v>0</v>
      </c>
      <c r="AP155" s="121">
        <v>0</v>
      </c>
      <c r="AQ155" s="121">
        <v>0</v>
      </c>
      <c r="AR155" s="121">
        <v>0</v>
      </c>
      <c r="AS155" s="121">
        <v>0</v>
      </c>
      <c r="AT155" s="121">
        <v>0</v>
      </c>
      <c r="AU155" s="121">
        <v>0</v>
      </c>
      <c r="AV155" s="121">
        <v>0</v>
      </c>
      <c r="AW155" s="121">
        <v>0</v>
      </c>
      <c r="AX155" s="121">
        <v>0</v>
      </c>
      <c r="AY155" s="122">
        <v>0</v>
      </c>
    </row>
    <row r="156" spans="1:51" s="36" customFormat="1" ht="4.5" customHeight="1" x14ac:dyDescent="0.2">
      <c r="A156" s="46"/>
      <c r="B156" s="46"/>
      <c r="C156" s="46"/>
      <c r="D156" s="46"/>
      <c r="E156" s="46"/>
      <c r="F156" s="34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</row>
    <row r="157" spans="1:51" s="36" customFormat="1" x14ac:dyDescent="0.2">
      <c r="A157" s="98" t="s">
        <v>57</v>
      </c>
      <c r="B157" s="99"/>
      <c r="C157" s="99"/>
      <c r="D157" s="99"/>
      <c r="E157" s="100"/>
      <c r="F157" s="34"/>
      <c r="G157" s="132">
        <f>SUM(G91:G95)</f>
        <v>359.8646155029752</v>
      </c>
      <c r="H157" s="132">
        <f t="shared" ref="H157:AY157" si="9">SUM(H91:H95)</f>
        <v>359.8646155029752</v>
      </c>
      <c r="I157" s="132">
        <f t="shared" si="9"/>
        <v>359.8646155029752</v>
      </c>
      <c r="J157" s="132">
        <f t="shared" si="9"/>
        <v>359.8646155029752</v>
      </c>
      <c r="K157" s="132">
        <f t="shared" si="9"/>
        <v>62.500515392443305</v>
      </c>
      <c r="L157" s="132">
        <f t="shared" si="9"/>
        <v>62.500515392443305</v>
      </c>
      <c r="M157" s="132">
        <f t="shared" si="9"/>
        <v>57.170955453196427</v>
      </c>
      <c r="N157" s="132">
        <f t="shared" si="9"/>
        <v>57.170955453196427</v>
      </c>
      <c r="O157" s="132">
        <f t="shared" si="9"/>
        <v>53.72092120962877</v>
      </c>
      <c r="P157" s="132">
        <f t="shared" si="9"/>
        <v>53.72092120962877</v>
      </c>
      <c r="Q157" s="132">
        <f t="shared" si="9"/>
        <v>50.75442088606404</v>
      </c>
      <c r="R157" s="132">
        <f t="shared" si="9"/>
        <v>50.75442088606404</v>
      </c>
      <c r="S157" s="132">
        <f t="shared" si="9"/>
        <v>50.75442088606404</v>
      </c>
      <c r="T157" s="132">
        <f t="shared" si="9"/>
        <v>50.75442088606404</v>
      </c>
      <c r="U157" s="132">
        <f t="shared" si="9"/>
        <v>45.94228035638325</v>
      </c>
      <c r="V157" s="132">
        <f t="shared" si="9"/>
        <v>39.933730563466142</v>
      </c>
      <c r="W157" s="132">
        <f t="shared" si="9"/>
        <v>39.933730563466142</v>
      </c>
      <c r="X157" s="132">
        <f t="shared" si="9"/>
        <v>39.933730563466142</v>
      </c>
      <c r="Y157" s="132">
        <f t="shared" si="9"/>
        <v>21.577370952701745</v>
      </c>
      <c r="Z157" s="132">
        <f t="shared" si="9"/>
        <v>21.577370952701745</v>
      </c>
      <c r="AA157" s="132">
        <f t="shared" si="9"/>
        <v>12.590350462028512</v>
      </c>
      <c r="AB157" s="132">
        <f t="shared" si="9"/>
        <v>12.590350462028512</v>
      </c>
      <c r="AC157" s="132">
        <f t="shared" si="9"/>
        <v>12.590350462028512</v>
      </c>
      <c r="AD157" s="132">
        <f t="shared" si="9"/>
        <v>12.590350462028512</v>
      </c>
      <c r="AE157" s="132">
        <f t="shared" si="9"/>
        <v>12.590350462028512</v>
      </c>
      <c r="AF157" s="132">
        <f t="shared" si="9"/>
        <v>10.651235022659334</v>
      </c>
      <c r="AG157" s="132">
        <f t="shared" si="9"/>
        <v>10.651235022659334</v>
      </c>
      <c r="AH157" s="132">
        <f t="shared" si="9"/>
        <v>10.651235022659334</v>
      </c>
      <c r="AI157" s="132">
        <f t="shared" si="9"/>
        <v>10.651235022659334</v>
      </c>
      <c r="AJ157" s="132">
        <f t="shared" si="9"/>
        <v>10.651235022659334</v>
      </c>
      <c r="AK157" s="132">
        <f t="shared" si="9"/>
        <v>0</v>
      </c>
      <c r="AL157" s="132">
        <f t="shared" si="9"/>
        <v>0</v>
      </c>
      <c r="AM157" s="132">
        <f t="shared" si="9"/>
        <v>0</v>
      </c>
      <c r="AN157" s="132">
        <f t="shared" si="9"/>
        <v>0</v>
      </c>
      <c r="AO157" s="132">
        <f t="shared" si="9"/>
        <v>0</v>
      </c>
      <c r="AP157" s="132">
        <f t="shared" si="9"/>
        <v>0</v>
      </c>
      <c r="AQ157" s="132">
        <f t="shared" si="9"/>
        <v>0</v>
      </c>
      <c r="AR157" s="132">
        <f t="shared" si="9"/>
        <v>0</v>
      </c>
      <c r="AS157" s="132">
        <f t="shared" si="9"/>
        <v>0</v>
      </c>
      <c r="AT157" s="132">
        <f t="shared" si="9"/>
        <v>0</v>
      </c>
      <c r="AU157" s="132">
        <f t="shared" si="9"/>
        <v>0</v>
      </c>
      <c r="AV157" s="132">
        <f t="shared" si="9"/>
        <v>0</v>
      </c>
      <c r="AW157" s="132">
        <f t="shared" si="9"/>
        <v>0</v>
      </c>
      <c r="AX157" s="132">
        <f t="shared" si="9"/>
        <v>0</v>
      </c>
      <c r="AY157" s="132">
        <f t="shared" si="9"/>
        <v>0</v>
      </c>
    </row>
    <row r="158" spans="1:51" s="36" customFormat="1" ht="4.5" customHeight="1" x14ac:dyDescent="0.2">
      <c r="A158" s="46"/>
      <c r="B158" s="46"/>
      <c r="C158" s="46"/>
      <c r="D158" s="46"/>
      <c r="E158" s="46"/>
      <c r="F158" s="34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  <c r="AF158" s="133"/>
      <c r="AG158" s="133"/>
      <c r="AH158" s="133"/>
      <c r="AI158" s="133"/>
      <c r="AJ158" s="133"/>
      <c r="AK158" s="133"/>
      <c r="AL158" s="133"/>
      <c r="AM158" s="133"/>
      <c r="AN158" s="133"/>
      <c r="AO158" s="133"/>
      <c r="AP158" s="133"/>
      <c r="AQ158" s="133"/>
      <c r="AR158" s="133"/>
      <c r="AS158" s="133"/>
      <c r="AT158" s="133"/>
      <c r="AU158" s="133"/>
      <c r="AV158" s="133"/>
      <c r="AW158" s="133"/>
      <c r="AX158" s="133"/>
      <c r="AY158" s="133"/>
    </row>
    <row r="159" spans="1:51" s="36" customFormat="1" x14ac:dyDescent="0.2">
      <c r="A159" s="98" t="s">
        <v>58</v>
      </c>
      <c r="B159" s="99"/>
      <c r="C159" s="99"/>
      <c r="D159" s="99"/>
      <c r="E159" s="100"/>
      <c r="F159" s="34"/>
      <c r="G159" s="132">
        <f>SUM(G96:G109)</f>
        <v>0</v>
      </c>
      <c r="H159" s="132">
        <f t="shared" ref="H159:AY159" si="10">SUM(H96:H109)</f>
        <v>669.37463144981712</v>
      </c>
      <c r="I159" s="132">
        <f t="shared" si="10"/>
        <v>603.39434619930671</v>
      </c>
      <c r="J159" s="132">
        <f t="shared" si="10"/>
        <v>595.272962702521</v>
      </c>
      <c r="K159" s="132">
        <f t="shared" si="10"/>
        <v>595.272962702521</v>
      </c>
      <c r="L159" s="132">
        <f t="shared" si="10"/>
        <v>166.87296270252111</v>
      </c>
      <c r="M159" s="132">
        <f t="shared" si="10"/>
        <v>161.70154061873865</v>
      </c>
      <c r="N159" s="132">
        <f t="shared" si="10"/>
        <v>161.70154061873865</v>
      </c>
      <c r="O159" s="132">
        <f t="shared" si="10"/>
        <v>161.70154061873865</v>
      </c>
      <c r="P159" s="132">
        <f t="shared" si="10"/>
        <v>50.804652587891297</v>
      </c>
      <c r="Q159" s="132">
        <f t="shared" si="10"/>
        <v>43.787049647641908</v>
      </c>
      <c r="R159" s="132">
        <f t="shared" si="10"/>
        <v>24.690143286148242</v>
      </c>
      <c r="S159" s="132">
        <f t="shared" si="10"/>
        <v>24.690143286148242</v>
      </c>
      <c r="T159" s="132">
        <f t="shared" si="10"/>
        <v>24.690143286148242</v>
      </c>
      <c r="U159" s="132">
        <f t="shared" si="10"/>
        <v>24.690143286148242</v>
      </c>
      <c r="V159" s="132">
        <f t="shared" si="10"/>
        <v>21.548696100099711</v>
      </c>
      <c r="W159" s="132">
        <f t="shared" si="10"/>
        <v>3.2473303013786707</v>
      </c>
      <c r="X159" s="132">
        <f t="shared" si="10"/>
        <v>2.6556109072974778</v>
      </c>
      <c r="Y159" s="132">
        <f t="shared" si="10"/>
        <v>2.6556109072974778</v>
      </c>
      <c r="Z159" s="132">
        <f t="shared" si="10"/>
        <v>0</v>
      </c>
      <c r="AA159" s="132">
        <f t="shared" si="10"/>
        <v>0</v>
      </c>
      <c r="AB159" s="132">
        <f t="shared" si="10"/>
        <v>0</v>
      </c>
      <c r="AC159" s="132">
        <f t="shared" si="10"/>
        <v>0</v>
      </c>
      <c r="AD159" s="132">
        <f t="shared" si="10"/>
        <v>0</v>
      </c>
      <c r="AE159" s="132">
        <f t="shared" si="10"/>
        <v>0</v>
      </c>
      <c r="AF159" s="132">
        <f t="shared" si="10"/>
        <v>0</v>
      </c>
      <c r="AG159" s="132">
        <f t="shared" si="10"/>
        <v>0</v>
      </c>
      <c r="AH159" s="132">
        <f t="shared" si="10"/>
        <v>0</v>
      </c>
      <c r="AI159" s="132">
        <f t="shared" si="10"/>
        <v>0</v>
      </c>
      <c r="AJ159" s="132">
        <f t="shared" si="10"/>
        <v>0</v>
      </c>
      <c r="AK159" s="132">
        <f t="shared" si="10"/>
        <v>0</v>
      </c>
      <c r="AL159" s="132">
        <f t="shared" si="10"/>
        <v>0</v>
      </c>
      <c r="AM159" s="132">
        <f t="shared" si="10"/>
        <v>0</v>
      </c>
      <c r="AN159" s="132">
        <f t="shared" si="10"/>
        <v>0</v>
      </c>
      <c r="AO159" s="132">
        <f t="shared" si="10"/>
        <v>0</v>
      </c>
      <c r="AP159" s="132">
        <f t="shared" si="10"/>
        <v>0</v>
      </c>
      <c r="AQ159" s="132">
        <f t="shared" si="10"/>
        <v>0</v>
      </c>
      <c r="AR159" s="132">
        <f t="shared" si="10"/>
        <v>0</v>
      </c>
      <c r="AS159" s="132">
        <f t="shared" si="10"/>
        <v>0</v>
      </c>
      <c r="AT159" s="132">
        <f t="shared" si="10"/>
        <v>0</v>
      </c>
      <c r="AU159" s="132">
        <f t="shared" si="10"/>
        <v>0</v>
      </c>
      <c r="AV159" s="132">
        <f t="shared" si="10"/>
        <v>0</v>
      </c>
      <c r="AW159" s="132">
        <f t="shared" si="10"/>
        <v>0</v>
      </c>
      <c r="AX159" s="132">
        <f t="shared" si="10"/>
        <v>0</v>
      </c>
      <c r="AY159" s="132">
        <f t="shared" si="10"/>
        <v>0</v>
      </c>
    </row>
    <row r="160" spans="1:51" s="36" customFormat="1" ht="5.0999999999999996" customHeight="1" x14ac:dyDescent="0.2">
      <c r="A160" s="46"/>
      <c r="B160" s="46"/>
      <c r="C160" s="46"/>
      <c r="D160" s="46"/>
      <c r="E160" s="46"/>
      <c r="F160" s="34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  <c r="AA160" s="133"/>
      <c r="AB160" s="133"/>
      <c r="AC160" s="133"/>
      <c r="AD160" s="133"/>
      <c r="AE160" s="133"/>
      <c r="AF160" s="133"/>
      <c r="AG160" s="133"/>
      <c r="AH160" s="133"/>
      <c r="AI160" s="133"/>
      <c r="AJ160" s="133"/>
      <c r="AK160" s="133"/>
      <c r="AL160" s="133"/>
      <c r="AM160" s="133"/>
      <c r="AN160" s="133"/>
      <c r="AO160" s="133"/>
      <c r="AP160" s="133"/>
      <c r="AQ160" s="133"/>
      <c r="AR160" s="133"/>
      <c r="AS160" s="133"/>
      <c r="AT160" s="133"/>
      <c r="AU160" s="133"/>
      <c r="AV160" s="133"/>
      <c r="AW160" s="133"/>
      <c r="AX160" s="133"/>
      <c r="AY160" s="133"/>
    </row>
    <row r="161" spans="1:51" s="36" customFormat="1" x14ac:dyDescent="0.2">
      <c r="A161" s="98" t="s">
        <v>59</v>
      </c>
      <c r="B161" s="99"/>
      <c r="C161" s="99"/>
      <c r="D161" s="99"/>
      <c r="E161" s="100"/>
      <c r="F161" s="34"/>
      <c r="G161" s="132">
        <f>SUM(G110:G124,G141:G142)</f>
        <v>0</v>
      </c>
      <c r="H161" s="132">
        <f t="shared" ref="H161:AY161" si="11">SUM(H110:H124,H141:H142)</f>
        <v>0</v>
      </c>
      <c r="I161" s="132">
        <f t="shared" si="11"/>
        <v>362.28487066886601</v>
      </c>
      <c r="J161" s="132">
        <f t="shared" si="11"/>
        <v>325.01307256223367</v>
      </c>
      <c r="K161" s="132">
        <f t="shared" si="11"/>
        <v>325.01307256223367</v>
      </c>
      <c r="L161" s="132">
        <f t="shared" si="11"/>
        <v>325.01307256223367</v>
      </c>
      <c r="M161" s="132">
        <f t="shared" si="11"/>
        <v>307.30790913975102</v>
      </c>
      <c r="N161" s="132">
        <f t="shared" si="11"/>
        <v>307.13060913975102</v>
      </c>
      <c r="O161" s="132">
        <f t="shared" si="11"/>
        <v>288.87839047000375</v>
      </c>
      <c r="P161" s="132">
        <f t="shared" si="11"/>
        <v>275.24243752712283</v>
      </c>
      <c r="Q161" s="132">
        <f t="shared" si="11"/>
        <v>226.28643559755625</v>
      </c>
      <c r="R161" s="132">
        <f t="shared" si="11"/>
        <v>184.83140876100319</v>
      </c>
      <c r="S161" s="132">
        <f t="shared" si="11"/>
        <v>174.61728599665622</v>
      </c>
      <c r="T161" s="132">
        <f t="shared" si="11"/>
        <v>174.61728599665622</v>
      </c>
      <c r="U161" s="132">
        <f t="shared" si="11"/>
        <v>172.86987691277454</v>
      </c>
      <c r="V161" s="132">
        <f t="shared" si="11"/>
        <v>171.87668646040171</v>
      </c>
      <c r="W161" s="132">
        <f t="shared" si="11"/>
        <v>171.37055209034025</v>
      </c>
      <c r="X161" s="132">
        <f t="shared" si="11"/>
        <v>161.89491344575706</v>
      </c>
      <c r="Y161" s="132">
        <f t="shared" si="11"/>
        <v>25.197201804826499</v>
      </c>
      <c r="Z161" s="132">
        <f t="shared" si="11"/>
        <v>25.197201804826499</v>
      </c>
      <c r="AA161" s="132">
        <f t="shared" si="11"/>
        <v>6.9109237695114887</v>
      </c>
      <c r="AB161" s="132">
        <f t="shared" si="11"/>
        <v>6.9109237695114887</v>
      </c>
      <c r="AC161" s="132">
        <f t="shared" si="11"/>
        <v>0</v>
      </c>
      <c r="AD161" s="132">
        <f t="shared" si="11"/>
        <v>0</v>
      </c>
      <c r="AE161" s="132">
        <f t="shared" si="11"/>
        <v>0</v>
      </c>
      <c r="AF161" s="132">
        <f t="shared" si="11"/>
        <v>0</v>
      </c>
      <c r="AG161" s="132">
        <f t="shared" si="11"/>
        <v>0</v>
      </c>
      <c r="AH161" s="132">
        <f t="shared" si="11"/>
        <v>0</v>
      </c>
      <c r="AI161" s="132">
        <f t="shared" si="11"/>
        <v>0</v>
      </c>
      <c r="AJ161" s="132">
        <f t="shared" si="11"/>
        <v>0</v>
      </c>
      <c r="AK161" s="132">
        <f t="shared" si="11"/>
        <v>0</v>
      </c>
      <c r="AL161" s="132">
        <f t="shared" si="11"/>
        <v>0</v>
      </c>
      <c r="AM161" s="132">
        <f t="shared" si="11"/>
        <v>0</v>
      </c>
      <c r="AN161" s="132">
        <f t="shared" si="11"/>
        <v>0</v>
      </c>
      <c r="AO161" s="132">
        <f t="shared" si="11"/>
        <v>0</v>
      </c>
      <c r="AP161" s="132">
        <f t="shared" si="11"/>
        <v>0</v>
      </c>
      <c r="AQ161" s="132">
        <f t="shared" si="11"/>
        <v>0</v>
      </c>
      <c r="AR161" s="132">
        <f t="shared" si="11"/>
        <v>0</v>
      </c>
      <c r="AS161" s="132">
        <f t="shared" si="11"/>
        <v>0</v>
      </c>
      <c r="AT161" s="132">
        <f t="shared" si="11"/>
        <v>0</v>
      </c>
      <c r="AU161" s="132">
        <f t="shared" si="11"/>
        <v>0</v>
      </c>
      <c r="AV161" s="132">
        <f t="shared" si="11"/>
        <v>0</v>
      </c>
      <c r="AW161" s="132">
        <f t="shared" si="11"/>
        <v>0</v>
      </c>
      <c r="AX161" s="132">
        <f t="shared" si="11"/>
        <v>0</v>
      </c>
      <c r="AY161" s="132">
        <f t="shared" si="11"/>
        <v>0</v>
      </c>
    </row>
    <row r="162" spans="1:51" s="36" customFormat="1" ht="5.0999999999999996" customHeight="1" x14ac:dyDescent="0.2">
      <c r="A162" s="46"/>
      <c r="B162" s="46"/>
      <c r="C162" s="46"/>
      <c r="D162" s="46"/>
      <c r="E162" s="46"/>
      <c r="F162" s="34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  <c r="AB162" s="133"/>
      <c r="AC162" s="133"/>
      <c r="AD162" s="133"/>
      <c r="AE162" s="133"/>
      <c r="AF162" s="133"/>
      <c r="AG162" s="133"/>
      <c r="AH162" s="133"/>
      <c r="AI162" s="133"/>
      <c r="AJ162" s="133"/>
      <c r="AK162" s="133"/>
      <c r="AL162" s="133"/>
      <c r="AM162" s="133"/>
      <c r="AN162" s="133"/>
      <c r="AO162" s="133"/>
      <c r="AP162" s="133"/>
      <c r="AQ162" s="133"/>
      <c r="AR162" s="133"/>
      <c r="AS162" s="133"/>
      <c r="AT162" s="133"/>
      <c r="AU162" s="133"/>
      <c r="AV162" s="133"/>
      <c r="AW162" s="133"/>
      <c r="AX162" s="133"/>
      <c r="AY162" s="133"/>
    </row>
    <row r="163" spans="1:51" s="36" customFormat="1" x14ac:dyDescent="0.2">
      <c r="A163" s="98" t="s">
        <v>60</v>
      </c>
      <c r="B163" s="99"/>
      <c r="C163" s="99"/>
      <c r="D163" s="99"/>
      <c r="E163" s="100"/>
      <c r="F163" s="34"/>
      <c r="G163" s="132">
        <f>SUM(G125:G140)</f>
        <v>0</v>
      </c>
      <c r="H163" s="132">
        <f t="shared" ref="H163:AY163" si="12">SUM(H125:H140)</f>
        <v>0</v>
      </c>
      <c r="I163" s="132">
        <f t="shared" si="12"/>
        <v>0</v>
      </c>
      <c r="J163" s="132">
        <f t="shared" si="12"/>
        <v>268.74780356435468</v>
      </c>
      <c r="K163" s="132">
        <f t="shared" si="12"/>
        <v>222.38813132561637</v>
      </c>
      <c r="L163" s="132">
        <f t="shared" si="12"/>
        <v>222.38813132561637</v>
      </c>
      <c r="M163" s="132">
        <f t="shared" si="12"/>
        <v>221.87635241509207</v>
      </c>
      <c r="N163" s="132">
        <f t="shared" si="12"/>
        <v>209.98952993613017</v>
      </c>
      <c r="O163" s="132">
        <f t="shared" si="12"/>
        <v>170.22210027270688</v>
      </c>
      <c r="P163" s="132">
        <f t="shared" si="12"/>
        <v>160.81404323821423</v>
      </c>
      <c r="Q163" s="132">
        <f t="shared" si="12"/>
        <v>160.60876618543944</v>
      </c>
      <c r="R163" s="132">
        <f t="shared" si="12"/>
        <v>107.81567166506866</v>
      </c>
      <c r="S163" s="132">
        <f t="shared" si="12"/>
        <v>56.722348145574244</v>
      </c>
      <c r="T163" s="132">
        <f t="shared" si="12"/>
        <v>49.641922337309524</v>
      </c>
      <c r="U163" s="132">
        <f t="shared" si="12"/>
        <v>49.629267169807221</v>
      </c>
      <c r="V163" s="132">
        <f t="shared" si="12"/>
        <v>44.568489718812188</v>
      </c>
      <c r="W163" s="132">
        <f t="shared" si="12"/>
        <v>44.568489718812188</v>
      </c>
      <c r="X163" s="132">
        <f t="shared" si="12"/>
        <v>43.847319577608559</v>
      </c>
      <c r="Y163" s="132">
        <f t="shared" si="12"/>
        <v>37.868764651246465</v>
      </c>
      <c r="Z163" s="132">
        <f t="shared" si="12"/>
        <v>34.158847397133187</v>
      </c>
      <c r="AA163" s="132">
        <f t="shared" si="12"/>
        <v>33.421650467762959</v>
      </c>
      <c r="AB163" s="132">
        <f t="shared" si="12"/>
        <v>28.961951180853827</v>
      </c>
      <c r="AC163" s="132">
        <f t="shared" si="12"/>
        <v>6.0213084133223713</v>
      </c>
      <c r="AD163" s="132">
        <f t="shared" si="12"/>
        <v>0</v>
      </c>
      <c r="AE163" s="132">
        <f t="shared" si="12"/>
        <v>0</v>
      </c>
      <c r="AF163" s="132">
        <f t="shared" si="12"/>
        <v>0</v>
      </c>
      <c r="AG163" s="132">
        <f t="shared" si="12"/>
        <v>0</v>
      </c>
      <c r="AH163" s="132">
        <f t="shared" si="12"/>
        <v>0</v>
      </c>
      <c r="AI163" s="132">
        <f t="shared" si="12"/>
        <v>0</v>
      </c>
      <c r="AJ163" s="132">
        <f t="shared" si="12"/>
        <v>0</v>
      </c>
      <c r="AK163" s="132">
        <f t="shared" si="12"/>
        <v>0</v>
      </c>
      <c r="AL163" s="132">
        <f t="shared" si="12"/>
        <v>0</v>
      </c>
      <c r="AM163" s="132">
        <f t="shared" si="12"/>
        <v>0</v>
      </c>
      <c r="AN163" s="132">
        <f t="shared" si="12"/>
        <v>0</v>
      </c>
      <c r="AO163" s="132">
        <f t="shared" si="12"/>
        <v>0</v>
      </c>
      <c r="AP163" s="132">
        <f t="shared" si="12"/>
        <v>0</v>
      </c>
      <c r="AQ163" s="132">
        <f t="shared" si="12"/>
        <v>0</v>
      </c>
      <c r="AR163" s="132">
        <f t="shared" si="12"/>
        <v>0</v>
      </c>
      <c r="AS163" s="132">
        <f t="shared" si="12"/>
        <v>0</v>
      </c>
      <c r="AT163" s="132">
        <f t="shared" si="12"/>
        <v>0</v>
      </c>
      <c r="AU163" s="132">
        <f t="shared" si="12"/>
        <v>0</v>
      </c>
      <c r="AV163" s="132">
        <f t="shared" si="12"/>
        <v>0</v>
      </c>
      <c r="AW163" s="132">
        <f t="shared" si="12"/>
        <v>0</v>
      </c>
      <c r="AX163" s="132">
        <f t="shared" si="12"/>
        <v>0</v>
      </c>
      <c r="AY163" s="132">
        <f t="shared" si="12"/>
        <v>0</v>
      </c>
    </row>
    <row r="164" spans="1:51" s="36" customFormat="1" ht="6" customHeight="1" x14ac:dyDescent="0.2">
      <c r="A164" s="102"/>
      <c r="B164" s="102"/>
      <c r="C164" s="102"/>
      <c r="D164" s="102"/>
      <c r="E164" s="102"/>
      <c r="F164" s="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4"/>
      <c r="AK164" s="134"/>
      <c r="AL164" s="134"/>
      <c r="AM164" s="134"/>
      <c r="AN164" s="134"/>
      <c r="AO164" s="134"/>
      <c r="AP164" s="134"/>
      <c r="AQ164" s="134"/>
      <c r="AR164" s="134"/>
      <c r="AS164" s="134"/>
      <c r="AT164" s="134"/>
      <c r="AU164" s="134"/>
      <c r="AV164" s="134"/>
      <c r="AW164" s="134"/>
      <c r="AX164" s="134"/>
      <c r="AY164" s="134"/>
    </row>
    <row r="165" spans="1:51" s="36" customFormat="1" x14ac:dyDescent="0.2">
      <c r="A165" s="98" t="s">
        <v>61</v>
      </c>
      <c r="B165" s="99"/>
      <c r="C165" s="99"/>
      <c r="D165" s="99"/>
      <c r="E165" s="100"/>
      <c r="F165" s="34"/>
      <c r="G165" s="132">
        <f>SUM(G143:G155)</f>
        <v>0</v>
      </c>
      <c r="H165" s="132">
        <f t="shared" ref="H165:AY165" si="13">SUM(H143:H155)</f>
        <v>0</v>
      </c>
      <c r="I165" s="132">
        <f t="shared" si="13"/>
        <v>0</v>
      </c>
      <c r="J165" s="132">
        <f t="shared" si="13"/>
        <v>0</v>
      </c>
      <c r="K165" s="132">
        <f t="shared" si="13"/>
        <v>244.91558159696314</v>
      </c>
      <c r="L165" s="132">
        <f t="shared" si="13"/>
        <v>166.09044873747587</v>
      </c>
      <c r="M165" s="132">
        <f t="shared" si="13"/>
        <v>165.57950865768771</v>
      </c>
      <c r="N165" s="132">
        <f t="shared" si="13"/>
        <v>165.17734534668372</v>
      </c>
      <c r="O165" s="132">
        <f t="shared" si="13"/>
        <v>149.00119055133695</v>
      </c>
      <c r="P165" s="132">
        <f t="shared" si="13"/>
        <v>115.74440175674903</v>
      </c>
      <c r="Q165" s="132">
        <f t="shared" si="13"/>
        <v>113.85257595818027</v>
      </c>
      <c r="R165" s="132">
        <f t="shared" si="13"/>
        <v>95.174715028427357</v>
      </c>
      <c r="S165" s="132">
        <f t="shared" si="13"/>
        <v>55.906536544169668</v>
      </c>
      <c r="T165" s="132">
        <f t="shared" si="13"/>
        <v>28.920507546643076</v>
      </c>
      <c r="U165" s="132">
        <f t="shared" si="13"/>
        <v>20.349386857668168</v>
      </c>
      <c r="V165" s="132">
        <f t="shared" si="13"/>
        <v>20.349386857668168</v>
      </c>
      <c r="W165" s="132">
        <f t="shared" si="13"/>
        <v>19.846832588369182</v>
      </c>
      <c r="X165" s="132">
        <f t="shared" si="13"/>
        <v>19.846832588369182</v>
      </c>
      <c r="Y165" s="132">
        <f t="shared" si="13"/>
        <v>19.846832588369182</v>
      </c>
      <c r="Z165" s="132">
        <f t="shared" si="13"/>
        <v>18.202096126720328</v>
      </c>
      <c r="AA165" s="132">
        <f t="shared" si="13"/>
        <v>16.088520362814066</v>
      </c>
      <c r="AB165" s="132">
        <f t="shared" si="13"/>
        <v>16.088520362814066</v>
      </c>
      <c r="AC165" s="132">
        <f t="shared" si="13"/>
        <v>16.05240014712081</v>
      </c>
      <c r="AD165" s="132">
        <f t="shared" si="13"/>
        <v>15.709317495868465</v>
      </c>
      <c r="AE165" s="132">
        <f t="shared" si="13"/>
        <v>0</v>
      </c>
      <c r="AF165" s="132">
        <f t="shared" si="13"/>
        <v>0</v>
      </c>
      <c r="AG165" s="132">
        <f t="shared" si="13"/>
        <v>0</v>
      </c>
      <c r="AH165" s="132">
        <f t="shared" si="13"/>
        <v>0</v>
      </c>
      <c r="AI165" s="132">
        <f t="shared" si="13"/>
        <v>0</v>
      </c>
      <c r="AJ165" s="132">
        <f t="shared" si="13"/>
        <v>0</v>
      </c>
      <c r="AK165" s="132">
        <f t="shared" si="13"/>
        <v>0</v>
      </c>
      <c r="AL165" s="132">
        <f t="shared" si="13"/>
        <v>0</v>
      </c>
      <c r="AM165" s="132">
        <f t="shared" si="13"/>
        <v>0</v>
      </c>
      <c r="AN165" s="132">
        <f t="shared" si="13"/>
        <v>0</v>
      </c>
      <c r="AO165" s="132">
        <f t="shared" si="13"/>
        <v>0</v>
      </c>
      <c r="AP165" s="132">
        <f t="shared" si="13"/>
        <v>0</v>
      </c>
      <c r="AQ165" s="132">
        <f t="shared" si="13"/>
        <v>0</v>
      </c>
      <c r="AR165" s="132">
        <f t="shared" si="13"/>
        <v>0</v>
      </c>
      <c r="AS165" s="132">
        <f t="shared" si="13"/>
        <v>0</v>
      </c>
      <c r="AT165" s="132">
        <f t="shared" si="13"/>
        <v>0</v>
      </c>
      <c r="AU165" s="132">
        <f t="shared" si="13"/>
        <v>0</v>
      </c>
      <c r="AV165" s="132">
        <f t="shared" si="13"/>
        <v>0</v>
      </c>
      <c r="AW165" s="132">
        <f t="shared" si="13"/>
        <v>0</v>
      </c>
      <c r="AX165" s="132">
        <f t="shared" si="13"/>
        <v>0</v>
      </c>
      <c r="AY165" s="132">
        <f t="shared" si="13"/>
        <v>0</v>
      </c>
    </row>
    <row r="166" spans="1:51" s="36" customFormat="1" ht="5.0999999999999996" customHeight="1" x14ac:dyDescent="0.2">
      <c r="A166" s="46"/>
      <c r="B166" s="46"/>
      <c r="C166" s="46"/>
      <c r="D166" s="46"/>
      <c r="E166" s="46"/>
      <c r="F166" s="34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  <c r="AA166" s="133"/>
      <c r="AB166" s="133"/>
      <c r="AC166" s="133"/>
      <c r="AD166" s="133"/>
      <c r="AE166" s="133"/>
      <c r="AF166" s="133"/>
      <c r="AG166" s="133"/>
      <c r="AH166" s="133"/>
      <c r="AI166" s="133"/>
      <c r="AJ166" s="133"/>
      <c r="AK166" s="133"/>
      <c r="AL166" s="133"/>
      <c r="AM166" s="133"/>
      <c r="AN166" s="133"/>
      <c r="AO166" s="133"/>
      <c r="AP166" s="133"/>
      <c r="AQ166" s="133"/>
      <c r="AR166" s="133"/>
      <c r="AS166" s="133"/>
      <c r="AT166" s="133"/>
      <c r="AU166" s="133"/>
      <c r="AV166" s="133"/>
      <c r="AW166" s="133"/>
      <c r="AX166" s="133"/>
      <c r="AY166" s="133"/>
    </row>
    <row r="167" spans="1:51" s="36" customFormat="1" x14ac:dyDescent="0.2">
      <c r="A167" s="98" t="s">
        <v>62</v>
      </c>
      <c r="B167" s="104"/>
      <c r="C167" s="104"/>
      <c r="D167" s="104"/>
      <c r="E167" s="105"/>
      <c r="F167" s="34"/>
      <c r="G167" s="132">
        <f>SUM(G91:G155)</f>
        <v>359.8646155029752</v>
      </c>
      <c r="H167" s="132">
        <f t="shared" ref="H167:AY167" si="14">SUM(H91:H155)</f>
        <v>1029.2392469527924</v>
      </c>
      <c r="I167" s="132">
        <f t="shared" si="14"/>
        <v>1325.543832371148</v>
      </c>
      <c r="J167" s="132">
        <f t="shared" si="14"/>
        <v>1548.8984543320846</v>
      </c>
      <c r="K167" s="132">
        <f t="shared" si="14"/>
        <v>1450.0902635797775</v>
      </c>
      <c r="L167" s="132">
        <f t="shared" si="14"/>
        <v>942.86513072029015</v>
      </c>
      <c r="M167" s="132">
        <f t="shared" si="14"/>
        <v>913.63626628446571</v>
      </c>
      <c r="N167" s="132">
        <f t="shared" si="14"/>
        <v>901.1699804944999</v>
      </c>
      <c r="O167" s="132">
        <f t="shared" si="14"/>
        <v>823.5241431224149</v>
      </c>
      <c r="P167" s="132">
        <f t="shared" si="14"/>
        <v>656.32645631960611</v>
      </c>
      <c r="Q167" s="132">
        <f t="shared" si="14"/>
        <v>595.28924827488186</v>
      </c>
      <c r="R167" s="132">
        <f t="shared" si="14"/>
        <v>463.26635962671145</v>
      </c>
      <c r="S167" s="132">
        <f t="shared" si="14"/>
        <v>362.69073485861247</v>
      </c>
      <c r="T167" s="132">
        <f t="shared" si="14"/>
        <v>328.62428005282106</v>
      </c>
      <c r="U167" s="132">
        <f t="shared" si="14"/>
        <v>313.48095458278141</v>
      </c>
      <c r="V167" s="132">
        <f t="shared" si="14"/>
        <v>298.27698970044793</v>
      </c>
      <c r="W167" s="132">
        <f t="shared" si="14"/>
        <v>278.96693526236646</v>
      </c>
      <c r="X167" s="132">
        <f t="shared" si="14"/>
        <v>268.17840708249844</v>
      </c>
      <c r="Y167" s="132">
        <f t="shared" si="14"/>
        <v>107.14578090444135</v>
      </c>
      <c r="Z167" s="132">
        <f t="shared" si="14"/>
        <v>99.135516281381754</v>
      </c>
      <c r="AA167" s="132">
        <f t="shared" si="14"/>
        <v>69.011445062117033</v>
      </c>
      <c r="AB167" s="132">
        <f t="shared" si="14"/>
        <v>64.551745775207905</v>
      </c>
      <c r="AC167" s="132">
        <f t="shared" si="14"/>
        <v>34.66405902247169</v>
      </c>
      <c r="AD167" s="132">
        <f t="shared" si="14"/>
        <v>28.299667957896979</v>
      </c>
      <c r="AE167" s="132">
        <f t="shared" si="14"/>
        <v>12.590350462028512</v>
      </c>
      <c r="AF167" s="132">
        <f t="shared" si="14"/>
        <v>10.651235022659334</v>
      </c>
      <c r="AG167" s="132">
        <f t="shared" si="14"/>
        <v>10.651235022659334</v>
      </c>
      <c r="AH167" s="132">
        <f t="shared" si="14"/>
        <v>10.651235022659334</v>
      </c>
      <c r="AI167" s="132">
        <f t="shared" si="14"/>
        <v>10.651235022659334</v>
      </c>
      <c r="AJ167" s="132">
        <f t="shared" si="14"/>
        <v>10.651235022659334</v>
      </c>
      <c r="AK167" s="132">
        <f t="shared" si="14"/>
        <v>0</v>
      </c>
      <c r="AL167" s="132">
        <f t="shared" si="14"/>
        <v>0</v>
      </c>
      <c r="AM167" s="132">
        <f t="shared" si="14"/>
        <v>0</v>
      </c>
      <c r="AN167" s="132">
        <f t="shared" si="14"/>
        <v>0</v>
      </c>
      <c r="AO167" s="132">
        <f t="shared" si="14"/>
        <v>0</v>
      </c>
      <c r="AP167" s="132">
        <f t="shared" si="14"/>
        <v>0</v>
      </c>
      <c r="AQ167" s="132">
        <f t="shared" si="14"/>
        <v>0</v>
      </c>
      <c r="AR167" s="132">
        <f t="shared" si="14"/>
        <v>0</v>
      </c>
      <c r="AS167" s="132">
        <f t="shared" si="14"/>
        <v>0</v>
      </c>
      <c r="AT167" s="132">
        <f t="shared" si="14"/>
        <v>0</v>
      </c>
      <c r="AU167" s="132">
        <f t="shared" si="14"/>
        <v>0</v>
      </c>
      <c r="AV167" s="132">
        <f t="shared" si="14"/>
        <v>0</v>
      </c>
      <c r="AW167" s="132">
        <f t="shared" si="14"/>
        <v>0</v>
      </c>
      <c r="AX167" s="132">
        <f t="shared" si="14"/>
        <v>0</v>
      </c>
      <c r="AY167" s="132">
        <f t="shared" si="14"/>
        <v>0</v>
      </c>
    </row>
    <row r="168" spans="1:51" s="109" customFormat="1" x14ac:dyDescent="0.2">
      <c r="A168" s="106"/>
      <c r="B168" s="106"/>
      <c r="C168" s="106"/>
      <c r="D168" s="106"/>
      <c r="E168" s="106"/>
      <c r="F168" s="107"/>
      <c r="G168" s="108">
        <v>96</v>
      </c>
      <c r="H168" s="108">
        <f>G168+1</f>
        <v>97</v>
      </c>
      <c r="I168" s="108">
        <f t="shared" ref="I168:AY168" si="15">H168+1</f>
        <v>98</v>
      </c>
      <c r="J168" s="108">
        <f t="shared" si="15"/>
        <v>99</v>
      </c>
      <c r="K168" s="108">
        <f t="shared" si="15"/>
        <v>100</v>
      </c>
      <c r="L168" s="108">
        <f t="shared" si="15"/>
        <v>101</v>
      </c>
      <c r="M168" s="108">
        <f t="shared" si="15"/>
        <v>102</v>
      </c>
      <c r="N168" s="108">
        <f t="shared" si="15"/>
        <v>103</v>
      </c>
      <c r="O168" s="108">
        <f t="shared" si="15"/>
        <v>104</v>
      </c>
      <c r="P168" s="108">
        <f t="shared" si="15"/>
        <v>105</v>
      </c>
      <c r="Q168" s="108">
        <f t="shared" si="15"/>
        <v>106</v>
      </c>
      <c r="R168" s="108">
        <f t="shared" si="15"/>
        <v>107</v>
      </c>
      <c r="S168" s="108">
        <f t="shared" si="15"/>
        <v>108</v>
      </c>
      <c r="T168" s="108">
        <f t="shared" si="15"/>
        <v>109</v>
      </c>
      <c r="U168" s="108">
        <f t="shared" si="15"/>
        <v>110</v>
      </c>
      <c r="V168" s="108">
        <f t="shared" si="15"/>
        <v>111</v>
      </c>
      <c r="W168" s="108">
        <f t="shared" si="15"/>
        <v>112</v>
      </c>
      <c r="X168" s="108">
        <f t="shared" si="15"/>
        <v>113</v>
      </c>
      <c r="Y168" s="108">
        <f t="shared" si="15"/>
        <v>114</v>
      </c>
      <c r="Z168" s="108">
        <f t="shared" si="15"/>
        <v>115</v>
      </c>
      <c r="AA168" s="108">
        <f t="shared" si="15"/>
        <v>116</v>
      </c>
      <c r="AB168" s="108">
        <f t="shared" si="15"/>
        <v>117</v>
      </c>
      <c r="AC168" s="108">
        <f t="shared" si="15"/>
        <v>118</v>
      </c>
      <c r="AD168" s="108">
        <f t="shared" si="15"/>
        <v>119</v>
      </c>
      <c r="AE168" s="108">
        <f t="shared" si="15"/>
        <v>120</v>
      </c>
      <c r="AF168" s="108">
        <f t="shared" si="15"/>
        <v>121</v>
      </c>
      <c r="AG168" s="108">
        <f t="shared" si="15"/>
        <v>122</v>
      </c>
      <c r="AH168" s="108">
        <f t="shared" si="15"/>
        <v>123</v>
      </c>
      <c r="AI168" s="108">
        <f t="shared" si="15"/>
        <v>124</v>
      </c>
      <c r="AJ168" s="108">
        <f t="shared" si="15"/>
        <v>125</v>
      </c>
      <c r="AK168" s="108">
        <f t="shared" si="15"/>
        <v>126</v>
      </c>
      <c r="AL168" s="108">
        <f t="shared" si="15"/>
        <v>127</v>
      </c>
      <c r="AM168" s="108">
        <f t="shared" si="15"/>
        <v>128</v>
      </c>
      <c r="AN168" s="108">
        <f t="shared" si="15"/>
        <v>129</v>
      </c>
      <c r="AO168" s="108">
        <f t="shared" si="15"/>
        <v>130</v>
      </c>
      <c r="AP168" s="108">
        <f t="shared" si="15"/>
        <v>131</v>
      </c>
      <c r="AQ168" s="108">
        <f t="shared" si="15"/>
        <v>132</v>
      </c>
      <c r="AR168" s="108">
        <f t="shared" si="15"/>
        <v>133</v>
      </c>
      <c r="AS168" s="108">
        <f t="shared" si="15"/>
        <v>134</v>
      </c>
      <c r="AT168" s="108">
        <f t="shared" si="15"/>
        <v>135</v>
      </c>
      <c r="AU168" s="108">
        <f t="shared" si="15"/>
        <v>136</v>
      </c>
      <c r="AV168" s="108">
        <f t="shared" si="15"/>
        <v>137</v>
      </c>
      <c r="AW168" s="108">
        <f t="shared" si="15"/>
        <v>138</v>
      </c>
      <c r="AX168" s="108">
        <f t="shared" si="15"/>
        <v>139</v>
      </c>
      <c r="AY168" s="108">
        <f t="shared" si="15"/>
        <v>140</v>
      </c>
    </row>
    <row r="169" spans="1:51" s="36" customFormat="1" x14ac:dyDescent="0.2">
      <c r="A169" s="33"/>
      <c r="B169" s="33"/>
      <c r="C169" s="33"/>
      <c r="D169" s="33"/>
      <c r="E169" s="33"/>
      <c r="F169" s="34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</row>
    <row r="170" spans="1:51" s="36" customFormat="1" ht="15.75" x14ac:dyDescent="0.2">
      <c r="A170" s="43" t="s">
        <v>64</v>
      </c>
      <c r="B170" s="33"/>
      <c r="C170" s="33"/>
      <c r="D170" s="33"/>
      <c r="E170" s="33"/>
      <c r="F170" s="34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</row>
    <row r="171" spans="1:51" s="36" customFormat="1" ht="25.5" x14ac:dyDescent="0.2">
      <c r="A171" s="44" t="s">
        <v>54</v>
      </c>
      <c r="B171" s="44" t="s">
        <v>55</v>
      </c>
      <c r="C171" s="44" t="s">
        <v>56</v>
      </c>
      <c r="D171" s="45" t="s">
        <v>10</v>
      </c>
      <c r="E171" s="45" t="s">
        <v>11</v>
      </c>
      <c r="F171" s="34"/>
      <c r="G171" s="44">
        <v>2006</v>
      </c>
      <c r="H171" s="44">
        <f>G171+1</f>
        <v>2007</v>
      </c>
      <c r="I171" s="44">
        <f t="shared" ref="I171:AY171" si="16">H171+1</f>
        <v>2008</v>
      </c>
      <c r="J171" s="44">
        <f t="shared" si="16"/>
        <v>2009</v>
      </c>
      <c r="K171" s="44">
        <f t="shared" si="16"/>
        <v>2010</v>
      </c>
      <c r="L171" s="44">
        <f t="shared" si="16"/>
        <v>2011</v>
      </c>
      <c r="M171" s="44">
        <f t="shared" si="16"/>
        <v>2012</v>
      </c>
      <c r="N171" s="44">
        <f t="shared" si="16"/>
        <v>2013</v>
      </c>
      <c r="O171" s="44">
        <f t="shared" si="16"/>
        <v>2014</v>
      </c>
      <c r="P171" s="44">
        <f t="shared" si="16"/>
        <v>2015</v>
      </c>
      <c r="Q171" s="44">
        <f t="shared" si="16"/>
        <v>2016</v>
      </c>
      <c r="R171" s="44">
        <f t="shared" si="16"/>
        <v>2017</v>
      </c>
      <c r="S171" s="44">
        <f t="shared" si="16"/>
        <v>2018</v>
      </c>
      <c r="T171" s="44">
        <f t="shared" si="16"/>
        <v>2019</v>
      </c>
      <c r="U171" s="44">
        <f t="shared" si="16"/>
        <v>2020</v>
      </c>
      <c r="V171" s="44">
        <f t="shared" si="16"/>
        <v>2021</v>
      </c>
      <c r="W171" s="44">
        <f t="shared" si="16"/>
        <v>2022</v>
      </c>
      <c r="X171" s="44">
        <f t="shared" si="16"/>
        <v>2023</v>
      </c>
      <c r="Y171" s="44">
        <f t="shared" si="16"/>
        <v>2024</v>
      </c>
      <c r="Z171" s="44">
        <f t="shared" si="16"/>
        <v>2025</v>
      </c>
      <c r="AA171" s="44">
        <f t="shared" si="16"/>
        <v>2026</v>
      </c>
      <c r="AB171" s="44">
        <f t="shared" si="16"/>
        <v>2027</v>
      </c>
      <c r="AC171" s="44">
        <f t="shared" si="16"/>
        <v>2028</v>
      </c>
      <c r="AD171" s="44">
        <f t="shared" si="16"/>
        <v>2029</v>
      </c>
      <c r="AE171" s="44">
        <f t="shared" si="16"/>
        <v>2030</v>
      </c>
      <c r="AF171" s="44">
        <f t="shared" si="16"/>
        <v>2031</v>
      </c>
      <c r="AG171" s="44">
        <f t="shared" si="16"/>
        <v>2032</v>
      </c>
      <c r="AH171" s="44">
        <f t="shared" si="16"/>
        <v>2033</v>
      </c>
      <c r="AI171" s="44">
        <f t="shared" si="16"/>
        <v>2034</v>
      </c>
      <c r="AJ171" s="44">
        <f t="shared" si="16"/>
        <v>2035</v>
      </c>
      <c r="AK171" s="44">
        <f t="shared" si="16"/>
        <v>2036</v>
      </c>
      <c r="AL171" s="44">
        <f t="shared" si="16"/>
        <v>2037</v>
      </c>
      <c r="AM171" s="44">
        <f t="shared" si="16"/>
        <v>2038</v>
      </c>
      <c r="AN171" s="44">
        <f t="shared" si="16"/>
        <v>2039</v>
      </c>
      <c r="AO171" s="44">
        <f t="shared" si="16"/>
        <v>2040</v>
      </c>
      <c r="AP171" s="44">
        <f t="shared" si="16"/>
        <v>2041</v>
      </c>
      <c r="AQ171" s="44">
        <f t="shared" si="16"/>
        <v>2042</v>
      </c>
      <c r="AR171" s="44">
        <f t="shared" si="16"/>
        <v>2043</v>
      </c>
      <c r="AS171" s="44">
        <f t="shared" si="16"/>
        <v>2044</v>
      </c>
      <c r="AT171" s="44">
        <f t="shared" si="16"/>
        <v>2045</v>
      </c>
      <c r="AU171" s="44">
        <f t="shared" si="16"/>
        <v>2046</v>
      </c>
      <c r="AV171" s="44">
        <f t="shared" si="16"/>
        <v>2047</v>
      </c>
      <c r="AW171" s="44">
        <f t="shared" si="16"/>
        <v>2048</v>
      </c>
      <c r="AX171" s="44">
        <f t="shared" si="16"/>
        <v>2049</v>
      </c>
      <c r="AY171" s="44">
        <f t="shared" si="16"/>
        <v>2050</v>
      </c>
    </row>
    <row r="172" spans="1:51" s="36" customFormat="1" ht="5.0999999999999996" customHeight="1" x14ac:dyDescent="0.2">
      <c r="A172" s="46"/>
      <c r="B172" s="46"/>
      <c r="C172" s="46"/>
      <c r="D172" s="46"/>
      <c r="E172" s="46"/>
      <c r="F172" s="34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</row>
    <row r="173" spans="1:51" s="36" customFormat="1" x14ac:dyDescent="0.2">
      <c r="A173" s="47">
        <f>'[1]Allocation Methodology'!A5</f>
        <v>1</v>
      </c>
      <c r="B173" s="48" t="str">
        <f>'[1]Allocation Methodology'!B5</f>
        <v>Secondary Refrigerator Retirement Pilot</v>
      </c>
      <c r="C173" s="48" t="str">
        <f>'[1]Allocation Methodology'!C5</f>
        <v>Consumer</v>
      </c>
      <c r="D173" s="48">
        <f>'[1]Allocation Methodology'!D5</f>
        <v>2006</v>
      </c>
      <c r="E173" s="49" t="str">
        <f>'[1]Allocation Methodology'!E5</f>
        <v>Final</v>
      </c>
      <c r="F173" s="38" t="b">
        <v>0</v>
      </c>
      <c r="G173" s="135">
        <v>1.3422595402547693E-3</v>
      </c>
      <c r="H173" s="136">
        <v>1.3422595402547693E-3</v>
      </c>
      <c r="I173" s="52">
        <v>1.3422595402547693E-3</v>
      </c>
      <c r="J173" s="136">
        <v>1.3422595402547693E-3</v>
      </c>
      <c r="K173" s="52">
        <v>1.3422595402547693E-3</v>
      </c>
      <c r="L173" s="52">
        <v>1.3422595402547693E-3</v>
      </c>
      <c r="M173" s="52">
        <v>0</v>
      </c>
      <c r="N173" s="52">
        <v>0</v>
      </c>
      <c r="O173" s="52">
        <v>0</v>
      </c>
      <c r="P173" s="52">
        <v>0</v>
      </c>
      <c r="Q173" s="52">
        <v>0</v>
      </c>
      <c r="R173" s="52">
        <v>0</v>
      </c>
      <c r="S173" s="52">
        <v>0</v>
      </c>
      <c r="T173" s="52">
        <v>0</v>
      </c>
      <c r="U173" s="52">
        <v>0</v>
      </c>
      <c r="V173" s="52">
        <v>0</v>
      </c>
      <c r="W173" s="52">
        <v>0</v>
      </c>
      <c r="X173" s="52">
        <v>0</v>
      </c>
      <c r="Y173" s="52">
        <v>0</v>
      </c>
      <c r="Z173" s="52">
        <v>0</v>
      </c>
      <c r="AA173" s="52">
        <v>0</v>
      </c>
      <c r="AB173" s="52">
        <v>0</v>
      </c>
      <c r="AC173" s="52">
        <v>0</v>
      </c>
      <c r="AD173" s="52">
        <v>0</v>
      </c>
      <c r="AE173" s="52">
        <v>0</v>
      </c>
      <c r="AF173" s="52">
        <v>0</v>
      </c>
      <c r="AG173" s="52">
        <v>0</v>
      </c>
      <c r="AH173" s="52">
        <v>0</v>
      </c>
      <c r="AI173" s="52">
        <v>0</v>
      </c>
      <c r="AJ173" s="52">
        <v>0</v>
      </c>
      <c r="AK173" s="52">
        <v>0</v>
      </c>
      <c r="AL173" s="52">
        <v>0</v>
      </c>
      <c r="AM173" s="52">
        <v>0</v>
      </c>
      <c r="AN173" s="52">
        <v>0</v>
      </c>
      <c r="AO173" s="52">
        <v>0</v>
      </c>
      <c r="AP173" s="52">
        <v>0</v>
      </c>
      <c r="AQ173" s="52">
        <v>0</v>
      </c>
      <c r="AR173" s="52">
        <v>0</v>
      </c>
      <c r="AS173" s="52">
        <v>0</v>
      </c>
      <c r="AT173" s="52">
        <v>0</v>
      </c>
      <c r="AU173" s="52">
        <v>0</v>
      </c>
      <c r="AV173" s="52">
        <v>0</v>
      </c>
      <c r="AW173" s="52">
        <v>0</v>
      </c>
      <c r="AX173" s="52">
        <v>0</v>
      </c>
      <c r="AY173" s="53">
        <v>0</v>
      </c>
    </row>
    <row r="174" spans="1:51" s="36" customFormat="1" x14ac:dyDescent="0.2">
      <c r="A174" s="54">
        <f>'[1]Allocation Methodology'!A6</f>
        <v>2</v>
      </c>
      <c r="B174" s="55" t="str">
        <f>'[1]Allocation Methodology'!B6</f>
        <v>Cool &amp; Hot Savings Rebate</v>
      </c>
      <c r="C174" s="55" t="str">
        <f>'[1]Allocation Methodology'!C6</f>
        <v>Consumer</v>
      </c>
      <c r="D174" s="55">
        <f>'[1]Allocation Methodology'!D6</f>
        <v>2006</v>
      </c>
      <c r="E174" s="56" t="str">
        <f>'[1]Allocation Methodology'!E6</f>
        <v>Final</v>
      </c>
      <c r="F174" s="38" t="b">
        <v>0</v>
      </c>
      <c r="G174" s="137">
        <v>1.4825619908367171E-2</v>
      </c>
      <c r="H174" s="59">
        <v>1.4825619908367171E-2</v>
      </c>
      <c r="I174" s="59">
        <v>1.4825619908367171E-2</v>
      </c>
      <c r="J174" s="59">
        <v>1.4825619908367171E-2</v>
      </c>
      <c r="K174" s="59">
        <v>1.4825619908367171E-2</v>
      </c>
      <c r="L174" s="59">
        <v>1.4825619908367171E-2</v>
      </c>
      <c r="M174" s="59">
        <v>1.4825619908367171E-2</v>
      </c>
      <c r="N174" s="59">
        <v>1.4825619908367171E-2</v>
      </c>
      <c r="O174" s="59">
        <v>1.0899113054070587E-2</v>
      </c>
      <c r="P174" s="59">
        <v>1.0899113054070587E-2</v>
      </c>
      <c r="Q174" s="59">
        <v>1.0899113054070587E-2</v>
      </c>
      <c r="R174" s="59">
        <v>1.0899113054070587E-2</v>
      </c>
      <c r="S174" s="59">
        <v>1.0899113054070587E-2</v>
      </c>
      <c r="T174" s="59">
        <v>1.0899113054070587E-2</v>
      </c>
      <c r="U174" s="59">
        <v>5.4305791144073903E-3</v>
      </c>
      <c r="V174" s="59">
        <v>2.3643433924263862E-3</v>
      </c>
      <c r="W174" s="59">
        <v>2.3643433924263862E-3</v>
      </c>
      <c r="X174" s="59">
        <v>2.3643433924263862E-3</v>
      </c>
      <c r="Y174" s="59">
        <v>0</v>
      </c>
      <c r="Z174" s="59">
        <v>0</v>
      </c>
      <c r="AA174" s="59">
        <v>0</v>
      </c>
      <c r="AB174" s="59">
        <v>0</v>
      </c>
      <c r="AC174" s="59">
        <v>0</v>
      </c>
      <c r="AD174" s="59">
        <v>0</v>
      </c>
      <c r="AE174" s="59">
        <v>0</v>
      </c>
      <c r="AF174" s="59">
        <v>0</v>
      </c>
      <c r="AG174" s="59">
        <v>0</v>
      </c>
      <c r="AH174" s="59">
        <v>0</v>
      </c>
      <c r="AI174" s="59">
        <v>0</v>
      </c>
      <c r="AJ174" s="59">
        <v>0</v>
      </c>
      <c r="AK174" s="59">
        <v>0</v>
      </c>
      <c r="AL174" s="59">
        <v>0</v>
      </c>
      <c r="AM174" s="59">
        <v>0</v>
      </c>
      <c r="AN174" s="59">
        <v>0</v>
      </c>
      <c r="AO174" s="59">
        <v>0</v>
      </c>
      <c r="AP174" s="59">
        <v>0</v>
      </c>
      <c r="AQ174" s="59">
        <v>0</v>
      </c>
      <c r="AR174" s="59">
        <v>0</v>
      </c>
      <c r="AS174" s="59">
        <v>0</v>
      </c>
      <c r="AT174" s="59">
        <v>0</v>
      </c>
      <c r="AU174" s="59">
        <v>0</v>
      </c>
      <c r="AV174" s="59">
        <v>0</v>
      </c>
      <c r="AW174" s="59">
        <v>0</v>
      </c>
      <c r="AX174" s="59">
        <v>0</v>
      </c>
      <c r="AY174" s="60">
        <v>0</v>
      </c>
    </row>
    <row r="175" spans="1:51" s="36" customFormat="1" x14ac:dyDescent="0.2">
      <c r="A175" s="61">
        <f>'[1]Allocation Methodology'!A7</f>
        <v>3</v>
      </c>
      <c r="B175" s="62" t="str">
        <f>'[1]Allocation Methodology'!B7</f>
        <v>Every Kilowatt Counts</v>
      </c>
      <c r="C175" s="62" t="str">
        <f>'[1]Allocation Methodology'!C7</f>
        <v>Consumer</v>
      </c>
      <c r="D175" s="62">
        <f>'[1]Allocation Methodology'!D7</f>
        <v>2006</v>
      </c>
      <c r="E175" s="63" t="str">
        <f>'[1]Allocation Methodology'!E7</f>
        <v>Final</v>
      </c>
      <c r="F175" s="38" t="b">
        <v>0</v>
      </c>
      <c r="G175" s="138">
        <v>4.4735995119611714E-3</v>
      </c>
      <c r="H175" s="66">
        <v>4.4735995119611714E-3</v>
      </c>
      <c r="I175" s="66">
        <v>4.4735995119611714E-3</v>
      </c>
      <c r="J175" s="66">
        <v>4.4735995119611714E-3</v>
      </c>
      <c r="K175" s="66">
        <v>4.4735995119611714E-3</v>
      </c>
      <c r="L175" s="66">
        <v>4.4735995119611714E-3</v>
      </c>
      <c r="M175" s="66">
        <v>4.4735995119611714E-3</v>
      </c>
      <c r="N175" s="66">
        <v>4.4735995119611714E-3</v>
      </c>
      <c r="O175" s="66">
        <v>4.4735995119611714E-3</v>
      </c>
      <c r="P175" s="66">
        <v>4.4735995119611714E-3</v>
      </c>
      <c r="Q175" s="66">
        <v>4.4735995119611714E-3</v>
      </c>
      <c r="R175" s="66">
        <v>4.4735995119611714E-3</v>
      </c>
      <c r="S175" s="66">
        <v>4.4735995119611714E-3</v>
      </c>
      <c r="T175" s="66">
        <v>4.4735995119611714E-3</v>
      </c>
      <c r="U175" s="66">
        <v>4.4735995119611714E-3</v>
      </c>
      <c r="V175" s="66">
        <v>3.6963416591861281E-3</v>
      </c>
      <c r="W175" s="66">
        <v>3.6963416591861281E-3</v>
      </c>
      <c r="X175" s="66">
        <v>3.6963416591861281E-3</v>
      </c>
      <c r="Y175" s="66">
        <v>1.6555782768484109E-4</v>
      </c>
      <c r="Z175" s="66">
        <v>1.6555782768484109E-4</v>
      </c>
      <c r="AA175" s="66">
        <v>0</v>
      </c>
      <c r="AB175" s="66">
        <v>0</v>
      </c>
      <c r="AC175" s="66">
        <v>0</v>
      </c>
      <c r="AD175" s="66">
        <v>0</v>
      </c>
      <c r="AE175" s="66">
        <v>0</v>
      </c>
      <c r="AF175" s="66">
        <v>0</v>
      </c>
      <c r="AG175" s="66">
        <v>0</v>
      </c>
      <c r="AH175" s="66">
        <v>0</v>
      </c>
      <c r="AI175" s="66">
        <v>0</v>
      </c>
      <c r="AJ175" s="66">
        <v>0</v>
      </c>
      <c r="AK175" s="66">
        <v>0</v>
      </c>
      <c r="AL175" s="66">
        <v>0</v>
      </c>
      <c r="AM175" s="66">
        <v>0</v>
      </c>
      <c r="AN175" s="66">
        <v>0</v>
      </c>
      <c r="AO175" s="66">
        <v>0</v>
      </c>
      <c r="AP175" s="66">
        <v>0</v>
      </c>
      <c r="AQ175" s="66">
        <v>0</v>
      </c>
      <c r="AR175" s="66">
        <v>0</v>
      </c>
      <c r="AS175" s="66">
        <v>0</v>
      </c>
      <c r="AT175" s="66">
        <v>0</v>
      </c>
      <c r="AU175" s="66">
        <v>0</v>
      </c>
      <c r="AV175" s="66">
        <v>0</v>
      </c>
      <c r="AW175" s="66">
        <v>0</v>
      </c>
      <c r="AX175" s="66">
        <v>0</v>
      </c>
      <c r="AY175" s="67">
        <v>0</v>
      </c>
    </row>
    <row r="176" spans="1:51" s="36" customFormat="1" x14ac:dyDescent="0.2">
      <c r="A176" s="54">
        <f>'[1]Allocation Methodology'!A8</f>
        <v>4</v>
      </c>
      <c r="B176" s="55" t="str">
        <f>'[1]Allocation Methodology'!B8</f>
        <v>Demand Response 1</v>
      </c>
      <c r="C176" s="55" t="str">
        <f>'[1]Allocation Methodology'!C8</f>
        <v>Business, Industrial</v>
      </c>
      <c r="D176" s="55">
        <f>'[1]Allocation Methodology'!D8</f>
        <v>2006</v>
      </c>
      <c r="E176" s="56" t="str">
        <f>'[1]Allocation Methodology'!E8</f>
        <v>Final</v>
      </c>
      <c r="F176" s="38" t="b">
        <v>0</v>
      </c>
      <c r="G176" s="137">
        <v>0.14579980798562323</v>
      </c>
      <c r="H176" s="59">
        <v>0</v>
      </c>
      <c r="I176" s="59">
        <v>0</v>
      </c>
      <c r="J176" s="59">
        <v>0</v>
      </c>
      <c r="K176" s="59">
        <v>0</v>
      </c>
      <c r="L176" s="59">
        <v>0</v>
      </c>
      <c r="M176" s="59">
        <v>0</v>
      </c>
      <c r="N176" s="59">
        <v>0</v>
      </c>
      <c r="O176" s="59">
        <v>0</v>
      </c>
      <c r="P176" s="59">
        <v>0</v>
      </c>
      <c r="Q176" s="59">
        <v>0</v>
      </c>
      <c r="R176" s="59">
        <v>0</v>
      </c>
      <c r="S176" s="59">
        <v>0</v>
      </c>
      <c r="T176" s="59">
        <v>0</v>
      </c>
      <c r="U176" s="59">
        <v>0</v>
      </c>
      <c r="V176" s="59">
        <v>0</v>
      </c>
      <c r="W176" s="59">
        <v>0</v>
      </c>
      <c r="X176" s="59">
        <v>0</v>
      </c>
      <c r="Y176" s="59">
        <v>0</v>
      </c>
      <c r="Z176" s="59">
        <v>0</v>
      </c>
      <c r="AA176" s="59">
        <v>0</v>
      </c>
      <c r="AB176" s="59">
        <v>0</v>
      </c>
      <c r="AC176" s="59">
        <v>0</v>
      </c>
      <c r="AD176" s="59">
        <v>0</v>
      </c>
      <c r="AE176" s="59">
        <v>0</v>
      </c>
      <c r="AF176" s="59">
        <v>0</v>
      </c>
      <c r="AG176" s="59">
        <v>0</v>
      </c>
      <c r="AH176" s="59">
        <v>0</v>
      </c>
      <c r="AI176" s="59">
        <v>0</v>
      </c>
      <c r="AJ176" s="59">
        <v>0</v>
      </c>
      <c r="AK176" s="59">
        <v>0</v>
      </c>
      <c r="AL176" s="59">
        <v>0</v>
      </c>
      <c r="AM176" s="59">
        <v>0</v>
      </c>
      <c r="AN176" s="59">
        <v>0</v>
      </c>
      <c r="AO176" s="59">
        <v>0</v>
      </c>
      <c r="AP176" s="59">
        <v>0</v>
      </c>
      <c r="AQ176" s="59">
        <v>0</v>
      </c>
      <c r="AR176" s="59">
        <v>0</v>
      </c>
      <c r="AS176" s="59">
        <v>0</v>
      </c>
      <c r="AT176" s="59">
        <v>0</v>
      </c>
      <c r="AU176" s="59">
        <v>0</v>
      </c>
      <c r="AV176" s="59">
        <v>0</v>
      </c>
      <c r="AW176" s="59">
        <v>0</v>
      </c>
      <c r="AX176" s="59">
        <v>0</v>
      </c>
      <c r="AY176" s="60">
        <v>0</v>
      </c>
    </row>
    <row r="177" spans="1:51" s="36" customFormat="1" x14ac:dyDescent="0.2">
      <c r="A177" s="68">
        <f>'[1]Allocation Methodology'!A9</f>
        <v>5</v>
      </c>
      <c r="B177" s="69" t="str">
        <f>'[1]Allocation Methodology'!B9</f>
        <v>Loblaw &amp; York Region Demand Response</v>
      </c>
      <c r="C177" s="69" t="str">
        <f>'[1]Allocation Methodology'!C9</f>
        <v>Business, Industrial</v>
      </c>
      <c r="D177" s="69">
        <f>'[1]Allocation Methodology'!D9</f>
        <v>2006</v>
      </c>
      <c r="E177" s="70" t="str">
        <f>'[1]Allocation Methodology'!E9</f>
        <v>Final</v>
      </c>
      <c r="F177" s="38" t="b">
        <v>0</v>
      </c>
      <c r="G177" s="139">
        <v>7.1362857824288492E-3</v>
      </c>
      <c r="H177" s="73">
        <v>0</v>
      </c>
      <c r="I177" s="73">
        <v>0</v>
      </c>
      <c r="J177" s="73">
        <v>0</v>
      </c>
      <c r="K177" s="73">
        <v>0</v>
      </c>
      <c r="L177" s="73">
        <v>0</v>
      </c>
      <c r="M177" s="73">
        <v>0</v>
      </c>
      <c r="N177" s="73">
        <v>0</v>
      </c>
      <c r="O177" s="73">
        <v>0</v>
      </c>
      <c r="P177" s="73">
        <v>0</v>
      </c>
      <c r="Q177" s="73">
        <v>0</v>
      </c>
      <c r="R177" s="73">
        <v>0</v>
      </c>
      <c r="S177" s="73">
        <v>0</v>
      </c>
      <c r="T177" s="73">
        <v>0</v>
      </c>
      <c r="U177" s="73">
        <v>0</v>
      </c>
      <c r="V177" s="73">
        <v>0</v>
      </c>
      <c r="W177" s="73">
        <v>0</v>
      </c>
      <c r="X177" s="73">
        <v>0</v>
      </c>
      <c r="Y177" s="73">
        <v>0</v>
      </c>
      <c r="Z177" s="73">
        <v>0</v>
      </c>
      <c r="AA177" s="73">
        <v>0</v>
      </c>
      <c r="AB177" s="73">
        <v>0</v>
      </c>
      <c r="AC177" s="73">
        <v>0</v>
      </c>
      <c r="AD177" s="73">
        <v>0</v>
      </c>
      <c r="AE177" s="73">
        <v>0</v>
      </c>
      <c r="AF177" s="73">
        <v>0</v>
      </c>
      <c r="AG177" s="73">
        <v>0</v>
      </c>
      <c r="AH177" s="73">
        <v>0</v>
      </c>
      <c r="AI177" s="73">
        <v>0</v>
      </c>
      <c r="AJ177" s="73">
        <v>0</v>
      </c>
      <c r="AK177" s="73">
        <v>0</v>
      </c>
      <c r="AL177" s="73">
        <v>0</v>
      </c>
      <c r="AM177" s="73">
        <v>0</v>
      </c>
      <c r="AN177" s="73">
        <v>0</v>
      </c>
      <c r="AO177" s="73">
        <v>0</v>
      </c>
      <c r="AP177" s="73">
        <v>0</v>
      </c>
      <c r="AQ177" s="73">
        <v>0</v>
      </c>
      <c r="AR177" s="73">
        <v>0</v>
      </c>
      <c r="AS177" s="73">
        <v>0</v>
      </c>
      <c r="AT177" s="73">
        <v>0</v>
      </c>
      <c r="AU177" s="73">
        <v>0</v>
      </c>
      <c r="AV177" s="73">
        <v>0</v>
      </c>
      <c r="AW177" s="73">
        <v>0</v>
      </c>
      <c r="AX177" s="73">
        <v>0</v>
      </c>
      <c r="AY177" s="74">
        <v>0</v>
      </c>
    </row>
    <row r="178" spans="1:51" s="36" customFormat="1" x14ac:dyDescent="0.2">
      <c r="A178" s="75">
        <f>'[1]Allocation Methodology'!A10</f>
        <v>6</v>
      </c>
      <c r="B178" s="76" t="str">
        <f>'[1]Allocation Methodology'!B10</f>
        <v>Great Refrigerator Roundup</v>
      </c>
      <c r="C178" s="76" t="str">
        <f>'[1]Allocation Methodology'!C10</f>
        <v>Consumer</v>
      </c>
      <c r="D178" s="76">
        <f>'[1]Allocation Methodology'!D10</f>
        <v>2007</v>
      </c>
      <c r="E178" s="77" t="str">
        <f>'[1]Allocation Methodology'!E10</f>
        <v>Final</v>
      </c>
      <c r="F178" s="38" t="b">
        <v>0</v>
      </c>
      <c r="G178" s="140">
        <v>0</v>
      </c>
      <c r="H178" s="80">
        <v>1.989673643676654E-3</v>
      </c>
      <c r="I178" s="80">
        <v>1.989673643676654E-3</v>
      </c>
      <c r="J178" s="80">
        <v>1.989673643676654E-3</v>
      </c>
      <c r="K178" s="80">
        <v>1.989673643676654E-3</v>
      </c>
      <c r="L178" s="80">
        <v>1.989673643676654E-3</v>
      </c>
      <c r="M178" s="80">
        <v>1.989673643676654E-3</v>
      </c>
      <c r="N178" s="80">
        <v>1.989673643676654E-3</v>
      </c>
      <c r="O178" s="80">
        <v>1.989673643676654E-3</v>
      </c>
      <c r="P178" s="80">
        <v>1.9166862008942727E-3</v>
      </c>
      <c r="Q178" s="80">
        <v>0</v>
      </c>
      <c r="R178" s="80">
        <v>0</v>
      </c>
      <c r="S178" s="80">
        <v>0</v>
      </c>
      <c r="T178" s="80">
        <v>0</v>
      </c>
      <c r="U178" s="80">
        <v>0</v>
      </c>
      <c r="V178" s="80">
        <v>0</v>
      </c>
      <c r="W178" s="80">
        <v>0</v>
      </c>
      <c r="X178" s="80">
        <v>0</v>
      </c>
      <c r="Y178" s="80">
        <v>0</v>
      </c>
      <c r="Z178" s="80">
        <v>0</v>
      </c>
      <c r="AA178" s="80">
        <v>0</v>
      </c>
      <c r="AB178" s="80">
        <v>0</v>
      </c>
      <c r="AC178" s="80">
        <v>0</v>
      </c>
      <c r="AD178" s="80">
        <v>0</v>
      </c>
      <c r="AE178" s="80">
        <v>0</v>
      </c>
      <c r="AF178" s="80">
        <v>0</v>
      </c>
      <c r="AG178" s="80">
        <v>0</v>
      </c>
      <c r="AH178" s="80">
        <v>0</v>
      </c>
      <c r="AI178" s="80">
        <v>0</v>
      </c>
      <c r="AJ178" s="80">
        <v>0</v>
      </c>
      <c r="AK178" s="80">
        <v>0</v>
      </c>
      <c r="AL178" s="80">
        <v>0</v>
      </c>
      <c r="AM178" s="80">
        <v>0</v>
      </c>
      <c r="AN178" s="80">
        <v>0</v>
      </c>
      <c r="AO178" s="80">
        <v>0</v>
      </c>
      <c r="AP178" s="80">
        <v>0</v>
      </c>
      <c r="AQ178" s="80">
        <v>0</v>
      </c>
      <c r="AR178" s="80">
        <v>0</v>
      </c>
      <c r="AS178" s="80">
        <v>0</v>
      </c>
      <c r="AT178" s="80">
        <v>0</v>
      </c>
      <c r="AU178" s="80">
        <v>0</v>
      </c>
      <c r="AV178" s="80">
        <v>0</v>
      </c>
      <c r="AW178" s="80">
        <v>0</v>
      </c>
      <c r="AX178" s="80">
        <v>0</v>
      </c>
      <c r="AY178" s="81">
        <v>0</v>
      </c>
    </row>
    <row r="179" spans="1:51" s="36" customFormat="1" x14ac:dyDescent="0.2">
      <c r="A179" s="61">
        <f>'[1]Allocation Methodology'!A11</f>
        <v>7</v>
      </c>
      <c r="B179" s="62" t="str">
        <f>'[1]Allocation Methodology'!B11</f>
        <v>Cool &amp; Hot Savings Rebate</v>
      </c>
      <c r="C179" s="62" t="str">
        <f>'[1]Allocation Methodology'!C11</f>
        <v>Consumer</v>
      </c>
      <c r="D179" s="62">
        <f>'[1]Allocation Methodology'!D11</f>
        <v>2007</v>
      </c>
      <c r="E179" s="63" t="str">
        <f>'[1]Allocation Methodology'!E11</f>
        <v>Final</v>
      </c>
      <c r="F179" s="38" t="b">
        <v>0</v>
      </c>
      <c r="G179" s="138">
        <v>0</v>
      </c>
      <c r="H179" s="66">
        <v>2.9016515033193205E-2</v>
      </c>
      <c r="I179" s="66">
        <v>2.9016515033193205E-2</v>
      </c>
      <c r="J179" s="66">
        <v>2.9016515033193205E-2</v>
      </c>
      <c r="K179" s="66">
        <v>2.9016515033193205E-2</v>
      </c>
      <c r="L179" s="66">
        <v>2.9016515033193205E-2</v>
      </c>
      <c r="M179" s="66">
        <v>2.2180825033956842E-2</v>
      </c>
      <c r="N179" s="66">
        <v>2.2180825033956842E-2</v>
      </c>
      <c r="O179" s="66">
        <v>2.2180825033956842E-2</v>
      </c>
      <c r="P179" s="66">
        <v>2.2180825033956842E-2</v>
      </c>
      <c r="Q179" s="66">
        <v>2.2180825033956842E-2</v>
      </c>
      <c r="R179" s="66">
        <v>2.2180825033956842E-2</v>
      </c>
      <c r="S179" s="66">
        <v>2.2180825033956842E-2</v>
      </c>
      <c r="T179" s="66">
        <v>2.2180825033956842E-2</v>
      </c>
      <c r="U179" s="66">
        <v>2.2180825033956842E-2</v>
      </c>
      <c r="V179" s="66">
        <v>2.2180825033956842E-2</v>
      </c>
      <c r="W179" s="66">
        <v>4.1372768131990182E-3</v>
      </c>
      <c r="X179" s="66">
        <v>4.1372768131990182E-3</v>
      </c>
      <c r="Y179" s="66">
        <v>4.1372768131990182E-3</v>
      </c>
      <c r="Z179" s="66">
        <v>0</v>
      </c>
      <c r="AA179" s="66">
        <v>0</v>
      </c>
      <c r="AB179" s="66">
        <v>0</v>
      </c>
      <c r="AC179" s="66">
        <v>0</v>
      </c>
      <c r="AD179" s="66">
        <v>0</v>
      </c>
      <c r="AE179" s="66">
        <v>0</v>
      </c>
      <c r="AF179" s="66">
        <v>0</v>
      </c>
      <c r="AG179" s="66">
        <v>0</v>
      </c>
      <c r="AH179" s="66">
        <v>0</v>
      </c>
      <c r="AI179" s="66">
        <v>0</v>
      </c>
      <c r="AJ179" s="66">
        <v>0</v>
      </c>
      <c r="AK179" s="66">
        <v>0</v>
      </c>
      <c r="AL179" s="66">
        <v>0</v>
      </c>
      <c r="AM179" s="66">
        <v>0</v>
      </c>
      <c r="AN179" s="66">
        <v>0</v>
      </c>
      <c r="AO179" s="66">
        <v>0</v>
      </c>
      <c r="AP179" s="66">
        <v>0</v>
      </c>
      <c r="AQ179" s="66">
        <v>0</v>
      </c>
      <c r="AR179" s="66">
        <v>0</v>
      </c>
      <c r="AS179" s="66">
        <v>0</v>
      </c>
      <c r="AT179" s="66">
        <v>0</v>
      </c>
      <c r="AU179" s="66">
        <v>0</v>
      </c>
      <c r="AV179" s="66">
        <v>0</v>
      </c>
      <c r="AW179" s="66">
        <v>0</v>
      </c>
      <c r="AX179" s="66">
        <v>0</v>
      </c>
      <c r="AY179" s="67">
        <v>0</v>
      </c>
    </row>
    <row r="180" spans="1:51" s="36" customFormat="1" x14ac:dyDescent="0.2">
      <c r="A180" s="54">
        <f>'[1]Allocation Methodology'!A12</f>
        <v>8</v>
      </c>
      <c r="B180" s="55" t="str">
        <f>'[1]Allocation Methodology'!B12</f>
        <v>Every Kilowatt Counts</v>
      </c>
      <c r="C180" s="55" t="str">
        <f>'[1]Allocation Methodology'!C12</f>
        <v>Consumer</v>
      </c>
      <c r="D180" s="55">
        <f>'[1]Allocation Methodology'!D12</f>
        <v>2007</v>
      </c>
      <c r="E180" s="56" t="str">
        <f>'[1]Allocation Methodology'!E12</f>
        <v>Final</v>
      </c>
      <c r="F180" s="38" t="b">
        <v>0</v>
      </c>
      <c r="G180" s="137">
        <v>0</v>
      </c>
      <c r="H180" s="59">
        <v>6.9628549905938145E-3</v>
      </c>
      <c r="I180" s="59">
        <v>6.1424502733409617E-3</v>
      </c>
      <c r="J180" s="59">
        <v>6.1424502733409617E-3</v>
      </c>
      <c r="K180" s="59">
        <v>6.1424502733409617E-3</v>
      </c>
      <c r="L180" s="59">
        <v>6.1424502733409617E-3</v>
      </c>
      <c r="M180" s="59">
        <v>6.1424502733409617E-3</v>
      </c>
      <c r="N180" s="59">
        <v>6.1424502733409617E-3</v>
      </c>
      <c r="O180" s="59">
        <v>6.1424502733409617E-3</v>
      </c>
      <c r="P180" s="59">
        <v>1.898972920709343E-3</v>
      </c>
      <c r="Q180" s="59">
        <v>1.898972920709343E-3</v>
      </c>
      <c r="R180" s="59">
        <v>6.9610000644851718E-5</v>
      </c>
      <c r="S180" s="59">
        <v>6.9610000644851718E-5</v>
      </c>
      <c r="T180" s="59">
        <v>6.9610000644851718E-5</v>
      </c>
      <c r="U180" s="59">
        <v>6.9610000644851718E-5</v>
      </c>
      <c r="V180" s="59">
        <v>6.9610000644851718E-5</v>
      </c>
      <c r="W180" s="59">
        <v>6.9610000644851718E-5</v>
      </c>
      <c r="X180" s="59">
        <v>2.0588200114417801E-5</v>
      </c>
      <c r="Y180" s="59">
        <v>2.0588200114417801E-5</v>
      </c>
      <c r="Z180" s="59">
        <v>0</v>
      </c>
      <c r="AA180" s="59">
        <v>0</v>
      </c>
      <c r="AB180" s="59">
        <v>0</v>
      </c>
      <c r="AC180" s="59">
        <v>0</v>
      </c>
      <c r="AD180" s="59">
        <v>0</v>
      </c>
      <c r="AE180" s="59">
        <v>0</v>
      </c>
      <c r="AF180" s="59">
        <v>0</v>
      </c>
      <c r="AG180" s="59">
        <v>0</v>
      </c>
      <c r="AH180" s="59">
        <v>0</v>
      </c>
      <c r="AI180" s="59">
        <v>0</v>
      </c>
      <c r="AJ180" s="59">
        <v>0</v>
      </c>
      <c r="AK180" s="59">
        <v>0</v>
      </c>
      <c r="AL180" s="59">
        <v>0</v>
      </c>
      <c r="AM180" s="59">
        <v>0</v>
      </c>
      <c r="AN180" s="59">
        <v>0</v>
      </c>
      <c r="AO180" s="59">
        <v>0</v>
      </c>
      <c r="AP180" s="59">
        <v>0</v>
      </c>
      <c r="AQ180" s="59">
        <v>0</v>
      </c>
      <c r="AR180" s="59">
        <v>0</v>
      </c>
      <c r="AS180" s="59">
        <v>0</v>
      </c>
      <c r="AT180" s="59">
        <v>0</v>
      </c>
      <c r="AU180" s="59">
        <v>0</v>
      </c>
      <c r="AV180" s="59">
        <v>0</v>
      </c>
      <c r="AW180" s="59">
        <v>0</v>
      </c>
      <c r="AX180" s="59">
        <v>0</v>
      </c>
      <c r="AY180" s="60">
        <v>0</v>
      </c>
    </row>
    <row r="181" spans="1:51" s="36" customFormat="1" x14ac:dyDescent="0.2">
      <c r="A181" s="61">
        <f>'[1]Allocation Methodology'!A13</f>
        <v>9</v>
      </c>
      <c r="B181" s="82" t="str">
        <f>'[1]Allocation Methodology'!B13</f>
        <v>peaksaver®</v>
      </c>
      <c r="C181" s="62" t="str">
        <f>'[1]Allocation Methodology'!C13</f>
        <v>Consumer, Business</v>
      </c>
      <c r="D181" s="62">
        <f>'[1]Allocation Methodology'!D13</f>
        <v>2007</v>
      </c>
      <c r="E181" s="63" t="str">
        <f>'[1]Allocation Methodology'!E13</f>
        <v>Final</v>
      </c>
      <c r="F181" s="38" t="b">
        <v>0</v>
      </c>
      <c r="G181" s="138">
        <v>0</v>
      </c>
      <c r="H181" s="66">
        <v>0</v>
      </c>
      <c r="I181" s="66">
        <v>0</v>
      </c>
      <c r="J181" s="66">
        <v>0</v>
      </c>
      <c r="K181" s="66">
        <v>0</v>
      </c>
      <c r="L181" s="66">
        <v>0</v>
      </c>
      <c r="M181" s="66">
        <v>0</v>
      </c>
      <c r="N181" s="66">
        <v>0</v>
      </c>
      <c r="O181" s="66">
        <v>0</v>
      </c>
      <c r="P181" s="66">
        <v>0</v>
      </c>
      <c r="Q181" s="66">
        <v>0</v>
      </c>
      <c r="R181" s="66">
        <v>0</v>
      </c>
      <c r="S181" s="66">
        <v>0</v>
      </c>
      <c r="T181" s="66">
        <v>0</v>
      </c>
      <c r="U181" s="66">
        <v>0</v>
      </c>
      <c r="V181" s="66">
        <v>0</v>
      </c>
      <c r="W181" s="66">
        <v>0</v>
      </c>
      <c r="X181" s="66">
        <v>0</v>
      </c>
      <c r="Y181" s="66">
        <v>0</v>
      </c>
      <c r="Z181" s="66">
        <v>0</v>
      </c>
      <c r="AA181" s="66">
        <v>0</v>
      </c>
      <c r="AB181" s="66">
        <v>0</v>
      </c>
      <c r="AC181" s="66">
        <v>0</v>
      </c>
      <c r="AD181" s="66">
        <v>0</v>
      </c>
      <c r="AE181" s="66">
        <v>0</v>
      </c>
      <c r="AF181" s="66">
        <v>0</v>
      </c>
      <c r="AG181" s="66">
        <v>0</v>
      </c>
      <c r="AH181" s="66">
        <v>0</v>
      </c>
      <c r="AI181" s="66">
        <v>0</v>
      </c>
      <c r="AJ181" s="66">
        <v>0</v>
      </c>
      <c r="AK181" s="66">
        <v>0</v>
      </c>
      <c r="AL181" s="66">
        <v>0</v>
      </c>
      <c r="AM181" s="66">
        <v>0</v>
      </c>
      <c r="AN181" s="66">
        <v>0</v>
      </c>
      <c r="AO181" s="66">
        <v>0</v>
      </c>
      <c r="AP181" s="66">
        <v>0</v>
      </c>
      <c r="AQ181" s="66">
        <v>0</v>
      </c>
      <c r="AR181" s="66">
        <v>0</v>
      </c>
      <c r="AS181" s="66">
        <v>0</v>
      </c>
      <c r="AT181" s="66">
        <v>0</v>
      </c>
      <c r="AU181" s="66">
        <v>0</v>
      </c>
      <c r="AV181" s="66">
        <v>0</v>
      </c>
      <c r="AW181" s="66">
        <v>0</v>
      </c>
      <c r="AX181" s="66">
        <v>0</v>
      </c>
      <c r="AY181" s="67">
        <v>0</v>
      </c>
    </row>
    <row r="182" spans="1:51" s="36" customFormat="1" x14ac:dyDescent="0.2">
      <c r="A182" s="54">
        <f>'[1]Allocation Methodology'!A14</f>
        <v>10</v>
      </c>
      <c r="B182" s="55" t="str">
        <f>'[1]Allocation Methodology'!B14</f>
        <v>Summer Savings</v>
      </c>
      <c r="C182" s="55" t="str">
        <f>'[1]Allocation Methodology'!C14</f>
        <v>Consumer</v>
      </c>
      <c r="D182" s="55">
        <f>'[1]Allocation Methodology'!D14</f>
        <v>2007</v>
      </c>
      <c r="E182" s="56" t="str">
        <f>'[1]Allocation Methodology'!E14</f>
        <v>Final</v>
      </c>
      <c r="F182" s="38" t="b">
        <v>0</v>
      </c>
      <c r="G182" s="137">
        <v>0</v>
      </c>
      <c r="H182" s="59">
        <v>0.36169686582995447</v>
      </c>
      <c r="I182" s="59">
        <v>0.10786724132681738</v>
      </c>
      <c r="J182" s="59">
        <v>5.1935745334287256E-2</v>
      </c>
      <c r="K182" s="59">
        <v>5.1935745334287256E-2</v>
      </c>
      <c r="L182" s="59">
        <v>5.1935745334287256E-2</v>
      </c>
      <c r="M182" s="59">
        <v>5.1935745334287256E-2</v>
      </c>
      <c r="N182" s="59">
        <v>5.1935745334287256E-2</v>
      </c>
      <c r="O182" s="59">
        <v>5.1935745334287256E-2</v>
      </c>
      <c r="P182" s="59">
        <v>5.1468460063591119E-2</v>
      </c>
      <c r="Q182" s="59">
        <v>5.1468460063591119E-2</v>
      </c>
      <c r="R182" s="59">
        <v>5.1468460063591119E-2</v>
      </c>
      <c r="S182" s="59">
        <v>5.1468460063591119E-2</v>
      </c>
      <c r="T182" s="59">
        <v>5.1468460063591119E-2</v>
      </c>
      <c r="U182" s="59">
        <v>5.1468460063591119E-2</v>
      </c>
      <c r="V182" s="59">
        <v>0</v>
      </c>
      <c r="W182" s="59">
        <v>0</v>
      </c>
      <c r="X182" s="59">
        <v>0</v>
      </c>
      <c r="Y182" s="59">
        <v>0</v>
      </c>
      <c r="Z182" s="59">
        <v>0</v>
      </c>
      <c r="AA182" s="59">
        <v>0</v>
      </c>
      <c r="AB182" s="59">
        <v>0</v>
      </c>
      <c r="AC182" s="59">
        <v>0</v>
      </c>
      <c r="AD182" s="59">
        <v>0</v>
      </c>
      <c r="AE182" s="59">
        <v>0</v>
      </c>
      <c r="AF182" s="59">
        <v>0</v>
      </c>
      <c r="AG182" s="59">
        <v>0</v>
      </c>
      <c r="AH182" s="59">
        <v>0</v>
      </c>
      <c r="AI182" s="59">
        <v>0</v>
      </c>
      <c r="AJ182" s="59">
        <v>0</v>
      </c>
      <c r="AK182" s="59">
        <v>0</v>
      </c>
      <c r="AL182" s="59">
        <v>0</v>
      </c>
      <c r="AM182" s="59">
        <v>0</v>
      </c>
      <c r="AN182" s="59">
        <v>0</v>
      </c>
      <c r="AO182" s="59">
        <v>0</v>
      </c>
      <c r="AP182" s="59">
        <v>0</v>
      </c>
      <c r="AQ182" s="59">
        <v>0</v>
      </c>
      <c r="AR182" s="59">
        <v>0</v>
      </c>
      <c r="AS182" s="59">
        <v>0</v>
      </c>
      <c r="AT182" s="59">
        <v>0</v>
      </c>
      <c r="AU182" s="59">
        <v>0</v>
      </c>
      <c r="AV182" s="59">
        <v>0</v>
      </c>
      <c r="AW182" s="59">
        <v>0</v>
      </c>
      <c r="AX182" s="59">
        <v>0</v>
      </c>
      <c r="AY182" s="60">
        <v>0</v>
      </c>
    </row>
    <row r="183" spans="1:51" s="36" customFormat="1" x14ac:dyDescent="0.2">
      <c r="A183" s="61">
        <f>'[1]Allocation Methodology'!A15</f>
        <v>11</v>
      </c>
      <c r="B183" s="62" t="str">
        <f>'[1]Allocation Methodology'!B15</f>
        <v>Aboriginal</v>
      </c>
      <c r="C183" s="62" t="str">
        <f>'[1]Allocation Methodology'!C15</f>
        <v>Consumer</v>
      </c>
      <c r="D183" s="62">
        <f>'[1]Allocation Methodology'!D15</f>
        <v>2007</v>
      </c>
      <c r="E183" s="63" t="str">
        <f>'[1]Allocation Methodology'!E15</f>
        <v>Final</v>
      </c>
      <c r="F183" s="38" t="b">
        <v>0</v>
      </c>
      <c r="G183" s="138">
        <v>0</v>
      </c>
      <c r="H183" s="66">
        <v>2.0468E-2</v>
      </c>
      <c r="I183" s="66">
        <v>2.0468E-2</v>
      </c>
      <c r="J183" s="66">
        <v>2.0468E-2</v>
      </c>
      <c r="K183" s="66">
        <v>2.0468E-2</v>
      </c>
      <c r="L183" s="66">
        <v>0</v>
      </c>
      <c r="M183" s="66">
        <v>0</v>
      </c>
      <c r="N183" s="66">
        <v>0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66">
        <v>0</v>
      </c>
      <c r="V183" s="66">
        <v>0</v>
      </c>
      <c r="W183" s="66">
        <v>0</v>
      </c>
      <c r="X183" s="66">
        <v>0</v>
      </c>
      <c r="Y183" s="66">
        <v>0</v>
      </c>
      <c r="Z183" s="66">
        <v>0</v>
      </c>
      <c r="AA183" s="66">
        <v>0</v>
      </c>
      <c r="AB183" s="66">
        <v>0</v>
      </c>
      <c r="AC183" s="66">
        <v>0</v>
      </c>
      <c r="AD183" s="66">
        <v>0</v>
      </c>
      <c r="AE183" s="66">
        <v>0</v>
      </c>
      <c r="AF183" s="66">
        <v>0</v>
      </c>
      <c r="AG183" s="66">
        <v>0</v>
      </c>
      <c r="AH183" s="66">
        <v>0</v>
      </c>
      <c r="AI183" s="66">
        <v>0</v>
      </c>
      <c r="AJ183" s="66">
        <v>0</v>
      </c>
      <c r="AK183" s="66">
        <v>0</v>
      </c>
      <c r="AL183" s="66">
        <v>0</v>
      </c>
      <c r="AM183" s="66">
        <v>0</v>
      </c>
      <c r="AN183" s="66">
        <v>0</v>
      </c>
      <c r="AO183" s="66">
        <v>0</v>
      </c>
      <c r="AP183" s="66">
        <v>0</v>
      </c>
      <c r="AQ183" s="66">
        <v>0</v>
      </c>
      <c r="AR183" s="66">
        <v>0</v>
      </c>
      <c r="AS183" s="66">
        <v>0</v>
      </c>
      <c r="AT183" s="66">
        <v>0</v>
      </c>
      <c r="AU183" s="66">
        <v>0</v>
      </c>
      <c r="AV183" s="66">
        <v>0</v>
      </c>
      <c r="AW183" s="66">
        <v>0</v>
      </c>
      <c r="AX183" s="66">
        <v>0</v>
      </c>
      <c r="AY183" s="67">
        <v>0</v>
      </c>
    </row>
    <row r="184" spans="1:51" s="36" customFormat="1" x14ac:dyDescent="0.2">
      <c r="A184" s="54">
        <f>'[1]Allocation Methodology'!A16</f>
        <v>12</v>
      </c>
      <c r="B184" s="55" t="str">
        <f>'[1]Allocation Methodology'!B16</f>
        <v>Affordable Housing Pilot</v>
      </c>
      <c r="C184" s="55" t="str">
        <f>'[1]Allocation Methodology'!C16</f>
        <v>Consumer Low-Income</v>
      </c>
      <c r="D184" s="55">
        <f>'[1]Allocation Methodology'!D16</f>
        <v>2007</v>
      </c>
      <c r="E184" s="56" t="str">
        <f>'[1]Allocation Methodology'!E16</f>
        <v>Final</v>
      </c>
      <c r="F184" s="38" t="b">
        <v>0</v>
      </c>
      <c r="G184" s="137">
        <v>0</v>
      </c>
      <c r="H184" s="59">
        <v>0</v>
      </c>
      <c r="I184" s="59">
        <v>0</v>
      </c>
      <c r="J184" s="59">
        <v>0</v>
      </c>
      <c r="K184" s="59">
        <v>0</v>
      </c>
      <c r="L184" s="59">
        <v>0</v>
      </c>
      <c r="M184" s="59">
        <v>0</v>
      </c>
      <c r="N184" s="59">
        <v>0</v>
      </c>
      <c r="O184" s="59">
        <v>0</v>
      </c>
      <c r="P184" s="59">
        <v>0</v>
      </c>
      <c r="Q184" s="59">
        <v>0</v>
      </c>
      <c r="R184" s="59">
        <v>0</v>
      </c>
      <c r="S184" s="59">
        <v>0</v>
      </c>
      <c r="T184" s="59">
        <v>0</v>
      </c>
      <c r="U184" s="59">
        <v>0</v>
      </c>
      <c r="V184" s="59">
        <v>0</v>
      </c>
      <c r="W184" s="59">
        <v>0</v>
      </c>
      <c r="X184" s="59">
        <v>0</v>
      </c>
      <c r="Y184" s="59">
        <v>0</v>
      </c>
      <c r="Z184" s="59">
        <v>0</v>
      </c>
      <c r="AA184" s="59">
        <v>0</v>
      </c>
      <c r="AB184" s="59">
        <v>0</v>
      </c>
      <c r="AC184" s="59">
        <v>0</v>
      </c>
      <c r="AD184" s="59">
        <v>0</v>
      </c>
      <c r="AE184" s="59">
        <v>0</v>
      </c>
      <c r="AF184" s="59">
        <v>0</v>
      </c>
      <c r="AG184" s="59">
        <v>0</v>
      </c>
      <c r="AH184" s="59">
        <v>0</v>
      </c>
      <c r="AI184" s="59">
        <v>0</v>
      </c>
      <c r="AJ184" s="59">
        <v>0</v>
      </c>
      <c r="AK184" s="59">
        <v>0</v>
      </c>
      <c r="AL184" s="59">
        <v>0</v>
      </c>
      <c r="AM184" s="59">
        <v>0</v>
      </c>
      <c r="AN184" s="59">
        <v>0</v>
      </c>
      <c r="AO184" s="59">
        <v>0</v>
      </c>
      <c r="AP184" s="59">
        <v>0</v>
      </c>
      <c r="AQ184" s="59">
        <v>0</v>
      </c>
      <c r="AR184" s="59">
        <v>0</v>
      </c>
      <c r="AS184" s="59">
        <v>0</v>
      </c>
      <c r="AT184" s="59">
        <v>0</v>
      </c>
      <c r="AU184" s="59">
        <v>0</v>
      </c>
      <c r="AV184" s="59">
        <v>0</v>
      </c>
      <c r="AW184" s="59">
        <v>0</v>
      </c>
      <c r="AX184" s="59">
        <v>0</v>
      </c>
      <c r="AY184" s="60">
        <v>0</v>
      </c>
    </row>
    <row r="185" spans="1:51" s="36" customFormat="1" x14ac:dyDescent="0.2">
      <c r="A185" s="61">
        <f>'[1]Allocation Methodology'!A17</f>
        <v>13</v>
      </c>
      <c r="B185" s="62" t="str">
        <f>'[1]Allocation Methodology'!B17</f>
        <v>Social Housing Pilot</v>
      </c>
      <c r="C185" s="62" t="str">
        <f>'[1]Allocation Methodology'!C17</f>
        <v>Consumer Low-Income</v>
      </c>
      <c r="D185" s="62">
        <f>'[1]Allocation Methodology'!D17</f>
        <v>2007</v>
      </c>
      <c r="E185" s="63" t="str">
        <f>'[1]Allocation Methodology'!E17</f>
        <v>Final</v>
      </c>
      <c r="F185" s="38" t="b">
        <v>0</v>
      </c>
      <c r="G185" s="138">
        <v>0</v>
      </c>
      <c r="H185" s="66">
        <v>1.3279282839536765E-3</v>
      </c>
      <c r="I185" s="66">
        <v>1.3279282839536765E-3</v>
      </c>
      <c r="J185" s="66">
        <v>1.3279282839536765E-3</v>
      </c>
      <c r="K185" s="66">
        <v>1.3279282839536765E-3</v>
      </c>
      <c r="L185" s="66">
        <v>1.3279282839536765E-3</v>
      </c>
      <c r="M185" s="66">
        <v>1.3279282839536765E-3</v>
      </c>
      <c r="N185" s="66">
        <v>1.3279282839536765E-3</v>
      </c>
      <c r="O185" s="66">
        <v>1.3279282839536765E-3</v>
      </c>
      <c r="P185" s="66">
        <v>1.3279282839536765E-3</v>
      </c>
      <c r="Q185" s="66">
        <v>1.3279282839536765E-3</v>
      </c>
      <c r="R185" s="66">
        <v>0</v>
      </c>
      <c r="S185" s="66">
        <v>0</v>
      </c>
      <c r="T185" s="66">
        <v>0</v>
      </c>
      <c r="U185" s="66">
        <v>0</v>
      </c>
      <c r="V185" s="66">
        <v>0</v>
      </c>
      <c r="W185" s="66">
        <v>0</v>
      </c>
      <c r="X185" s="66">
        <v>0</v>
      </c>
      <c r="Y185" s="66">
        <v>0</v>
      </c>
      <c r="Z185" s="66">
        <v>0</v>
      </c>
      <c r="AA185" s="66">
        <v>0</v>
      </c>
      <c r="AB185" s="66">
        <v>0</v>
      </c>
      <c r="AC185" s="66">
        <v>0</v>
      </c>
      <c r="AD185" s="66">
        <v>0</v>
      </c>
      <c r="AE185" s="66">
        <v>0</v>
      </c>
      <c r="AF185" s="66">
        <v>0</v>
      </c>
      <c r="AG185" s="66">
        <v>0</v>
      </c>
      <c r="AH185" s="66">
        <v>0</v>
      </c>
      <c r="AI185" s="66">
        <v>0</v>
      </c>
      <c r="AJ185" s="66">
        <v>0</v>
      </c>
      <c r="AK185" s="66">
        <v>0</v>
      </c>
      <c r="AL185" s="66">
        <v>0</v>
      </c>
      <c r="AM185" s="66">
        <v>0</v>
      </c>
      <c r="AN185" s="66">
        <v>0</v>
      </c>
      <c r="AO185" s="66">
        <v>0</v>
      </c>
      <c r="AP185" s="66">
        <v>0</v>
      </c>
      <c r="AQ185" s="66">
        <v>0</v>
      </c>
      <c r="AR185" s="66">
        <v>0</v>
      </c>
      <c r="AS185" s="66">
        <v>0</v>
      </c>
      <c r="AT185" s="66">
        <v>0</v>
      </c>
      <c r="AU185" s="66">
        <v>0</v>
      </c>
      <c r="AV185" s="66">
        <v>0</v>
      </c>
      <c r="AW185" s="66">
        <v>0</v>
      </c>
      <c r="AX185" s="66">
        <v>0</v>
      </c>
      <c r="AY185" s="67">
        <v>0</v>
      </c>
    </row>
    <row r="186" spans="1:51" s="36" customFormat="1" x14ac:dyDescent="0.2">
      <c r="A186" s="54">
        <f>'[1]Allocation Methodology'!A18</f>
        <v>14</v>
      </c>
      <c r="B186" s="55" t="str">
        <f>'[1]Allocation Methodology'!B18</f>
        <v>Energy Efficiency Assistance for Houses Pilot</v>
      </c>
      <c r="C186" s="55" t="str">
        <f>'[1]Allocation Methodology'!C18</f>
        <v>Consumer Low-Income</v>
      </c>
      <c r="D186" s="55">
        <f>'[1]Allocation Methodology'!D18</f>
        <v>2007</v>
      </c>
      <c r="E186" s="56" t="str">
        <f>'[1]Allocation Methodology'!E18</f>
        <v>Final</v>
      </c>
      <c r="F186" s="38" t="b">
        <v>0</v>
      </c>
      <c r="G186" s="137">
        <v>0</v>
      </c>
      <c r="H186" s="59">
        <v>0</v>
      </c>
      <c r="I186" s="59">
        <v>0</v>
      </c>
      <c r="J186" s="59">
        <v>0</v>
      </c>
      <c r="K186" s="59">
        <v>0</v>
      </c>
      <c r="L186" s="59">
        <v>0</v>
      </c>
      <c r="M186" s="59">
        <v>0</v>
      </c>
      <c r="N186" s="59">
        <v>0</v>
      </c>
      <c r="O186" s="59">
        <v>0</v>
      </c>
      <c r="P186" s="59">
        <v>0</v>
      </c>
      <c r="Q186" s="59">
        <v>0</v>
      </c>
      <c r="R186" s="59">
        <v>0</v>
      </c>
      <c r="S186" s="59">
        <v>0</v>
      </c>
      <c r="T186" s="59">
        <v>0</v>
      </c>
      <c r="U186" s="59">
        <v>0</v>
      </c>
      <c r="V186" s="59">
        <v>0</v>
      </c>
      <c r="W186" s="59">
        <v>0</v>
      </c>
      <c r="X186" s="59">
        <v>0</v>
      </c>
      <c r="Y186" s="59">
        <v>0</v>
      </c>
      <c r="Z186" s="59">
        <v>0</v>
      </c>
      <c r="AA186" s="59">
        <v>0</v>
      </c>
      <c r="AB186" s="59">
        <v>0</v>
      </c>
      <c r="AC186" s="59">
        <v>0</v>
      </c>
      <c r="AD186" s="59">
        <v>0</v>
      </c>
      <c r="AE186" s="59">
        <v>0</v>
      </c>
      <c r="AF186" s="59">
        <v>0</v>
      </c>
      <c r="AG186" s="59">
        <v>0</v>
      </c>
      <c r="AH186" s="59">
        <v>0</v>
      </c>
      <c r="AI186" s="59">
        <v>0</v>
      </c>
      <c r="AJ186" s="59">
        <v>0</v>
      </c>
      <c r="AK186" s="59">
        <v>0</v>
      </c>
      <c r="AL186" s="59">
        <v>0</v>
      </c>
      <c r="AM186" s="59">
        <v>0</v>
      </c>
      <c r="AN186" s="59">
        <v>0</v>
      </c>
      <c r="AO186" s="59">
        <v>0</v>
      </c>
      <c r="AP186" s="59">
        <v>0</v>
      </c>
      <c r="AQ186" s="59">
        <v>0</v>
      </c>
      <c r="AR186" s="59">
        <v>0</v>
      </c>
      <c r="AS186" s="59">
        <v>0</v>
      </c>
      <c r="AT186" s="59">
        <v>0</v>
      </c>
      <c r="AU186" s="59">
        <v>0</v>
      </c>
      <c r="AV186" s="59">
        <v>0</v>
      </c>
      <c r="AW186" s="59">
        <v>0</v>
      </c>
      <c r="AX186" s="59">
        <v>0</v>
      </c>
      <c r="AY186" s="60">
        <v>0</v>
      </c>
    </row>
    <row r="187" spans="1:51" s="36" customFormat="1" x14ac:dyDescent="0.2">
      <c r="A187" s="61">
        <f>'[1]Allocation Methodology'!A19</f>
        <v>15</v>
      </c>
      <c r="B187" s="62" t="str">
        <f>'[1]Allocation Methodology'!B19</f>
        <v>Electricity Retrofit Incentive</v>
      </c>
      <c r="C187" s="62" t="str">
        <f>'[1]Allocation Methodology'!C19</f>
        <v>Business</v>
      </c>
      <c r="D187" s="62">
        <f>'[1]Allocation Methodology'!D19</f>
        <v>2007</v>
      </c>
      <c r="E187" s="63" t="str">
        <f>'[1]Allocation Methodology'!E19</f>
        <v>Final</v>
      </c>
      <c r="F187" s="38" t="b">
        <v>0</v>
      </c>
      <c r="G187" s="138">
        <v>0</v>
      </c>
      <c r="H187" s="66">
        <v>0</v>
      </c>
      <c r="I187" s="66">
        <v>0</v>
      </c>
      <c r="J187" s="66">
        <v>0</v>
      </c>
      <c r="K187" s="66">
        <v>0</v>
      </c>
      <c r="L187" s="66">
        <v>0</v>
      </c>
      <c r="M187" s="66">
        <v>0</v>
      </c>
      <c r="N187" s="66">
        <v>0</v>
      </c>
      <c r="O187" s="66">
        <v>0</v>
      </c>
      <c r="P187" s="66">
        <v>0</v>
      </c>
      <c r="Q187" s="66">
        <v>0</v>
      </c>
      <c r="R187" s="66">
        <v>0</v>
      </c>
      <c r="S187" s="66">
        <v>0</v>
      </c>
      <c r="T187" s="66">
        <v>0</v>
      </c>
      <c r="U187" s="66">
        <v>0</v>
      </c>
      <c r="V187" s="66">
        <v>0</v>
      </c>
      <c r="W187" s="66">
        <v>0</v>
      </c>
      <c r="X187" s="66">
        <v>0</v>
      </c>
      <c r="Y187" s="66">
        <v>0</v>
      </c>
      <c r="Z187" s="66">
        <v>0</v>
      </c>
      <c r="AA187" s="66">
        <v>0</v>
      </c>
      <c r="AB187" s="66">
        <v>0</v>
      </c>
      <c r="AC187" s="66">
        <v>0</v>
      </c>
      <c r="AD187" s="66">
        <v>0</v>
      </c>
      <c r="AE187" s="66">
        <v>0</v>
      </c>
      <c r="AF187" s="66">
        <v>0</v>
      </c>
      <c r="AG187" s="66">
        <v>0</v>
      </c>
      <c r="AH187" s="66">
        <v>0</v>
      </c>
      <c r="AI187" s="66">
        <v>0</v>
      </c>
      <c r="AJ187" s="66">
        <v>0</v>
      </c>
      <c r="AK187" s="66">
        <v>0</v>
      </c>
      <c r="AL187" s="66">
        <v>0</v>
      </c>
      <c r="AM187" s="66">
        <v>0</v>
      </c>
      <c r="AN187" s="66">
        <v>0</v>
      </c>
      <c r="AO187" s="66">
        <v>0</v>
      </c>
      <c r="AP187" s="66">
        <v>0</v>
      </c>
      <c r="AQ187" s="66">
        <v>0</v>
      </c>
      <c r="AR187" s="66">
        <v>0</v>
      </c>
      <c r="AS187" s="66">
        <v>0</v>
      </c>
      <c r="AT187" s="66">
        <v>0</v>
      </c>
      <c r="AU187" s="66">
        <v>0</v>
      </c>
      <c r="AV187" s="66">
        <v>0</v>
      </c>
      <c r="AW187" s="66">
        <v>0</v>
      </c>
      <c r="AX187" s="66">
        <v>0</v>
      </c>
      <c r="AY187" s="67">
        <v>0</v>
      </c>
    </row>
    <row r="188" spans="1:51" s="36" customFormat="1" x14ac:dyDescent="0.2">
      <c r="A188" s="54">
        <f>'[1]Allocation Methodology'!A20</f>
        <v>16</v>
      </c>
      <c r="B188" s="55" t="str">
        <f>'[1]Allocation Methodology'!B20</f>
        <v>Toronto Comprehensive</v>
      </c>
      <c r="C188" s="55" t="str">
        <f>'[1]Allocation Methodology'!C20</f>
        <v>Business</v>
      </c>
      <c r="D188" s="55">
        <f>'[1]Allocation Methodology'!D20</f>
        <v>2007</v>
      </c>
      <c r="E188" s="56" t="str">
        <f>'[1]Allocation Methodology'!E20</f>
        <v>Final</v>
      </c>
      <c r="F188" s="38" t="b">
        <v>0</v>
      </c>
      <c r="G188" s="137">
        <v>0</v>
      </c>
      <c r="H188" s="59">
        <v>0</v>
      </c>
      <c r="I188" s="59">
        <v>0</v>
      </c>
      <c r="J188" s="59">
        <v>0</v>
      </c>
      <c r="K188" s="59">
        <v>0</v>
      </c>
      <c r="L188" s="59">
        <v>0</v>
      </c>
      <c r="M188" s="59">
        <v>0</v>
      </c>
      <c r="N188" s="59">
        <v>0</v>
      </c>
      <c r="O188" s="59">
        <v>0</v>
      </c>
      <c r="P188" s="59">
        <v>0</v>
      </c>
      <c r="Q188" s="59">
        <v>0</v>
      </c>
      <c r="R188" s="59">
        <v>0</v>
      </c>
      <c r="S188" s="59">
        <v>0</v>
      </c>
      <c r="T188" s="59">
        <v>0</v>
      </c>
      <c r="U188" s="59">
        <v>0</v>
      </c>
      <c r="V188" s="59">
        <v>0</v>
      </c>
      <c r="W188" s="59">
        <v>0</v>
      </c>
      <c r="X188" s="59">
        <v>0</v>
      </c>
      <c r="Y188" s="59">
        <v>0</v>
      </c>
      <c r="Z188" s="59">
        <v>0</v>
      </c>
      <c r="AA188" s="59">
        <v>0</v>
      </c>
      <c r="AB188" s="59">
        <v>0</v>
      </c>
      <c r="AC188" s="59">
        <v>0</v>
      </c>
      <c r="AD188" s="59">
        <v>0</v>
      </c>
      <c r="AE188" s="59">
        <v>0</v>
      </c>
      <c r="AF188" s="59">
        <v>0</v>
      </c>
      <c r="AG188" s="59">
        <v>0</v>
      </c>
      <c r="AH188" s="59">
        <v>0</v>
      </c>
      <c r="AI188" s="59">
        <v>0</v>
      </c>
      <c r="AJ188" s="59">
        <v>0</v>
      </c>
      <c r="AK188" s="59">
        <v>0</v>
      </c>
      <c r="AL188" s="59">
        <v>0</v>
      </c>
      <c r="AM188" s="59">
        <v>0</v>
      </c>
      <c r="AN188" s="59">
        <v>0</v>
      </c>
      <c r="AO188" s="59">
        <v>0</v>
      </c>
      <c r="AP188" s="59">
        <v>0</v>
      </c>
      <c r="AQ188" s="59">
        <v>0</v>
      </c>
      <c r="AR188" s="59">
        <v>0</v>
      </c>
      <c r="AS188" s="59">
        <v>0</v>
      </c>
      <c r="AT188" s="59">
        <v>0</v>
      </c>
      <c r="AU188" s="59">
        <v>0</v>
      </c>
      <c r="AV188" s="59">
        <v>0</v>
      </c>
      <c r="AW188" s="59">
        <v>0</v>
      </c>
      <c r="AX188" s="59">
        <v>0</v>
      </c>
      <c r="AY188" s="60">
        <v>0</v>
      </c>
    </row>
    <row r="189" spans="1:51" s="36" customFormat="1" x14ac:dyDescent="0.2">
      <c r="A189" s="61">
        <f>'[1]Allocation Methodology'!A21</f>
        <v>17</v>
      </c>
      <c r="B189" s="62" t="str">
        <f>'[1]Allocation Methodology'!B21</f>
        <v>Demand Response 1</v>
      </c>
      <c r="C189" s="62" t="str">
        <f>'[1]Allocation Methodology'!C21</f>
        <v>Business, Industrial</v>
      </c>
      <c r="D189" s="62">
        <f>'[1]Allocation Methodology'!D21</f>
        <v>2007</v>
      </c>
      <c r="E189" s="63" t="str">
        <f>'[1]Allocation Methodology'!E21</f>
        <v>Final</v>
      </c>
      <c r="F189" s="38" t="b">
        <v>0</v>
      </c>
      <c r="G189" s="138">
        <v>0</v>
      </c>
      <c r="H189" s="66">
        <v>0.1676148527669952</v>
      </c>
      <c r="I189" s="66">
        <v>0</v>
      </c>
      <c r="J189" s="66">
        <v>0</v>
      </c>
      <c r="K189" s="66">
        <v>0</v>
      </c>
      <c r="L189" s="66">
        <v>0</v>
      </c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66">
        <v>0</v>
      </c>
      <c r="U189" s="66">
        <v>0</v>
      </c>
      <c r="V189" s="66">
        <v>0</v>
      </c>
      <c r="W189" s="66">
        <v>0</v>
      </c>
      <c r="X189" s="66">
        <v>0</v>
      </c>
      <c r="Y189" s="66">
        <v>0</v>
      </c>
      <c r="Z189" s="66">
        <v>0</v>
      </c>
      <c r="AA189" s="66">
        <v>0</v>
      </c>
      <c r="AB189" s="66">
        <v>0</v>
      </c>
      <c r="AC189" s="66">
        <v>0</v>
      </c>
      <c r="AD189" s="66">
        <v>0</v>
      </c>
      <c r="AE189" s="66">
        <v>0</v>
      </c>
      <c r="AF189" s="66">
        <v>0</v>
      </c>
      <c r="AG189" s="66">
        <v>0</v>
      </c>
      <c r="AH189" s="66">
        <v>0</v>
      </c>
      <c r="AI189" s="66">
        <v>0</v>
      </c>
      <c r="AJ189" s="66">
        <v>0</v>
      </c>
      <c r="AK189" s="66">
        <v>0</v>
      </c>
      <c r="AL189" s="66">
        <v>0</v>
      </c>
      <c r="AM189" s="66">
        <v>0</v>
      </c>
      <c r="AN189" s="66">
        <v>0</v>
      </c>
      <c r="AO189" s="66">
        <v>0</v>
      </c>
      <c r="AP189" s="66">
        <v>0</v>
      </c>
      <c r="AQ189" s="66">
        <v>0</v>
      </c>
      <c r="AR189" s="66">
        <v>0</v>
      </c>
      <c r="AS189" s="66">
        <v>0</v>
      </c>
      <c r="AT189" s="66">
        <v>0</v>
      </c>
      <c r="AU189" s="66">
        <v>0</v>
      </c>
      <c r="AV189" s="66">
        <v>0</v>
      </c>
      <c r="AW189" s="66">
        <v>0</v>
      </c>
      <c r="AX189" s="66">
        <v>0</v>
      </c>
      <c r="AY189" s="67">
        <v>0</v>
      </c>
    </row>
    <row r="190" spans="1:51" s="36" customFormat="1" x14ac:dyDescent="0.2">
      <c r="A190" s="54">
        <f>'[1]Allocation Methodology'!A22</f>
        <v>18</v>
      </c>
      <c r="B190" s="55" t="str">
        <f>'[1]Allocation Methodology'!B22</f>
        <v>Loblaw &amp; York Region Demand Response</v>
      </c>
      <c r="C190" s="55" t="str">
        <f>'[1]Allocation Methodology'!C22</f>
        <v>Business, Industrial</v>
      </c>
      <c r="D190" s="55">
        <f>'[1]Allocation Methodology'!D22</f>
        <v>2007</v>
      </c>
      <c r="E190" s="56" t="str">
        <f>'[1]Allocation Methodology'!E22</f>
        <v>Final</v>
      </c>
      <c r="F190" s="38" t="b">
        <v>0</v>
      </c>
      <c r="G190" s="137">
        <v>0</v>
      </c>
      <c r="H190" s="59">
        <v>1.394369659066858E-2</v>
      </c>
      <c r="I190" s="59">
        <v>0</v>
      </c>
      <c r="J190" s="59">
        <v>0</v>
      </c>
      <c r="K190" s="59">
        <v>0</v>
      </c>
      <c r="L190" s="59">
        <v>0</v>
      </c>
      <c r="M190" s="59">
        <v>0</v>
      </c>
      <c r="N190" s="59">
        <v>0</v>
      </c>
      <c r="O190" s="59">
        <v>0</v>
      </c>
      <c r="P190" s="59">
        <v>0</v>
      </c>
      <c r="Q190" s="59">
        <v>0</v>
      </c>
      <c r="R190" s="59">
        <v>0</v>
      </c>
      <c r="S190" s="59">
        <v>0</v>
      </c>
      <c r="T190" s="59">
        <v>0</v>
      </c>
      <c r="U190" s="59">
        <v>0</v>
      </c>
      <c r="V190" s="59">
        <v>0</v>
      </c>
      <c r="W190" s="59">
        <v>0</v>
      </c>
      <c r="X190" s="59">
        <v>0</v>
      </c>
      <c r="Y190" s="59">
        <v>0</v>
      </c>
      <c r="Z190" s="59">
        <v>0</v>
      </c>
      <c r="AA190" s="59">
        <v>0</v>
      </c>
      <c r="AB190" s="59">
        <v>0</v>
      </c>
      <c r="AC190" s="59">
        <v>0</v>
      </c>
      <c r="AD190" s="59">
        <v>0</v>
      </c>
      <c r="AE190" s="59">
        <v>0</v>
      </c>
      <c r="AF190" s="59">
        <v>0</v>
      </c>
      <c r="AG190" s="59">
        <v>0</v>
      </c>
      <c r="AH190" s="59">
        <v>0</v>
      </c>
      <c r="AI190" s="59">
        <v>0</v>
      </c>
      <c r="AJ190" s="59">
        <v>0</v>
      </c>
      <c r="AK190" s="59">
        <v>0</v>
      </c>
      <c r="AL190" s="59">
        <v>0</v>
      </c>
      <c r="AM190" s="59">
        <v>0</v>
      </c>
      <c r="AN190" s="59">
        <v>0</v>
      </c>
      <c r="AO190" s="59">
        <v>0</v>
      </c>
      <c r="AP190" s="59">
        <v>0</v>
      </c>
      <c r="AQ190" s="59">
        <v>0</v>
      </c>
      <c r="AR190" s="59">
        <v>0</v>
      </c>
      <c r="AS190" s="59">
        <v>0</v>
      </c>
      <c r="AT190" s="59">
        <v>0</v>
      </c>
      <c r="AU190" s="59">
        <v>0</v>
      </c>
      <c r="AV190" s="59">
        <v>0</v>
      </c>
      <c r="AW190" s="59">
        <v>0</v>
      </c>
      <c r="AX190" s="59">
        <v>0</v>
      </c>
      <c r="AY190" s="60">
        <v>0</v>
      </c>
    </row>
    <row r="191" spans="1:51" s="36" customFormat="1" x14ac:dyDescent="0.2">
      <c r="A191" s="68">
        <f>'[1]Allocation Methodology'!A23</f>
        <v>19</v>
      </c>
      <c r="B191" s="69" t="str">
        <f>'[1]Allocation Methodology'!B23</f>
        <v>Renewable Energy Standard Offer</v>
      </c>
      <c r="C191" s="69" t="str">
        <f>'[1]Allocation Methodology'!C23</f>
        <v>Consumer, Business, Industrial</v>
      </c>
      <c r="D191" s="69">
        <f>'[1]Allocation Methodology'!D23</f>
        <v>2007</v>
      </c>
      <c r="E191" s="70" t="str">
        <f>'[1]Allocation Methodology'!E23</f>
        <v>Final</v>
      </c>
      <c r="F191" s="38" t="b">
        <v>0</v>
      </c>
      <c r="G191" s="139">
        <v>0</v>
      </c>
      <c r="H191" s="73">
        <v>0</v>
      </c>
      <c r="I191" s="73">
        <v>0</v>
      </c>
      <c r="J191" s="73">
        <v>0</v>
      </c>
      <c r="K191" s="73">
        <v>0</v>
      </c>
      <c r="L191" s="73">
        <v>0</v>
      </c>
      <c r="M191" s="73">
        <v>0</v>
      </c>
      <c r="N191" s="73">
        <v>0</v>
      </c>
      <c r="O191" s="73">
        <v>0</v>
      </c>
      <c r="P191" s="73">
        <v>0</v>
      </c>
      <c r="Q191" s="73">
        <v>0</v>
      </c>
      <c r="R191" s="73">
        <v>0</v>
      </c>
      <c r="S191" s="73">
        <v>0</v>
      </c>
      <c r="T191" s="73">
        <v>0</v>
      </c>
      <c r="U191" s="73">
        <v>0</v>
      </c>
      <c r="V191" s="73">
        <v>0</v>
      </c>
      <c r="W191" s="73">
        <v>0</v>
      </c>
      <c r="X191" s="73">
        <v>0</v>
      </c>
      <c r="Y191" s="73">
        <v>0</v>
      </c>
      <c r="Z191" s="73">
        <v>0</v>
      </c>
      <c r="AA191" s="73">
        <v>0</v>
      </c>
      <c r="AB191" s="73">
        <v>0</v>
      </c>
      <c r="AC191" s="73">
        <v>0</v>
      </c>
      <c r="AD191" s="73">
        <v>0</v>
      </c>
      <c r="AE191" s="73">
        <v>0</v>
      </c>
      <c r="AF191" s="73">
        <v>0</v>
      </c>
      <c r="AG191" s="73">
        <v>0</v>
      </c>
      <c r="AH191" s="73">
        <v>0</v>
      </c>
      <c r="AI191" s="73">
        <v>0</v>
      </c>
      <c r="AJ191" s="73">
        <v>0</v>
      </c>
      <c r="AK191" s="73">
        <v>0</v>
      </c>
      <c r="AL191" s="73">
        <v>0</v>
      </c>
      <c r="AM191" s="73">
        <v>0</v>
      </c>
      <c r="AN191" s="73">
        <v>0</v>
      </c>
      <c r="AO191" s="73">
        <v>0</v>
      </c>
      <c r="AP191" s="73">
        <v>0</v>
      </c>
      <c r="AQ191" s="73">
        <v>0</v>
      </c>
      <c r="AR191" s="73">
        <v>0</v>
      </c>
      <c r="AS191" s="73">
        <v>0</v>
      </c>
      <c r="AT191" s="73">
        <v>0</v>
      </c>
      <c r="AU191" s="73">
        <v>0</v>
      </c>
      <c r="AV191" s="73">
        <v>0</v>
      </c>
      <c r="AW191" s="73">
        <v>0</v>
      </c>
      <c r="AX191" s="73">
        <v>0</v>
      </c>
      <c r="AY191" s="74">
        <v>0</v>
      </c>
    </row>
    <row r="192" spans="1:51" s="36" customFormat="1" x14ac:dyDescent="0.2">
      <c r="A192" s="75">
        <f>'[1]Allocation Methodology'!A24</f>
        <v>20</v>
      </c>
      <c r="B192" s="76" t="str">
        <f>'[1]Allocation Methodology'!B24</f>
        <v>Great Refrigerator Roundup</v>
      </c>
      <c r="C192" s="76" t="str">
        <f>'[1]Allocation Methodology'!C24</f>
        <v>Consumer</v>
      </c>
      <c r="D192" s="76">
        <f>'[1]Allocation Methodology'!D24</f>
        <v>2008</v>
      </c>
      <c r="E192" s="77" t="str">
        <f>'[1]Allocation Methodology'!E24</f>
        <v>Final</v>
      </c>
      <c r="F192" s="38" t="b">
        <v>0</v>
      </c>
      <c r="G192" s="140">
        <v>0</v>
      </c>
      <c r="H192" s="80">
        <v>0</v>
      </c>
      <c r="I192" s="80">
        <v>9.8010497019999972E-3</v>
      </c>
      <c r="J192" s="80">
        <v>9.8010497019999972E-3</v>
      </c>
      <c r="K192" s="80">
        <v>9.8010497019999972E-3</v>
      </c>
      <c r="L192" s="80">
        <v>9.8010497019999972E-3</v>
      </c>
      <c r="M192" s="80">
        <v>8.8060497019999979E-3</v>
      </c>
      <c r="N192" s="80">
        <v>8.8060497019999979E-3</v>
      </c>
      <c r="O192" s="80">
        <v>8.8060497019999979E-3</v>
      </c>
      <c r="P192" s="80">
        <v>8.8060497019999979E-3</v>
      </c>
      <c r="Q192" s="80">
        <v>7.6211471999999992E-3</v>
      </c>
      <c r="R192" s="80">
        <v>0</v>
      </c>
      <c r="S192" s="80">
        <v>0</v>
      </c>
      <c r="T192" s="80">
        <v>0</v>
      </c>
      <c r="U192" s="80">
        <v>0</v>
      </c>
      <c r="V192" s="80">
        <v>0</v>
      </c>
      <c r="W192" s="80">
        <v>0</v>
      </c>
      <c r="X192" s="80">
        <v>0</v>
      </c>
      <c r="Y192" s="80">
        <v>0</v>
      </c>
      <c r="Z192" s="80">
        <v>0</v>
      </c>
      <c r="AA192" s="80">
        <v>0</v>
      </c>
      <c r="AB192" s="80">
        <v>0</v>
      </c>
      <c r="AC192" s="80">
        <v>0</v>
      </c>
      <c r="AD192" s="80">
        <v>0</v>
      </c>
      <c r="AE192" s="80">
        <v>0</v>
      </c>
      <c r="AF192" s="80">
        <v>0</v>
      </c>
      <c r="AG192" s="80">
        <v>0</v>
      </c>
      <c r="AH192" s="80">
        <v>0</v>
      </c>
      <c r="AI192" s="80">
        <v>0</v>
      </c>
      <c r="AJ192" s="80">
        <v>0</v>
      </c>
      <c r="AK192" s="80">
        <v>0</v>
      </c>
      <c r="AL192" s="80">
        <v>0</v>
      </c>
      <c r="AM192" s="80">
        <v>0</v>
      </c>
      <c r="AN192" s="80">
        <v>0</v>
      </c>
      <c r="AO192" s="80">
        <v>0</v>
      </c>
      <c r="AP192" s="80">
        <v>0</v>
      </c>
      <c r="AQ192" s="80">
        <v>0</v>
      </c>
      <c r="AR192" s="80">
        <v>0</v>
      </c>
      <c r="AS192" s="80">
        <v>0</v>
      </c>
      <c r="AT192" s="80">
        <v>0</v>
      </c>
      <c r="AU192" s="80">
        <v>0</v>
      </c>
      <c r="AV192" s="80">
        <v>0</v>
      </c>
      <c r="AW192" s="80">
        <v>0</v>
      </c>
      <c r="AX192" s="80">
        <v>0</v>
      </c>
      <c r="AY192" s="81">
        <v>0</v>
      </c>
    </row>
    <row r="193" spans="1:51" s="36" customFormat="1" x14ac:dyDescent="0.2">
      <c r="A193" s="61">
        <f>'[1]Allocation Methodology'!A25</f>
        <v>21</v>
      </c>
      <c r="B193" s="62" t="str">
        <f>'[1]Allocation Methodology'!B25</f>
        <v>Cool Savings Rebate</v>
      </c>
      <c r="C193" s="62" t="str">
        <f>'[1]Allocation Methodology'!C25</f>
        <v>Consumer</v>
      </c>
      <c r="D193" s="62">
        <f>'[1]Allocation Methodology'!D25</f>
        <v>2008</v>
      </c>
      <c r="E193" s="63" t="str">
        <f>'[1]Allocation Methodology'!E25</f>
        <v>Final</v>
      </c>
      <c r="F193" s="38" t="b">
        <v>0</v>
      </c>
      <c r="G193" s="138">
        <v>0</v>
      </c>
      <c r="H193" s="66">
        <v>0</v>
      </c>
      <c r="I193" s="66">
        <v>2.5219383822951882E-2</v>
      </c>
      <c r="J193" s="66">
        <v>2.5219383822951882E-2</v>
      </c>
      <c r="K193" s="66">
        <v>2.5219383822951882E-2</v>
      </c>
      <c r="L193" s="66">
        <v>2.5219383822951882E-2</v>
      </c>
      <c r="M193" s="66">
        <v>2.5219383822951882E-2</v>
      </c>
      <c r="N193" s="66">
        <v>2.5219383822951882E-2</v>
      </c>
      <c r="O193" s="66">
        <v>2.5219383822951882E-2</v>
      </c>
      <c r="P193" s="66">
        <v>2.5219383822951882E-2</v>
      </c>
      <c r="Q193" s="66">
        <v>2.5219383822951882E-2</v>
      </c>
      <c r="R193" s="66">
        <v>2.5219383822951882E-2</v>
      </c>
      <c r="S193" s="66">
        <v>2.5219383822951882E-2</v>
      </c>
      <c r="T193" s="66">
        <v>2.5219383822951882E-2</v>
      </c>
      <c r="U193" s="66">
        <v>2.5219383822951882E-2</v>
      </c>
      <c r="V193" s="66">
        <v>2.5219383822951882E-2</v>
      </c>
      <c r="W193" s="66">
        <v>2.5219383822951882E-2</v>
      </c>
      <c r="X193" s="66">
        <v>2.0466435271415822E-2</v>
      </c>
      <c r="Y193" s="66">
        <v>2.0466435271415822E-2</v>
      </c>
      <c r="Z193" s="66">
        <v>2.0466435271415822E-2</v>
      </c>
      <c r="AA193" s="66">
        <v>0</v>
      </c>
      <c r="AB193" s="66">
        <v>0</v>
      </c>
      <c r="AC193" s="66">
        <v>0</v>
      </c>
      <c r="AD193" s="66">
        <v>0</v>
      </c>
      <c r="AE193" s="66">
        <v>0</v>
      </c>
      <c r="AF193" s="66">
        <v>0</v>
      </c>
      <c r="AG193" s="66">
        <v>0</v>
      </c>
      <c r="AH193" s="66">
        <v>0</v>
      </c>
      <c r="AI193" s="66">
        <v>0</v>
      </c>
      <c r="AJ193" s="66">
        <v>0</v>
      </c>
      <c r="AK193" s="66">
        <v>0</v>
      </c>
      <c r="AL193" s="66">
        <v>0</v>
      </c>
      <c r="AM193" s="66">
        <v>0</v>
      </c>
      <c r="AN193" s="66">
        <v>0</v>
      </c>
      <c r="AO193" s="66">
        <v>0</v>
      </c>
      <c r="AP193" s="66">
        <v>0</v>
      </c>
      <c r="AQ193" s="66">
        <v>0</v>
      </c>
      <c r="AR193" s="66">
        <v>0</v>
      </c>
      <c r="AS193" s="66">
        <v>0</v>
      </c>
      <c r="AT193" s="66">
        <v>0</v>
      </c>
      <c r="AU193" s="66">
        <v>0</v>
      </c>
      <c r="AV193" s="66">
        <v>0</v>
      </c>
      <c r="AW193" s="66">
        <v>0</v>
      </c>
      <c r="AX193" s="66">
        <v>0</v>
      </c>
      <c r="AY193" s="67">
        <v>0</v>
      </c>
    </row>
    <row r="194" spans="1:51" s="36" customFormat="1" x14ac:dyDescent="0.2">
      <c r="A194" s="54">
        <f>'[1]Allocation Methodology'!A26</f>
        <v>22</v>
      </c>
      <c r="B194" s="55" t="str">
        <f>'[1]Allocation Methodology'!B26</f>
        <v>Every Kilowatt Counts Power Savings Event</v>
      </c>
      <c r="C194" s="55" t="str">
        <f>'[1]Allocation Methodology'!C26</f>
        <v>Consumer</v>
      </c>
      <c r="D194" s="55">
        <f>'[1]Allocation Methodology'!D26</f>
        <v>2008</v>
      </c>
      <c r="E194" s="56" t="str">
        <f>'[1]Allocation Methodology'!E26</f>
        <v>Final</v>
      </c>
      <c r="F194" s="38" t="b">
        <v>0</v>
      </c>
      <c r="G194" s="137">
        <v>0</v>
      </c>
      <c r="H194" s="59">
        <v>0</v>
      </c>
      <c r="I194" s="59">
        <v>1.5204054539351518E-2</v>
      </c>
      <c r="J194" s="59">
        <v>1.4400154964920428E-2</v>
      </c>
      <c r="K194" s="59">
        <v>1.4400154964920428E-2</v>
      </c>
      <c r="L194" s="59">
        <v>1.4400154964920428E-2</v>
      </c>
      <c r="M194" s="59">
        <v>1.2967783146684429E-2</v>
      </c>
      <c r="N194" s="59">
        <v>1.2967783146684429E-2</v>
      </c>
      <c r="O194" s="59">
        <v>1.0192162046608083E-2</v>
      </c>
      <c r="P194" s="59">
        <v>9.0451297465142071E-3</v>
      </c>
      <c r="Q194" s="59">
        <v>7.0968565552731178E-3</v>
      </c>
      <c r="R194" s="59">
        <v>5.8677850487902734E-3</v>
      </c>
      <c r="S194" s="59">
        <v>5.2087101970893926E-3</v>
      </c>
      <c r="T194" s="59">
        <v>5.2087101970893926E-3</v>
      </c>
      <c r="U194" s="59">
        <v>2.8890933236417958E-3</v>
      </c>
      <c r="V194" s="59">
        <v>2.8890933236417958E-3</v>
      </c>
      <c r="W194" s="59">
        <v>2.8890933236417958E-3</v>
      </c>
      <c r="X194" s="59">
        <v>2.8890933236417958E-3</v>
      </c>
      <c r="Y194" s="59">
        <v>0</v>
      </c>
      <c r="Z194" s="59">
        <v>0</v>
      </c>
      <c r="AA194" s="59">
        <v>0</v>
      </c>
      <c r="AB194" s="59">
        <v>0</v>
      </c>
      <c r="AC194" s="59">
        <v>0</v>
      </c>
      <c r="AD194" s="59">
        <v>0</v>
      </c>
      <c r="AE194" s="59">
        <v>0</v>
      </c>
      <c r="AF194" s="59">
        <v>0</v>
      </c>
      <c r="AG194" s="59">
        <v>0</v>
      </c>
      <c r="AH194" s="59">
        <v>0</v>
      </c>
      <c r="AI194" s="59">
        <v>0</v>
      </c>
      <c r="AJ194" s="59">
        <v>0</v>
      </c>
      <c r="AK194" s="59">
        <v>0</v>
      </c>
      <c r="AL194" s="59">
        <v>0</v>
      </c>
      <c r="AM194" s="59">
        <v>0</v>
      </c>
      <c r="AN194" s="59">
        <v>0</v>
      </c>
      <c r="AO194" s="59">
        <v>0</v>
      </c>
      <c r="AP194" s="59">
        <v>0</v>
      </c>
      <c r="AQ194" s="59">
        <v>0</v>
      </c>
      <c r="AR194" s="59">
        <v>0</v>
      </c>
      <c r="AS194" s="59">
        <v>0</v>
      </c>
      <c r="AT194" s="59">
        <v>0</v>
      </c>
      <c r="AU194" s="59">
        <v>0</v>
      </c>
      <c r="AV194" s="59">
        <v>0</v>
      </c>
      <c r="AW194" s="59">
        <v>0</v>
      </c>
      <c r="AX194" s="59">
        <v>0</v>
      </c>
      <c r="AY194" s="60">
        <v>0</v>
      </c>
    </row>
    <row r="195" spans="1:51" s="36" customFormat="1" x14ac:dyDescent="0.2">
      <c r="A195" s="61">
        <f>'[1]Allocation Methodology'!A27</f>
        <v>23</v>
      </c>
      <c r="B195" s="82" t="str">
        <f>'[1]Allocation Methodology'!B27</f>
        <v>peaksaver®</v>
      </c>
      <c r="C195" s="62" t="str">
        <f>'[1]Allocation Methodology'!C27</f>
        <v>Consumer, Business</v>
      </c>
      <c r="D195" s="62">
        <f>'[1]Allocation Methodology'!D27</f>
        <v>2008</v>
      </c>
      <c r="E195" s="63" t="str">
        <f>'[1]Allocation Methodology'!E27</f>
        <v>Final</v>
      </c>
      <c r="F195" s="38" t="b">
        <v>0</v>
      </c>
      <c r="G195" s="138">
        <v>0</v>
      </c>
      <c r="H195" s="66">
        <v>0</v>
      </c>
      <c r="I195" s="66">
        <v>0</v>
      </c>
      <c r="J195" s="66">
        <v>0</v>
      </c>
      <c r="K195" s="66">
        <v>0</v>
      </c>
      <c r="L195" s="66">
        <v>0</v>
      </c>
      <c r="M195" s="66">
        <v>0</v>
      </c>
      <c r="N195" s="66">
        <v>0</v>
      </c>
      <c r="O195" s="66">
        <v>0</v>
      </c>
      <c r="P195" s="66">
        <v>0</v>
      </c>
      <c r="Q195" s="66">
        <v>0</v>
      </c>
      <c r="R195" s="66">
        <v>0</v>
      </c>
      <c r="S195" s="66">
        <v>0</v>
      </c>
      <c r="T195" s="66">
        <v>0</v>
      </c>
      <c r="U195" s="66">
        <v>0</v>
      </c>
      <c r="V195" s="66">
        <v>0</v>
      </c>
      <c r="W195" s="66">
        <v>0</v>
      </c>
      <c r="X195" s="66">
        <v>0</v>
      </c>
      <c r="Y195" s="66">
        <v>0</v>
      </c>
      <c r="Z195" s="66">
        <v>0</v>
      </c>
      <c r="AA195" s="66">
        <v>0</v>
      </c>
      <c r="AB195" s="66">
        <v>0</v>
      </c>
      <c r="AC195" s="66">
        <v>0</v>
      </c>
      <c r="AD195" s="66">
        <v>0</v>
      </c>
      <c r="AE195" s="66">
        <v>0</v>
      </c>
      <c r="AF195" s="66">
        <v>0</v>
      </c>
      <c r="AG195" s="66">
        <v>0</v>
      </c>
      <c r="AH195" s="66">
        <v>0</v>
      </c>
      <c r="AI195" s="66">
        <v>0</v>
      </c>
      <c r="AJ195" s="66">
        <v>0</v>
      </c>
      <c r="AK195" s="66">
        <v>0</v>
      </c>
      <c r="AL195" s="66">
        <v>0</v>
      </c>
      <c r="AM195" s="66">
        <v>0</v>
      </c>
      <c r="AN195" s="66">
        <v>0</v>
      </c>
      <c r="AO195" s="66">
        <v>0</v>
      </c>
      <c r="AP195" s="66">
        <v>0</v>
      </c>
      <c r="AQ195" s="66">
        <v>0</v>
      </c>
      <c r="AR195" s="66">
        <v>0</v>
      </c>
      <c r="AS195" s="66">
        <v>0</v>
      </c>
      <c r="AT195" s="66">
        <v>0</v>
      </c>
      <c r="AU195" s="66">
        <v>0</v>
      </c>
      <c r="AV195" s="66">
        <v>0</v>
      </c>
      <c r="AW195" s="66">
        <v>0</v>
      </c>
      <c r="AX195" s="66">
        <v>0</v>
      </c>
      <c r="AY195" s="67">
        <v>0</v>
      </c>
    </row>
    <row r="196" spans="1:51" s="36" customFormat="1" x14ac:dyDescent="0.2">
      <c r="A196" s="54">
        <f>'[1]Allocation Methodology'!A28</f>
        <v>24</v>
      </c>
      <c r="B196" s="55" t="str">
        <f>'[1]Allocation Methodology'!B28</f>
        <v>Summer Sweepstakes</v>
      </c>
      <c r="C196" s="55" t="str">
        <f>'[1]Allocation Methodology'!C28</f>
        <v>Consumer</v>
      </c>
      <c r="D196" s="55">
        <f>'[1]Allocation Methodology'!D28</f>
        <v>2008</v>
      </c>
      <c r="E196" s="56" t="str">
        <f>'[1]Allocation Methodology'!E28</f>
        <v>Final</v>
      </c>
      <c r="F196" s="38" t="b">
        <v>0</v>
      </c>
      <c r="G196" s="137">
        <v>0</v>
      </c>
      <c r="H196" s="59">
        <v>0</v>
      </c>
      <c r="I196" s="59">
        <v>1.8756499142377585E-2</v>
      </c>
      <c r="J196" s="59">
        <v>1.0755996580424941E-2</v>
      </c>
      <c r="K196" s="59">
        <v>1.0755996580424941E-2</v>
      </c>
      <c r="L196" s="59">
        <v>1.0755996580424941E-2</v>
      </c>
      <c r="M196" s="59">
        <v>1.0755996580424941E-2</v>
      </c>
      <c r="N196" s="59">
        <v>1.0755996580424941E-2</v>
      </c>
      <c r="O196" s="59">
        <v>1.0755996580424941E-2</v>
      </c>
      <c r="P196" s="59">
        <v>1.0755996580424941E-2</v>
      </c>
      <c r="Q196" s="59">
        <v>1.0381658296713727E-2</v>
      </c>
      <c r="R196" s="59">
        <v>1.0381658296713727E-2</v>
      </c>
      <c r="S196" s="59">
        <v>1.0271764523836643E-2</v>
      </c>
      <c r="T196" s="59">
        <v>1.0271764523836643E-2</v>
      </c>
      <c r="U196" s="59">
        <v>1.0271764523836643E-2</v>
      </c>
      <c r="V196" s="59">
        <v>1.0141154258268672E-2</v>
      </c>
      <c r="W196" s="59">
        <v>1.0092104967412382E-2</v>
      </c>
      <c r="X196" s="59">
        <v>9.5940326312371083E-3</v>
      </c>
      <c r="Y196" s="59">
        <v>9.5940326312371083E-3</v>
      </c>
      <c r="Z196" s="59">
        <v>9.5940326312371083E-3</v>
      </c>
      <c r="AA196" s="59">
        <v>9.5940326312371083E-3</v>
      </c>
      <c r="AB196" s="59">
        <v>9.5940326312371083E-3</v>
      </c>
      <c r="AC196" s="59">
        <v>0</v>
      </c>
      <c r="AD196" s="59">
        <v>0</v>
      </c>
      <c r="AE196" s="59">
        <v>0</v>
      </c>
      <c r="AF196" s="59">
        <v>0</v>
      </c>
      <c r="AG196" s="59">
        <v>0</v>
      </c>
      <c r="AH196" s="59">
        <v>0</v>
      </c>
      <c r="AI196" s="59">
        <v>0</v>
      </c>
      <c r="AJ196" s="59">
        <v>0</v>
      </c>
      <c r="AK196" s="59">
        <v>0</v>
      </c>
      <c r="AL196" s="59">
        <v>0</v>
      </c>
      <c r="AM196" s="59">
        <v>0</v>
      </c>
      <c r="AN196" s="59">
        <v>0</v>
      </c>
      <c r="AO196" s="59">
        <v>0</v>
      </c>
      <c r="AP196" s="59">
        <v>0</v>
      </c>
      <c r="AQ196" s="59">
        <v>0</v>
      </c>
      <c r="AR196" s="59">
        <v>0</v>
      </c>
      <c r="AS196" s="59">
        <v>0</v>
      </c>
      <c r="AT196" s="59">
        <v>0</v>
      </c>
      <c r="AU196" s="59">
        <v>0</v>
      </c>
      <c r="AV196" s="59">
        <v>0</v>
      </c>
      <c r="AW196" s="59">
        <v>0</v>
      </c>
      <c r="AX196" s="59">
        <v>0</v>
      </c>
      <c r="AY196" s="60">
        <v>0</v>
      </c>
    </row>
    <row r="197" spans="1:51" s="36" customFormat="1" x14ac:dyDescent="0.2">
      <c r="A197" s="61">
        <f>'[1]Allocation Methodology'!A29</f>
        <v>25</v>
      </c>
      <c r="B197" s="62" t="str">
        <f>'[1]Allocation Methodology'!B29</f>
        <v>Electricity Retrofit Incentive</v>
      </c>
      <c r="C197" s="62" t="str">
        <f>'[1]Allocation Methodology'!C29</f>
        <v>Consumer, Business</v>
      </c>
      <c r="D197" s="62">
        <f>'[1]Allocation Methodology'!D29</f>
        <v>2008</v>
      </c>
      <c r="E197" s="63" t="str">
        <f>'[1]Allocation Methodology'!E29</f>
        <v>Final</v>
      </c>
      <c r="F197" s="38" t="b">
        <v>0</v>
      </c>
      <c r="G197" s="138">
        <v>0</v>
      </c>
      <c r="H197" s="66">
        <v>0</v>
      </c>
      <c r="I197" s="66">
        <v>4.0215584999714955E-2</v>
      </c>
      <c r="J197" s="66">
        <v>4.0215584999714955E-2</v>
      </c>
      <c r="K197" s="66">
        <v>4.0215584999714955E-2</v>
      </c>
      <c r="L197" s="66">
        <v>4.0215584999714955E-2</v>
      </c>
      <c r="M197" s="66">
        <v>4.0215584999714955E-2</v>
      </c>
      <c r="N197" s="66">
        <v>4.0215584999714955E-2</v>
      </c>
      <c r="O197" s="66">
        <v>4.0215584999714955E-2</v>
      </c>
      <c r="P197" s="66">
        <v>4.0215584999714955E-2</v>
      </c>
      <c r="Q197" s="66">
        <v>3.961787641396454E-2</v>
      </c>
      <c r="R197" s="66">
        <v>3.961787641396454E-2</v>
      </c>
      <c r="S197" s="66">
        <v>3.961787641396454E-2</v>
      </c>
      <c r="T197" s="66">
        <v>3.961787641396454E-2</v>
      </c>
      <c r="U197" s="66">
        <v>3.961787641396454E-2</v>
      </c>
      <c r="V197" s="66">
        <v>3.961787641396454E-2</v>
      </c>
      <c r="W197" s="66">
        <v>3.961787641396454E-2</v>
      </c>
      <c r="X197" s="66">
        <v>3.8429340121545585E-2</v>
      </c>
      <c r="Y197" s="66">
        <v>0</v>
      </c>
      <c r="Z197" s="66">
        <v>0</v>
      </c>
      <c r="AA197" s="66">
        <v>0</v>
      </c>
      <c r="AB197" s="66">
        <v>0</v>
      </c>
      <c r="AC197" s="66">
        <v>0</v>
      </c>
      <c r="AD197" s="66">
        <v>0</v>
      </c>
      <c r="AE197" s="66">
        <v>0</v>
      </c>
      <c r="AF197" s="66">
        <v>0</v>
      </c>
      <c r="AG197" s="66">
        <v>0</v>
      </c>
      <c r="AH197" s="66">
        <v>0</v>
      </c>
      <c r="AI197" s="66">
        <v>0</v>
      </c>
      <c r="AJ197" s="66">
        <v>0</v>
      </c>
      <c r="AK197" s="66">
        <v>0</v>
      </c>
      <c r="AL197" s="66">
        <v>0</v>
      </c>
      <c r="AM197" s="66">
        <v>0</v>
      </c>
      <c r="AN197" s="66">
        <v>0</v>
      </c>
      <c r="AO197" s="66">
        <v>0</v>
      </c>
      <c r="AP197" s="66">
        <v>0</v>
      </c>
      <c r="AQ197" s="66">
        <v>0</v>
      </c>
      <c r="AR197" s="66">
        <v>0</v>
      </c>
      <c r="AS197" s="66">
        <v>0</v>
      </c>
      <c r="AT197" s="66">
        <v>0</v>
      </c>
      <c r="AU197" s="66">
        <v>0</v>
      </c>
      <c r="AV197" s="66">
        <v>0</v>
      </c>
      <c r="AW197" s="66">
        <v>0</v>
      </c>
      <c r="AX197" s="66">
        <v>0</v>
      </c>
      <c r="AY197" s="67">
        <v>0</v>
      </c>
    </row>
    <row r="198" spans="1:51" s="36" customFormat="1" x14ac:dyDescent="0.2">
      <c r="A198" s="54">
        <f>'[1]Allocation Methodology'!A30</f>
        <v>26</v>
      </c>
      <c r="B198" s="55" t="str">
        <f>'[1]Allocation Methodology'!B30</f>
        <v>Toronto Comprehensive</v>
      </c>
      <c r="C198" s="55" t="str">
        <f>'[1]Allocation Methodology'!C30</f>
        <v>Consumer, Consumer Low-Income, Business</v>
      </c>
      <c r="D198" s="55">
        <f>'[1]Allocation Methodology'!D30</f>
        <v>2008</v>
      </c>
      <c r="E198" s="56" t="str">
        <f>'[1]Allocation Methodology'!E30</f>
        <v>Final</v>
      </c>
      <c r="F198" s="38" t="b">
        <v>0</v>
      </c>
      <c r="G198" s="137">
        <v>0</v>
      </c>
      <c r="H198" s="59">
        <v>0</v>
      </c>
      <c r="I198" s="59">
        <v>0</v>
      </c>
      <c r="J198" s="59">
        <v>0</v>
      </c>
      <c r="K198" s="59">
        <v>0</v>
      </c>
      <c r="L198" s="59">
        <v>0</v>
      </c>
      <c r="M198" s="59">
        <v>0</v>
      </c>
      <c r="N198" s="59">
        <v>0</v>
      </c>
      <c r="O198" s="59">
        <v>0</v>
      </c>
      <c r="P198" s="59">
        <v>0</v>
      </c>
      <c r="Q198" s="59">
        <v>0</v>
      </c>
      <c r="R198" s="59">
        <v>0</v>
      </c>
      <c r="S198" s="59">
        <v>0</v>
      </c>
      <c r="T198" s="59">
        <v>0</v>
      </c>
      <c r="U198" s="59">
        <v>0</v>
      </c>
      <c r="V198" s="59">
        <v>0</v>
      </c>
      <c r="W198" s="59">
        <v>0</v>
      </c>
      <c r="X198" s="59">
        <v>0</v>
      </c>
      <c r="Y198" s="59">
        <v>0</v>
      </c>
      <c r="Z198" s="59">
        <v>0</v>
      </c>
      <c r="AA198" s="59">
        <v>0</v>
      </c>
      <c r="AB198" s="59">
        <v>0</v>
      </c>
      <c r="AC198" s="59">
        <v>0</v>
      </c>
      <c r="AD198" s="59">
        <v>0</v>
      </c>
      <c r="AE198" s="59">
        <v>0</v>
      </c>
      <c r="AF198" s="59">
        <v>0</v>
      </c>
      <c r="AG198" s="59">
        <v>0</v>
      </c>
      <c r="AH198" s="59">
        <v>0</v>
      </c>
      <c r="AI198" s="59">
        <v>0</v>
      </c>
      <c r="AJ198" s="59">
        <v>0</v>
      </c>
      <c r="AK198" s="59">
        <v>0</v>
      </c>
      <c r="AL198" s="59">
        <v>0</v>
      </c>
      <c r="AM198" s="59">
        <v>0</v>
      </c>
      <c r="AN198" s="59">
        <v>0</v>
      </c>
      <c r="AO198" s="59">
        <v>0</v>
      </c>
      <c r="AP198" s="59">
        <v>0</v>
      </c>
      <c r="AQ198" s="59">
        <v>0</v>
      </c>
      <c r="AR198" s="59">
        <v>0</v>
      </c>
      <c r="AS198" s="59">
        <v>0</v>
      </c>
      <c r="AT198" s="59">
        <v>0</v>
      </c>
      <c r="AU198" s="59">
        <v>0</v>
      </c>
      <c r="AV198" s="59">
        <v>0</v>
      </c>
      <c r="AW198" s="59">
        <v>0</v>
      </c>
      <c r="AX198" s="59">
        <v>0</v>
      </c>
      <c r="AY198" s="60">
        <v>0</v>
      </c>
    </row>
    <row r="199" spans="1:51" s="36" customFormat="1" x14ac:dyDescent="0.2">
      <c r="A199" s="61">
        <f>'[1]Allocation Methodology'!A31</f>
        <v>27</v>
      </c>
      <c r="B199" s="62" t="str">
        <f>'[1]Allocation Methodology'!B31</f>
        <v>High Performance New Construction</v>
      </c>
      <c r="C199" s="62" t="str">
        <f>'[1]Allocation Methodology'!C31</f>
        <v>Business</v>
      </c>
      <c r="D199" s="62">
        <f>'[1]Allocation Methodology'!D31</f>
        <v>2008</v>
      </c>
      <c r="E199" s="63" t="str">
        <f>'[1]Allocation Methodology'!E31</f>
        <v>Final</v>
      </c>
      <c r="F199" s="38" t="b">
        <v>0</v>
      </c>
      <c r="G199" s="138">
        <v>0</v>
      </c>
      <c r="H199" s="66">
        <v>0</v>
      </c>
      <c r="I199" s="66">
        <v>2.5767521483459035E-4</v>
      </c>
      <c r="J199" s="66">
        <v>2.5767521483459035E-4</v>
      </c>
      <c r="K199" s="66">
        <v>2.5767521483459035E-4</v>
      </c>
      <c r="L199" s="66">
        <v>2.5767521483459035E-4</v>
      </c>
      <c r="M199" s="66">
        <v>2.5767521483459035E-4</v>
      </c>
      <c r="N199" s="66">
        <v>2.5767521483459035E-4</v>
      </c>
      <c r="O199" s="66">
        <v>2.5767521483459035E-4</v>
      </c>
      <c r="P199" s="66">
        <v>2.5767521483459035E-4</v>
      </c>
      <c r="Q199" s="66">
        <v>2.5767521483459035E-4</v>
      </c>
      <c r="R199" s="66">
        <v>2.5767521483459035E-4</v>
      </c>
      <c r="S199" s="66">
        <v>2.5767521483459035E-4</v>
      </c>
      <c r="T199" s="66">
        <v>2.5767521483459035E-4</v>
      </c>
      <c r="U199" s="66">
        <v>2.5767521483459035E-4</v>
      </c>
      <c r="V199" s="66">
        <v>2.5767521483459035E-4</v>
      </c>
      <c r="W199" s="66">
        <v>0</v>
      </c>
      <c r="X199" s="66">
        <v>0</v>
      </c>
      <c r="Y199" s="66">
        <v>0</v>
      </c>
      <c r="Z199" s="66">
        <v>0</v>
      </c>
      <c r="AA199" s="66">
        <v>0</v>
      </c>
      <c r="AB199" s="66">
        <v>0</v>
      </c>
      <c r="AC199" s="66">
        <v>0</v>
      </c>
      <c r="AD199" s="66">
        <v>0</v>
      </c>
      <c r="AE199" s="66">
        <v>0</v>
      </c>
      <c r="AF199" s="66">
        <v>0</v>
      </c>
      <c r="AG199" s="66">
        <v>0</v>
      </c>
      <c r="AH199" s="66">
        <v>0</v>
      </c>
      <c r="AI199" s="66">
        <v>0</v>
      </c>
      <c r="AJ199" s="66">
        <v>0</v>
      </c>
      <c r="AK199" s="66">
        <v>0</v>
      </c>
      <c r="AL199" s="66">
        <v>0</v>
      </c>
      <c r="AM199" s="66">
        <v>0</v>
      </c>
      <c r="AN199" s="66">
        <v>0</v>
      </c>
      <c r="AO199" s="66">
        <v>0</v>
      </c>
      <c r="AP199" s="66">
        <v>0</v>
      </c>
      <c r="AQ199" s="66">
        <v>0</v>
      </c>
      <c r="AR199" s="66">
        <v>0</v>
      </c>
      <c r="AS199" s="66">
        <v>0</v>
      </c>
      <c r="AT199" s="66">
        <v>0</v>
      </c>
      <c r="AU199" s="66">
        <v>0</v>
      </c>
      <c r="AV199" s="66">
        <v>0</v>
      </c>
      <c r="AW199" s="66">
        <v>0</v>
      </c>
      <c r="AX199" s="66">
        <v>0</v>
      </c>
      <c r="AY199" s="67">
        <v>0</v>
      </c>
    </row>
    <row r="200" spans="1:51" s="36" customFormat="1" x14ac:dyDescent="0.2">
      <c r="A200" s="54">
        <f>'[1]Allocation Methodology'!A32</f>
        <v>28</v>
      </c>
      <c r="B200" s="55" t="str">
        <f>'[1]Allocation Methodology'!B32</f>
        <v>Power Savings Blitz</v>
      </c>
      <c r="C200" s="55" t="str">
        <f>'[1]Allocation Methodology'!C32</f>
        <v>Business</v>
      </c>
      <c r="D200" s="55">
        <f>'[1]Allocation Methodology'!D32</f>
        <v>2008</v>
      </c>
      <c r="E200" s="56" t="str">
        <f>'[1]Allocation Methodology'!E32</f>
        <v>Final</v>
      </c>
      <c r="F200" s="38" t="b">
        <v>0</v>
      </c>
      <c r="G200" s="137">
        <v>0</v>
      </c>
      <c r="H200" s="59">
        <v>0</v>
      </c>
      <c r="I200" s="59">
        <v>0</v>
      </c>
      <c r="J200" s="59">
        <v>0</v>
      </c>
      <c r="K200" s="59">
        <v>0</v>
      </c>
      <c r="L200" s="59">
        <v>0</v>
      </c>
      <c r="M200" s="59">
        <v>0</v>
      </c>
      <c r="N200" s="59">
        <v>0</v>
      </c>
      <c r="O200" s="59">
        <v>0</v>
      </c>
      <c r="P200" s="59">
        <v>0</v>
      </c>
      <c r="Q200" s="59">
        <v>0</v>
      </c>
      <c r="R200" s="59">
        <v>0</v>
      </c>
      <c r="S200" s="59">
        <v>0</v>
      </c>
      <c r="T200" s="59">
        <v>0</v>
      </c>
      <c r="U200" s="59">
        <v>0</v>
      </c>
      <c r="V200" s="59">
        <v>0</v>
      </c>
      <c r="W200" s="59">
        <v>0</v>
      </c>
      <c r="X200" s="59">
        <v>0</v>
      </c>
      <c r="Y200" s="59">
        <v>0</v>
      </c>
      <c r="Z200" s="59">
        <v>0</v>
      </c>
      <c r="AA200" s="59">
        <v>0</v>
      </c>
      <c r="AB200" s="59">
        <v>0</v>
      </c>
      <c r="AC200" s="59">
        <v>0</v>
      </c>
      <c r="AD200" s="59">
        <v>0</v>
      </c>
      <c r="AE200" s="59">
        <v>0</v>
      </c>
      <c r="AF200" s="59">
        <v>0</v>
      </c>
      <c r="AG200" s="59">
        <v>0</v>
      </c>
      <c r="AH200" s="59">
        <v>0</v>
      </c>
      <c r="AI200" s="59">
        <v>0</v>
      </c>
      <c r="AJ200" s="59">
        <v>0</v>
      </c>
      <c r="AK200" s="59">
        <v>0</v>
      </c>
      <c r="AL200" s="59">
        <v>0</v>
      </c>
      <c r="AM200" s="59">
        <v>0</v>
      </c>
      <c r="AN200" s="59">
        <v>0</v>
      </c>
      <c r="AO200" s="59">
        <v>0</v>
      </c>
      <c r="AP200" s="59">
        <v>0</v>
      </c>
      <c r="AQ200" s="59">
        <v>0</v>
      </c>
      <c r="AR200" s="59">
        <v>0</v>
      </c>
      <c r="AS200" s="59">
        <v>0</v>
      </c>
      <c r="AT200" s="59">
        <v>0</v>
      </c>
      <c r="AU200" s="59">
        <v>0</v>
      </c>
      <c r="AV200" s="59">
        <v>0</v>
      </c>
      <c r="AW200" s="59">
        <v>0</v>
      </c>
      <c r="AX200" s="59">
        <v>0</v>
      </c>
      <c r="AY200" s="60">
        <v>0</v>
      </c>
    </row>
    <row r="201" spans="1:51" s="36" customFormat="1" x14ac:dyDescent="0.2">
      <c r="A201" s="61">
        <f>'[1]Allocation Methodology'!A33</f>
        <v>29</v>
      </c>
      <c r="B201" s="62" t="str">
        <f>'[1]Allocation Methodology'!B33</f>
        <v>Demand Response 1</v>
      </c>
      <c r="C201" s="62" t="str">
        <f>'[1]Allocation Methodology'!C33</f>
        <v>Business, Industrial</v>
      </c>
      <c r="D201" s="62">
        <f>'[1]Allocation Methodology'!D33</f>
        <v>2008</v>
      </c>
      <c r="E201" s="63" t="str">
        <f>'[1]Allocation Methodology'!E33</f>
        <v>Final</v>
      </c>
      <c r="F201" s="38" t="b">
        <v>0</v>
      </c>
      <c r="G201" s="138">
        <v>0</v>
      </c>
      <c r="H201" s="66">
        <v>0</v>
      </c>
      <c r="I201" s="66">
        <v>0.23318470140112038</v>
      </c>
      <c r="J201" s="66">
        <v>0</v>
      </c>
      <c r="K201" s="66">
        <v>0</v>
      </c>
      <c r="L201" s="66">
        <v>0</v>
      </c>
      <c r="M201" s="66">
        <v>0</v>
      </c>
      <c r="N201" s="66">
        <v>0</v>
      </c>
      <c r="O201" s="66">
        <v>0</v>
      </c>
      <c r="P201" s="66">
        <v>0</v>
      </c>
      <c r="Q201" s="66">
        <v>0</v>
      </c>
      <c r="R201" s="66">
        <v>0</v>
      </c>
      <c r="S201" s="66">
        <v>0</v>
      </c>
      <c r="T201" s="66">
        <v>0</v>
      </c>
      <c r="U201" s="66">
        <v>0</v>
      </c>
      <c r="V201" s="66">
        <v>0</v>
      </c>
      <c r="W201" s="66">
        <v>0</v>
      </c>
      <c r="X201" s="66">
        <v>0</v>
      </c>
      <c r="Y201" s="66">
        <v>0</v>
      </c>
      <c r="Z201" s="66">
        <v>0</v>
      </c>
      <c r="AA201" s="66">
        <v>0</v>
      </c>
      <c r="AB201" s="66">
        <v>0</v>
      </c>
      <c r="AC201" s="66">
        <v>0</v>
      </c>
      <c r="AD201" s="66">
        <v>0</v>
      </c>
      <c r="AE201" s="66">
        <v>0</v>
      </c>
      <c r="AF201" s="66">
        <v>0</v>
      </c>
      <c r="AG201" s="66">
        <v>0</v>
      </c>
      <c r="AH201" s="66">
        <v>0</v>
      </c>
      <c r="AI201" s="66">
        <v>0</v>
      </c>
      <c r="AJ201" s="66">
        <v>0</v>
      </c>
      <c r="AK201" s="66">
        <v>0</v>
      </c>
      <c r="AL201" s="66">
        <v>0</v>
      </c>
      <c r="AM201" s="66">
        <v>0</v>
      </c>
      <c r="AN201" s="66">
        <v>0</v>
      </c>
      <c r="AO201" s="66">
        <v>0</v>
      </c>
      <c r="AP201" s="66">
        <v>0</v>
      </c>
      <c r="AQ201" s="66">
        <v>0</v>
      </c>
      <c r="AR201" s="66">
        <v>0</v>
      </c>
      <c r="AS201" s="66">
        <v>0</v>
      </c>
      <c r="AT201" s="66">
        <v>0</v>
      </c>
      <c r="AU201" s="66">
        <v>0</v>
      </c>
      <c r="AV201" s="66">
        <v>0</v>
      </c>
      <c r="AW201" s="66">
        <v>0</v>
      </c>
      <c r="AX201" s="66">
        <v>0</v>
      </c>
      <c r="AY201" s="67">
        <v>0</v>
      </c>
    </row>
    <row r="202" spans="1:51" s="36" customFormat="1" x14ac:dyDescent="0.2">
      <c r="A202" s="54">
        <f>'[1]Allocation Methodology'!A34</f>
        <v>30</v>
      </c>
      <c r="B202" s="55" t="str">
        <f>'[1]Allocation Methodology'!B34</f>
        <v>Demand Response 3</v>
      </c>
      <c r="C202" s="55" t="str">
        <f>'[1]Allocation Methodology'!C34</f>
        <v>Business, Industrial</v>
      </c>
      <c r="D202" s="55">
        <f>'[1]Allocation Methodology'!D34</f>
        <v>2008</v>
      </c>
      <c r="E202" s="56" t="str">
        <f>'[1]Allocation Methodology'!E34</f>
        <v>Final</v>
      </c>
      <c r="F202" s="38" t="b">
        <v>0</v>
      </c>
      <c r="G202" s="137">
        <v>0</v>
      </c>
      <c r="H202" s="59">
        <v>0</v>
      </c>
      <c r="I202" s="59">
        <v>4.509316259605331E-2</v>
      </c>
      <c r="J202" s="59">
        <v>0</v>
      </c>
      <c r="K202" s="59">
        <v>0</v>
      </c>
      <c r="L202" s="59">
        <v>0</v>
      </c>
      <c r="M202" s="59">
        <v>0</v>
      </c>
      <c r="N202" s="59">
        <v>0</v>
      </c>
      <c r="O202" s="59">
        <v>0</v>
      </c>
      <c r="P202" s="59">
        <v>0</v>
      </c>
      <c r="Q202" s="59">
        <v>0</v>
      </c>
      <c r="R202" s="59">
        <v>0</v>
      </c>
      <c r="S202" s="59">
        <v>0</v>
      </c>
      <c r="T202" s="59">
        <v>0</v>
      </c>
      <c r="U202" s="59">
        <v>0</v>
      </c>
      <c r="V202" s="59">
        <v>0</v>
      </c>
      <c r="W202" s="59">
        <v>0</v>
      </c>
      <c r="X202" s="59">
        <v>0</v>
      </c>
      <c r="Y202" s="59">
        <v>0</v>
      </c>
      <c r="Z202" s="59">
        <v>0</v>
      </c>
      <c r="AA202" s="59">
        <v>0</v>
      </c>
      <c r="AB202" s="59">
        <v>0</v>
      </c>
      <c r="AC202" s="59">
        <v>0</v>
      </c>
      <c r="AD202" s="59">
        <v>0</v>
      </c>
      <c r="AE202" s="59">
        <v>0</v>
      </c>
      <c r="AF202" s="59">
        <v>0</v>
      </c>
      <c r="AG202" s="59">
        <v>0</v>
      </c>
      <c r="AH202" s="59">
        <v>0</v>
      </c>
      <c r="AI202" s="59">
        <v>0</v>
      </c>
      <c r="AJ202" s="59">
        <v>0</v>
      </c>
      <c r="AK202" s="59">
        <v>0</v>
      </c>
      <c r="AL202" s="59">
        <v>0</v>
      </c>
      <c r="AM202" s="59">
        <v>0</v>
      </c>
      <c r="AN202" s="59">
        <v>0</v>
      </c>
      <c r="AO202" s="59">
        <v>0</v>
      </c>
      <c r="AP202" s="59">
        <v>0</v>
      </c>
      <c r="AQ202" s="59">
        <v>0</v>
      </c>
      <c r="AR202" s="59">
        <v>0</v>
      </c>
      <c r="AS202" s="59">
        <v>0</v>
      </c>
      <c r="AT202" s="59">
        <v>0</v>
      </c>
      <c r="AU202" s="59">
        <v>0</v>
      </c>
      <c r="AV202" s="59">
        <v>0</v>
      </c>
      <c r="AW202" s="59">
        <v>0</v>
      </c>
      <c r="AX202" s="59">
        <v>0</v>
      </c>
      <c r="AY202" s="60">
        <v>0</v>
      </c>
    </row>
    <row r="203" spans="1:51" s="36" customFormat="1" x14ac:dyDescent="0.2">
      <c r="A203" s="61">
        <f>'[1]Allocation Methodology'!A35</f>
        <v>31</v>
      </c>
      <c r="B203" s="62" t="str">
        <f>'[1]Allocation Methodology'!B35</f>
        <v>Loblaw &amp; York Region Demand Response</v>
      </c>
      <c r="C203" s="62" t="str">
        <f>'[1]Allocation Methodology'!C35</f>
        <v>Business, Industrial</v>
      </c>
      <c r="D203" s="62">
        <f>'[1]Allocation Methodology'!D35</f>
        <v>2008</v>
      </c>
      <c r="E203" s="63" t="str">
        <f>'[1]Allocation Methodology'!E35</f>
        <v>Final</v>
      </c>
      <c r="F203" s="38" t="b">
        <v>0</v>
      </c>
      <c r="G203" s="138">
        <v>0</v>
      </c>
      <c r="H203" s="66">
        <v>0</v>
      </c>
      <c r="I203" s="66">
        <v>1.5496132699184909E-2</v>
      </c>
      <c r="J203" s="66">
        <v>0</v>
      </c>
      <c r="K203" s="66">
        <v>0</v>
      </c>
      <c r="L203" s="66">
        <v>0</v>
      </c>
      <c r="M203" s="66">
        <v>0</v>
      </c>
      <c r="N203" s="66">
        <v>0</v>
      </c>
      <c r="O203" s="66">
        <v>0</v>
      </c>
      <c r="P203" s="66">
        <v>0</v>
      </c>
      <c r="Q203" s="66">
        <v>0</v>
      </c>
      <c r="R203" s="66">
        <v>0</v>
      </c>
      <c r="S203" s="66">
        <v>0</v>
      </c>
      <c r="T203" s="66">
        <v>0</v>
      </c>
      <c r="U203" s="66">
        <v>0</v>
      </c>
      <c r="V203" s="66">
        <v>0</v>
      </c>
      <c r="W203" s="66">
        <v>0</v>
      </c>
      <c r="X203" s="66">
        <v>0</v>
      </c>
      <c r="Y203" s="66">
        <v>0</v>
      </c>
      <c r="Z203" s="66">
        <v>0</v>
      </c>
      <c r="AA203" s="66">
        <v>0</v>
      </c>
      <c r="AB203" s="66">
        <v>0</v>
      </c>
      <c r="AC203" s="66">
        <v>0</v>
      </c>
      <c r="AD203" s="66">
        <v>0</v>
      </c>
      <c r="AE203" s="66">
        <v>0</v>
      </c>
      <c r="AF203" s="66">
        <v>0</v>
      </c>
      <c r="AG203" s="66">
        <v>0</v>
      </c>
      <c r="AH203" s="66">
        <v>0</v>
      </c>
      <c r="AI203" s="66">
        <v>0</v>
      </c>
      <c r="AJ203" s="66">
        <v>0</v>
      </c>
      <c r="AK203" s="66">
        <v>0</v>
      </c>
      <c r="AL203" s="66">
        <v>0</v>
      </c>
      <c r="AM203" s="66">
        <v>0</v>
      </c>
      <c r="AN203" s="66">
        <v>0</v>
      </c>
      <c r="AO203" s="66">
        <v>0</v>
      </c>
      <c r="AP203" s="66">
        <v>0</v>
      </c>
      <c r="AQ203" s="66">
        <v>0</v>
      </c>
      <c r="AR203" s="66">
        <v>0</v>
      </c>
      <c r="AS203" s="66">
        <v>0</v>
      </c>
      <c r="AT203" s="66">
        <v>0</v>
      </c>
      <c r="AU203" s="66">
        <v>0</v>
      </c>
      <c r="AV203" s="66">
        <v>0</v>
      </c>
      <c r="AW203" s="66">
        <v>0</v>
      </c>
      <c r="AX203" s="66">
        <v>0</v>
      </c>
      <c r="AY203" s="67">
        <v>0</v>
      </c>
    </row>
    <row r="204" spans="1:51" s="36" customFormat="1" x14ac:dyDescent="0.2">
      <c r="A204" s="54">
        <f>'[1]Allocation Methodology'!A36</f>
        <v>32</v>
      </c>
      <c r="B204" s="55" t="str">
        <f>'[1]Allocation Methodology'!B36</f>
        <v>Renewable Energy Standard Offer</v>
      </c>
      <c r="C204" s="55" t="str">
        <f>'[1]Allocation Methodology'!C36</f>
        <v>Consumer, Business</v>
      </c>
      <c r="D204" s="55">
        <f>'[1]Allocation Methodology'!D36</f>
        <v>2008</v>
      </c>
      <c r="E204" s="56" t="str">
        <f>'[1]Allocation Methodology'!E36</f>
        <v>Final</v>
      </c>
      <c r="F204" s="38" t="b">
        <v>0</v>
      </c>
      <c r="G204" s="137">
        <v>0</v>
      </c>
      <c r="H204" s="59">
        <v>0</v>
      </c>
      <c r="I204" s="59">
        <v>0</v>
      </c>
      <c r="J204" s="59">
        <v>0</v>
      </c>
      <c r="K204" s="59">
        <v>0</v>
      </c>
      <c r="L204" s="59">
        <v>0</v>
      </c>
      <c r="M204" s="59">
        <v>0</v>
      </c>
      <c r="N204" s="59">
        <v>0</v>
      </c>
      <c r="O204" s="59">
        <v>0</v>
      </c>
      <c r="P204" s="59">
        <v>0</v>
      </c>
      <c r="Q204" s="59">
        <v>0</v>
      </c>
      <c r="R204" s="59">
        <v>0</v>
      </c>
      <c r="S204" s="59">
        <v>0</v>
      </c>
      <c r="T204" s="59">
        <v>0</v>
      </c>
      <c r="U204" s="59">
        <v>0</v>
      </c>
      <c r="V204" s="59">
        <v>0</v>
      </c>
      <c r="W204" s="59">
        <v>0</v>
      </c>
      <c r="X204" s="59">
        <v>0</v>
      </c>
      <c r="Y204" s="59">
        <v>0</v>
      </c>
      <c r="Z204" s="59">
        <v>0</v>
      </c>
      <c r="AA204" s="59">
        <v>0</v>
      </c>
      <c r="AB204" s="59">
        <v>0</v>
      </c>
      <c r="AC204" s="59">
        <v>0</v>
      </c>
      <c r="AD204" s="59">
        <v>0</v>
      </c>
      <c r="AE204" s="59">
        <v>0</v>
      </c>
      <c r="AF204" s="59">
        <v>0</v>
      </c>
      <c r="AG204" s="59">
        <v>0</v>
      </c>
      <c r="AH204" s="59">
        <v>0</v>
      </c>
      <c r="AI204" s="59">
        <v>0</v>
      </c>
      <c r="AJ204" s="59">
        <v>0</v>
      </c>
      <c r="AK204" s="59">
        <v>0</v>
      </c>
      <c r="AL204" s="59">
        <v>0</v>
      </c>
      <c r="AM204" s="59">
        <v>0</v>
      </c>
      <c r="AN204" s="59">
        <v>0</v>
      </c>
      <c r="AO204" s="59">
        <v>0</v>
      </c>
      <c r="AP204" s="59">
        <v>0</v>
      </c>
      <c r="AQ204" s="59">
        <v>0</v>
      </c>
      <c r="AR204" s="59">
        <v>0</v>
      </c>
      <c r="AS204" s="59">
        <v>0</v>
      </c>
      <c r="AT204" s="59">
        <v>0</v>
      </c>
      <c r="AU204" s="59">
        <v>0</v>
      </c>
      <c r="AV204" s="59">
        <v>0</v>
      </c>
      <c r="AW204" s="59">
        <v>0</v>
      </c>
      <c r="AX204" s="59">
        <v>0</v>
      </c>
      <c r="AY204" s="60">
        <v>0</v>
      </c>
    </row>
    <row r="205" spans="1:51" s="36" customFormat="1" x14ac:dyDescent="0.2">
      <c r="A205" s="61">
        <f>'[1]Allocation Methodology'!A37</f>
        <v>33</v>
      </c>
      <c r="B205" s="62" t="str">
        <f>'[1]Allocation Methodology'!B37</f>
        <v>Other Customer Based Generation</v>
      </c>
      <c r="C205" s="62" t="str">
        <f>'[1]Allocation Methodology'!C37</f>
        <v>Business</v>
      </c>
      <c r="D205" s="62">
        <f>'[1]Allocation Methodology'!D37</f>
        <v>2008</v>
      </c>
      <c r="E205" s="63" t="str">
        <f>'[1]Allocation Methodology'!E37</f>
        <v>Final</v>
      </c>
      <c r="F205" s="38" t="b">
        <v>0</v>
      </c>
      <c r="G205" s="138">
        <v>0</v>
      </c>
      <c r="H205" s="66">
        <v>0</v>
      </c>
      <c r="I205" s="66">
        <v>0</v>
      </c>
      <c r="J205" s="66">
        <v>0</v>
      </c>
      <c r="K205" s="66">
        <v>0</v>
      </c>
      <c r="L205" s="66">
        <v>0</v>
      </c>
      <c r="M205" s="66">
        <v>0</v>
      </c>
      <c r="N205" s="66">
        <v>0</v>
      </c>
      <c r="O205" s="66">
        <v>0</v>
      </c>
      <c r="P205" s="66">
        <v>0</v>
      </c>
      <c r="Q205" s="66">
        <v>0</v>
      </c>
      <c r="R205" s="66">
        <v>0</v>
      </c>
      <c r="S205" s="66">
        <v>0</v>
      </c>
      <c r="T205" s="66">
        <v>0</v>
      </c>
      <c r="U205" s="66">
        <v>0</v>
      </c>
      <c r="V205" s="66">
        <v>0</v>
      </c>
      <c r="W205" s="66">
        <v>0</v>
      </c>
      <c r="X205" s="66">
        <v>0</v>
      </c>
      <c r="Y205" s="66">
        <v>0</v>
      </c>
      <c r="Z205" s="66">
        <v>0</v>
      </c>
      <c r="AA205" s="66">
        <v>0</v>
      </c>
      <c r="AB205" s="66">
        <v>0</v>
      </c>
      <c r="AC205" s="66">
        <v>0</v>
      </c>
      <c r="AD205" s="66">
        <v>0</v>
      </c>
      <c r="AE205" s="66">
        <v>0</v>
      </c>
      <c r="AF205" s="66">
        <v>0</v>
      </c>
      <c r="AG205" s="66">
        <v>0</v>
      </c>
      <c r="AH205" s="66">
        <v>0</v>
      </c>
      <c r="AI205" s="66">
        <v>0</v>
      </c>
      <c r="AJ205" s="66">
        <v>0</v>
      </c>
      <c r="AK205" s="66">
        <v>0</v>
      </c>
      <c r="AL205" s="66">
        <v>0</v>
      </c>
      <c r="AM205" s="66">
        <v>0</v>
      </c>
      <c r="AN205" s="66">
        <v>0</v>
      </c>
      <c r="AO205" s="66">
        <v>0</v>
      </c>
      <c r="AP205" s="66">
        <v>0</v>
      </c>
      <c r="AQ205" s="66">
        <v>0</v>
      </c>
      <c r="AR205" s="66">
        <v>0</v>
      </c>
      <c r="AS205" s="66">
        <v>0</v>
      </c>
      <c r="AT205" s="66">
        <v>0</v>
      </c>
      <c r="AU205" s="66">
        <v>0</v>
      </c>
      <c r="AV205" s="66">
        <v>0</v>
      </c>
      <c r="AW205" s="66">
        <v>0</v>
      </c>
      <c r="AX205" s="66">
        <v>0</v>
      </c>
      <c r="AY205" s="67">
        <v>0</v>
      </c>
    </row>
    <row r="206" spans="1:51" s="36" customFormat="1" x14ac:dyDescent="0.2">
      <c r="A206" s="83">
        <f>'[1]Allocation Methodology'!A38</f>
        <v>34</v>
      </c>
      <c r="B206" s="84" t="str">
        <f>'[1]Allocation Methodology'!B38</f>
        <v>LDC Custom - Hydro One Networks Inc. - Double Return</v>
      </c>
      <c r="C206" s="84" t="str">
        <f>'[1]Allocation Methodology'!C38</f>
        <v>Business, Industrial</v>
      </c>
      <c r="D206" s="84">
        <f>'[1]Allocation Methodology'!D38</f>
        <v>2008</v>
      </c>
      <c r="E206" s="85" t="str">
        <f>'[1]Allocation Methodology'!E38</f>
        <v>Final</v>
      </c>
      <c r="F206" s="38" t="b">
        <v>0</v>
      </c>
      <c r="G206" s="141">
        <v>0</v>
      </c>
      <c r="H206" s="88">
        <v>0</v>
      </c>
      <c r="I206" s="88">
        <v>0</v>
      </c>
      <c r="J206" s="88">
        <v>0</v>
      </c>
      <c r="K206" s="88">
        <v>0</v>
      </c>
      <c r="L206" s="88">
        <v>0</v>
      </c>
      <c r="M206" s="88">
        <v>0</v>
      </c>
      <c r="N206" s="88">
        <v>0</v>
      </c>
      <c r="O206" s="88">
        <v>0</v>
      </c>
      <c r="P206" s="88">
        <v>0</v>
      </c>
      <c r="Q206" s="88">
        <v>0</v>
      </c>
      <c r="R206" s="88">
        <v>0</v>
      </c>
      <c r="S206" s="88">
        <v>0</v>
      </c>
      <c r="T206" s="88">
        <v>0</v>
      </c>
      <c r="U206" s="88">
        <v>0</v>
      </c>
      <c r="V206" s="88">
        <v>0</v>
      </c>
      <c r="W206" s="88">
        <v>0</v>
      </c>
      <c r="X206" s="88">
        <v>0</v>
      </c>
      <c r="Y206" s="88">
        <v>0</v>
      </c>
      <c r="Z206" s="88">
        <v>0</v>
      </c>
      <c r="AA206" s="88">
        <v>0</v>
      </c>
      <c r="AB206" s="88">
        <v>0</v>
      </c>
      <c r="AC206" s="88">
        <v>0</v>
      </c>
      <c r="AD206" s="88">
        <v>0</v>
      </c>
      <c r="AE206" s="88">
        <v>0</v>
      </c>
      <c r="AF206" s="88">
        <v>0</v>
      </c>
      <c r="AG206" s="88">
        <v>0</v>
      </c>
      <c r="AH206" s="88">
        <v>0</v>
      </c>
      <c r="AI206" s="88">
        <v>0</v>
      </c>
      <c r="AJ206" s="88">
        <v>0</v>
      </c>
      <c r="AK206" s="88">
        <v>0</v>
      </c>
      <c r="AL206" s="88">
        <v>0</v>
      </c>
      <c r="AM206" s="88">
        <v>0</v>
      </c>
      <c r="AN206" s="88">
        <v>0</v>
      </c>
      <c r="AO206" s="88">
        <v>0</v>
      </c>
      <c r="AP206" s="88">
        <v>0</v>
      </c>
      <c r="AQ206" s="88">
        <v>0</v>
      </c>
      <c r="AR206" s="88">
        <v>0</v>
      </c>
      <c r="AS206" s="88">
        <v>0</v>
      </c>
      <c r="AT206" s="88">
        <v>0</v>
      </c>
      <c r="AU206" s="88">
        <v>0</v>
      </c>
      <c r="AV206" s="88">
        <v>0</v>
      </c>
      <c r="AW206" s="88">
        <v>0</v>
      </c>
      <c r="AX206" s="88">
        <v>0</v>
      </c>
      <c r="AY206" s="89">
        <v>0</v>
      </c>
    </row>
    <row r="207" spans="1:51" s="36" customFormat="1" x14ac:dyDescent="0.2">
      <c r="A207" s="47">
        <f>'[1]Allocation Methodology'!A39</f>
        <v>35</v>
      </c>
      <c r="B207" s="48" t="str">
        <f>'[1]Allocation Methodology'!B39</f>
        <v>Great Refrigerator Roundup</v>
      </c>
      <c r="C207" s="48" t="str">
        <f>'[1]Allocation Methodology'!C39</f>
        <v>Consumer</v>
      </c>
      <c r="D207" s="48">
        <f>'[1]Allocation Methodology'!D39</f>
        <v>2009</v>
      </c>
      <c r="E207" s="49" t="str">
        <f>'[1]Allocation Methodology'!E39</f>
        <v>Final</v>
      </c>
      <c r="F207" s="38" t="b">
        <v>0</v>
      </c>
      <c r="G207" s="135">
        <v>0</v>
      </c>
      <c r="H207" s="52">
        <v>0</v>
      </c>
      <c r="I207" s="52">
        <v>0</v>
      </c>
      <c r="J207" s="52">
        <v>1.5075196780126317E-2</v>
      </c>
      <c r="K207" s="52">
        <v>1.5075196780126317E-2</v>
      </c>
      <c r="L207" s="52">
        <v>1.5075196780126317E-2</v>
      </c>
      <c r="M207" s="52">
        <v>1.3920760992107475E-2</v>
      </c>
      <c r="N207" s="52">
        <v>9.6933387694912547E-3</v>
      </c>
      <c r="O207" s="52">
        <v>0</v>
      </c>
      <c r="P207" s="52">
        <v>0</v>
      </c>
      <c r="Q207" s="52">
        <v>0</v>
      </c>
      <c r="R207" s="52">
        <v>0</v>
      </c>
      <c r="S207" s="52">
        <v>0</v>
      </c>
      <c r="T207" s="52">
        <v>0</v>
      </c>
      <c r="U207" s="52">
        <v>0</v>
      </c>
      <c r="V207" s="52">
        <v>0</v>
      </c>
      <c r="W207" s="52">
        <v>0</v>
      </c>
      <c r="X207" s="52">
        <v>0</v>
      </c>
      <c r="Y207" s="52">
        <v>0</v>
      </c>
      <c r="Z207" s="52">
        <v>0</v>
      </c>
      <c r="AA207" s="52">
        <v>0</v>
      </c>
      <c r="AB207" s="52">
        <v>0</v>
      </c>
      <c r="AC207" s="52">
        <v>0</v>
      </c>
      <c r="AD207" s="52">
        <v>0</v>
      </c>
      <c r="AE207" s="52">
        <v>0</v>
      </c>
      <c r="AF207" s="52">
        <v>0</v>
      </c>
      <c r="AG207" s="52">
        <v>0</v>
      </c>
      <c r="AH207" s="52">
        <v>0</v>
      </c>
      <c r="AI207" s="52">
        <v>0</v>
      </c>
      <c r="AJ207" s="52">
        <v>0</v>
      </c>
      <c r="AK207" s="52">
        <v>0</v>
      </c>
      <c r="AL207" s="52">
        <v>0</v>
      </c>
      <c r="AM207" s="52">
        <v>0</v>
      </c>
      <c r="AN207" s="52">
        <v>0</v>
      </c>
      <c r="AO207" s="52">
        <v>0</v>
      </c>
      <c r="AP207" s="52">
        <v>0</v>
      </c>
      <c r="AQ207" s="52">
        <v>0</v>
      </c>
      <c r="AR207" s="52">
        <v>0</v>
      </c>
      <c r="AS207" s="52">
        <v>0</v>
      </c>
      <c r="AT207" s="52">
        <v>0</v>
      </c>
      <c r="AU207" s="52">
        <v>0</v>
      </c>
      <c r="AV207" s="52">
        <v>0</v>
      </c>
      <c r="AW207" s="52">
        <v>0</v>
      </c>
      <c r="AX207" s="52">
        <v>0</v>
      </c>
      <c r="AY207" s="53">
        <v>0</v>
      </c>
    </row>
    <row r="208" spans="1:51" s="36" customFormat="1" x14ac:dyDescent="0.2">
      <c r="A208" s="54">
        <f>'[1]Allocation Methodology'!A40</f>
        <v>36</v>
      </c>
      <c r="B208" s="55" t="str">
        <f>'[1]Allocation Methodology'!B40</f>
        <v>Cool Savings Rebate</v>
      </c>
      <c r="C208" s="55" t="str">
        <f>'[1]Allocation Methodology'!C40</f>
        <v>Consumer</v>
      </c>
      <c r="D208" s="55">
        <f>'[1]Allocation Methodology'!D40</f>
        <v>2009</v>
      </c>
      <c r="E208" s="56" t="str">
        <f>'[1]Allocation Methodology'!E40</f>
        <v>Final</v>
      </c>
      <c r="F208" s="38" t="b">
        <v>0</v>
      </c>
      <c r="G208" s="137">
        <v>0</v>
      </c>
      <c r="H208" s="59">
        <v>0</v>
      </c>
      <c r="I208" s="59">
        <v>0</v>
      </c>
      <c r="J208" s="59">
        <v>4.373086831859116E-2</v>
      </c>
      <c r="K208" s="59">
        <v>4.373086831859116E-2</v>
      </c>
      <c r="L208" s="59">
        <v>4.373086831859116E-2</v>
      </c>
      <c r="M208" s="59">
        <v>4.3641491587878105E-2</v>
      </c>
      <c r="N208" s="59">
        <v>4.3626739782941119E-2</v>
      </c>
      <c r="O208" s="59">
        <v>4.3617959571553018E-2</v>
      </c>
      <c r="P208" s="59">
        <v>4.3617959571553018E-2</v>
      </c>
      <c r="Q208" s="59">
        <v>4.3617959571553018E-2</v>
      </c>
      <c r="R208" s="59">
        <v>4.3617959571553018E-2</v>
      </c>
      <c r="S208" s="59">
        <v>4.3617959571553018E-2</v>
      </c>
      <c r="T208" s="59">
        <v>4.3328252134358328E-2</v>
      </c>
      <c r="U208" s="59">
        <v>4.3328252134358328E-2</v>
      </c>
      <c r="V208" s="59">
        <v>4.3328252134358328E-2</v>
      </c>
      <c r="W208" s="59">
        <v>4.3328252134358328E-2</v>
      </c>
      <c r="X208" s="59">
        <v>4.3328252134358328E-2</v>
      </c>
      <c r="Y208" s="59">
        <v>4.2174754818848401E-2</v>
      </c>
      <c r="Z208" s="59">
        <v>4.2174754818848401E-2</v>
      </c>
      <c r="AA208" s="59">
        <v>4.2174754818848401E-2</v>
      </c>
      <c r="AB208" s="59">
        <v>3.380529261295679E-2</v>
      </c>
      <c r="AC208" s="59">
        <v>0</v>
      </c>
      <c r="AD208" s="59">
        <v>0</v>
      </c>
      <c r="AE208" s="59">
        <v>0</v>
      </c>
      <c r="AF208" s="59">
        <v>0</v>
      </c>
      <c r="AG208" s="59">
        <v>0</v>
      </c>
      <c r="AH208" s="59">
        <v>0</v>
      </c>
      <c r="AI208" s="59">
        <v>0</v>
      </c>
      <c r="AJ208" s="59">
        <v>0</v>
      </c>
      <c r="AK208" s="59">
        <v>0</v>
      </c>
      <c r="AL208" s="59">
        <v>0</v>
      </c>
      <c r="AM208" s="59">
        <v>0</v>
      </c>
      <c r="AN208" s="59">
        <v>0</v>
      </c>
      <c r="AO208" s="59">
        <v>0</v>
      </c>
      <c r="AP208" s="59">
        <v>0</v>
      </c>
      <c r="AQ208" s="59">
        <v>0</v>
      </c>
      <c r="AR208" s="59">
        <v>0</v>
      </c>
      <c r="AS208" s="59">
        <v>0</v>
      </c>
      <c r="AT208" s="59">
        <v>0</v>
      </c>
      <c r="AU208" s="59">
        <v>0</v>
      </c>
      <c r="AV208" s="59">
        <v>0</v>
      </c>
      <c r="AW208" s="59">
        <v>0</v>
      </c>
      <c r="AX208" s="59">
        <v>0</v>
      </c>
      <c r="AY208" s="60">
        <v>0</v>
      </c>
    </row>
    <row r="209" spans="1:51" s="36" customFormat="1" x14ac:dyDescent="0.2">
      <c r="A209" s="61">
        <f>'[1]Allocation Methodology'!A41</f>
        <v>37</v>
      </c>
      <c r="B209" s="62" t="str">
        <f>'[1]Allocation Methodology'!B41</f>
        <v>Every Kilowatt Counts Power Savings Event</v>
      </c>
      <c r="C209" s="62" t="str">
        <f>'[1]Allocation Methodology'!C41</f>
        <v>Consumer</v>
      </c>
      <c r="D209" s="62">
        <f>'[1]Allocation Methodology'!D41</f>
        <v>2009</v>
      </c>
      <c r="E209" s="63" t="str">
        <f>'[1]Allocation Methodology'!E41</f>
        <v>Final</v>
      </c>
      <c r="F209" s="38" t="b">
        <v>0</v>
      </c>
      <c r="G209" s="138">
        <v>0</v>
      </c>
      <c r="H209" s="66">
        <v>0</v>
      </c>
      <c r="I209" s="66">
        <v>0</v>
      </c>
      <c r="J209" s="66">
        <v>1.3956793933213415E-2</v>
      </c>
      <c r="K209" s="66">
        <v>1.3389903805824516E-2</v>
      </c>
      <c r="L209" s="66">
        <v>1.3389903805824516E-2</v>
      </c>
      <c r="M209" s="66">
        <v>1.3389903805824516E-2</v>
      </c>
      <c r="N209" s="66">
        <v>1.334050735893821E-2</v>
      </c>
      <c r="O209" s="66">
        <v>1.334050735893821E-2</v>
      </c>
      <c r="P209" s="66">
        <v>1.2566343041512181E-2</v>
      </c>
      <c r="Q209" s="66">
        <v>1.2566343041512181E-2</v>
      </c>
      <c r="R209" s="66">
        <v>1.0122461856482395E-2</v>
      </c>
      <c r="S209" s="66">
        <v>1.0122461856482395E-2</v>
      </c>
      <c r="T209" s="66">
        <v>8.8616960142734597E-3</v>
      </c>
      <c r="U209" s="66">
        <v>8.8591148344294712E-3</v>
      </c>
      <c r="V209" s="66">
        <v>5.8895590389325047E-3</v>
      </c>
      <c r="W209" s="66">
        <v>5.8895590389325047E-3</v>
      </c>
      <c r="X209" s="66">
        <v>5.5932807981324013E-3</v>
      </c>
      <c r="Y209" s="66">
        <v>1.0611265964020806E-3</v>
      </c>
      <c r="Z209" s="66">
        <v>7.720220175605675E-4</v>
      </c>
      <c r="AA209" s="66">
        <v>7.720220175605675E-4</v>
      </c>
      <c r="AB209" s="66">
        <v>5.632004622544871E-4</v>
      </c>
      <c r="AC209" s="66">
        <v>5.632004622544871E-4</v>
      </c>
      <c r="AD209" s="66">
        <v>0</v>
      </c>
      <c r="AE209" s="66">
        <v>0</v>
      </c>
      <c r="AF209" s="66">
        <v>0</v>
      </c>
      <c r="AG209" s="66">
        <v>0</v>
      </c>
      <c r="AH209" s="66">
        <v>0</v>
      </c>
      <c r="AI209" s="66">
        <v>0</v>
      </c>
      <c r="AJ209" s="66">
        <v>0</v>
      </c>
      <c r="AK209" s="66">
        <v>0</v>
      </c>
      <c r="AL209" s="66">
        <v>0</v>
      </c>
      <c r="AM209" s="66">
        <v>0</v>
      </c>
      <c r="AN209" s="66">
        <v>0</v>
      </c>
      <c r="AO209" s="66">
        <v>0</v>
      </c>
      <c r="AP209" s="66">
        <v>0</v>
      </c>
      <c r="AQ209" s="66">
        <v>0</v>
      </c>
      <c r="AR209" s="66">
        <v>0</v>
      </c>
      <c r="AS209" s="66">
        <v>0</v>
      </c>
      <c r="AT209" s="66">
        <v>0</v>
      </c>
      <c r="AU209" s="66">
        <v>0</v>
      </c>
      <c r="AV209" s="66">
        <v>0</v>
      </c>
      <c r="AW209" s="66">
        <v>0</v>
      </c>
      <c r="AX209" s="66">
        <v>0</v>
      </c>
      <c r="AY209" s="67">
        <v>0</v>
      </c>
    </row>
    <row r="210" spans="1:51" s="36" customFormat="1" x14ac:dyDescent="0.2">
      <c r="A210" s="54">
        <f>'[1]Allocation Methodology'!A42</f>
        <v>38</v>
      </c>
      <c r="B210" s="90" t="str">
        <f>'[1]Allocation Methodology'!B42</f>
        <v>peaksaver®</v>
      </c>
      <c r="C210" s="55" t="str">
        <f>'[1]Allocation Methodology'!C42</f>
        <v>Consumer, Business</v>
      </c>
      <c r="D210" s="55">
        <f>'[1]Allocation Methodology'!D42</f>
        <v>2009</v>
      </c>
      <c r="E210" s="56" t="str">
        <f>'[1]Allocation Methodology'!E42</f>
        <v>Final</v>
      </c>
      <c r="F210" s="38" t="b">
        <v>0</v>
      </c>
      <c r="G210" s="137">
        <v>0</v>
      </c>
      <c r="H210" s="59">
        <v>0</v>
      </c>
      <c r="I210" s="59">
        <v>0</v>
      </c>
      <c r="J210" s="59">
        <v>0</v>
      </c>
      <c r="K210" s="59">
        <v>0</v>
      </c>
      <c r="L210" s="59">
        <v>0</v>
      </c>
      <c r="M210" s="59">
        <v>0</v>
      </c>
      <c r="N210" s="59">
        <v>0</v>
      </c>
      <c r="O210" s="59">
        <v>0</v>
      </c>
      <c r="P210" s="59">
        <v>0</v>
      </c>
      <c r="Q210" s="59">
        <v>0</v>
      </c>
      <c r="R210" s="59">
        <v>0</v>
      </c>
      <c r="S210" s="59">
        <v>0</v>
      </c>
      <c r="T210" s="59">
        <v>0</v>
      </c>
      <c r="U210" s="59">
        <v>0</v>
      </c>
      <c r="V210" s="59">
        <v>0</v>
      </c>
      <c r="W210" s="59">
        <v>0</v>
      </c>
      <c r="X210" s="59">
        <v>0</v>
      </c>
      <c r="Y210" s="59">
        <v>0</v>
      </c>
      <c r="Z210" s="59">
        <v>0</v>
      </c>
      <c r="AA210" s="59">
        <v>0</v>
      </c>
      <c r="AB210" s="59">
        <v>0</v>
      </c>
      <c r="AC210" s="59">
        <v>0</v>
      </c>
      <c r="AD210" s="59">
        <v>0</v>
      </c>
      <c r="AE210" s="59">
        <v>0</v>
      </c>
      <c r="AF210" s="59">
        <v>0</v>
      </c>
      <c r="AG210" s="59">
        <v>0</v>
      </c>
      <c r="AH210" s="59">
        <v>0</v>
      </c>
      <c r="AI210" s="59">
        <v>0</v>
      </c>
      <c r="AJ210" s="59">
        <v>0</v>
      </c>
      <c r="AK210" s="59">
        <v>0</v>
      </c>
      <c r="AL210" s="59">
        <v>0</v>
      </c>
      <c r="AM210" s="59">
        <v>0</v>
      </c>
      <c r="AN210" s="59">
        <v>0</v>
      </c>
      <c r="AO210" s="59">
        <v>0</v>
      </c>
      <c r="AP210" s="59">
        <v>0</v>
      </c>
      <c r="AQ210" s="59">
        <v>0</v>
      </c>
      <c r="AR210" s="59">
        <v>0</v>
      </c>
      <c r="AS210" s="59">
        <v>0</v>
      </c>
      <c r="AT210" s="59">
        <v>0</v>
      </c>
      <c r="AU210" s="59">
        <v>0</v>
      </c>
      <c r="AV210" s="59">
        <v>0</v>
      </c>
      <c r="AW210" s="59">
        <v>0</v>
      </c>
      <c r="AX210" s="59">
        <v>0</v>
      </c>
      <c r="AY210" s="60">
        <v>0</v>
      </c>
    </row>
    <row r="211" spans="1:51" s="36" customFormat="1" x14ac:dyDescent="0.2">
      <c r="A211" s="61">
        <f>'[1]Allocation Methodology'!A43</f>
        <v>39</v>
      </c>
      <c r="B211" s="62" t="str">
        <f>'[1]Allocation Methodology'!B43</f>
        <v>Electricity Retrofit Incentive</v>
      </c>
      <c r="C211" s="62" t="str">
        <f>'[1]Allocation Methodology'!C43</f>
        <v>Consumer, Business</v>
      </c>
      <c r="D211" s="62">
        <f>'[1]Allocation Methodology'!D43</f>
        <v>2009</v>
      </c>
      <c r="E211" s="63" t="str">
        <f>'[1]Allocation Methodology'!E43</f>
        <v>Final</v>
      </c>
      <c r="F211" s="38" t="b">
        <v>0</v>
      </c>
      <c r="G211" s="138">
        <v>0</v>
      </c>
      <c r="H211" s="66">
        <v>0</v>
      </c>
      <c r="I211" s="66">
        <v>0</v>
      </c>
      <c r="J211" s="66">
        <v>0</v>
      </c>
      <c r="K211" s="66">
        <v>0</v>
      </c>
      <c r="L211" s="66">
        <v>0</v>
      </c>
      <c r="M211" s="66">
        <v>0</v>
      </c>
      <c r="N211" s="66">
        <v>0</v>
      </c>
      <c r="O211" s="66">
        <v>0</v>
      </c>
      <c r="P211" s="66">
        <v>0</v>
      </c>
      <c r="Q211" s="66">
        <v>0</v>
      </c>
      <c r="R211" s="66">
        <v>0</v>
      </c>
      <c r="S211" s="66">
        <v>0</v>
      </c>
      <c r="T211" s="66">
        <v>0</v>
      </c>
      <c r="U211" s="66">
        <v>0</v>
      </c>
      <c r="V211" s="66">
        <v>0</v>
      </c>
      <c r="W211" s="66">
        <v>0</v>
      </c>
      <c r="X211" s="66">
        <v>0</v>
      </c>
      <c r="Y211" s="66">
        <v>0</v>
      </c>
      <c r="Z211" s="66">
        <v>0</v>
      </c>
      <c r="AA211" s="66">
        <v>0</v>
      </c>
      <c r="AB211" s="66">
        <v>0</v>
      </c>
      <c r="AC211" s="66">
        <v>0</v>
      </c>
      <c r="AD211" s="66">
        <v>0</v>
      </c>
      <c r="AE211" s="66">
        <v>0</v>
      </c>
      <c r="AF211" s="66">
        <v>0</v>
      </c>
      <c r="AG211" s="66">
        <v>0</v>
      </c>
      <c r="AH211" s="66">
        <v>0</v>
      </c>
      <c r="AI211" s="66">
        <v>0</v>
      </c>
      <c r="AJ211" s="66">
        <v>0</v>
      </c>
      <c r="AK211" s="66">
        <v>0</v>
      </c>
      <c r="AL211" s="66">
        <v>0</v>
      </c>
      <c r="AM211" s="66">
        <v>0</v>
      </c>
      <c r="AN211" s="66">
        <v>0</v>
      </c>
      <c r="AO211" s="66">
        <v>0</v>
      </c>
      <c r="AP211" s="66">
        <v>0</v>
      </c>
      <c r="AQ211" s="66">
        <v>0</v>
      </c>
      <c r="AR211" s="66">
        <v>0</v>
      </c>
      <c r="AS211" s="66">
        <v>0</v>
      </c>
      <c r="AT211" s="66">
        <v>0</v>
      </c>
      <c r="AU211" s="66">
        <v>0</v>
      </c>
      <c r="AV211" s="66">
        <v>0</v>
      </c>
      <c r="AW211" s="66">
        <v>0</v>
      </c>
      <c r="AX211" s="66">
        <v>0</v>
      </c>
      <c r="AY211" s="67">
        <v>0</v>
      </c>
    </row>
    <row r="212" spans="1:51" s="36" customFormat="1" x14ac:dyDescent="0.2">
      <c r="A212" s="54">
        <f>'[1]Allocation Methodology'!A44</f>
        <v>40</v>
      </c>
      <c r="B212" s="55" t="str">
        <f>'[1]Allocation Methodology'!B44</f>
        <v>Toronto Comprehensive</v>
      </c>
      <c r="C212" s="55" t="str">
        <f>'[1]Allocation Methodology'!C44</f>
        <v>Consumer, Consumer Low-Income, Business, Industrial</v>
      </c>
      <c r="D212" s="55">
        <f>'[1]Allocation Methodology'!D44</f>
        <v>2009</v>
      </c>
      <c r="E212" s="56" t="str">
        <f>'[1]Allocation Methodology'!E44</f>
        <v>Final</v>
      </c>
      <c r="F212" s="38" t="b">
        <v>0</v>
      </c>
      <c r="G212" s="137">
        <v>0</v>
      </c>
      <c r="H212" s="59">
        <v>0</v>
      </c>
      <c r="I212" s="59">
        <v>0</v>
      </c>
      <c r="J212" s="59">
        <v>0</v>
      </c>
      <c r="K212" s="59">
        <v>0</v>
      </c>
      <c r="L212" s="59">
        <v>0</v>
      </c>
      <c r="M212" s="59">
        <v>0</v>
      </c>
      <c r="N212" s="59">
        <v>0</v>
      </c>
      <c r="O212" s="59">
        <v>0</v>
      </c>
      <c r="P212" s="59">
        <v>0</v>
      </c>
      <c r="Q212" s="59">
        <v>0</v>
      </c>
      <c r="R212" s="59">
        <v>0</v>
      </c>
      <c r="S212" s="59">
        <v>0</v>
      </c>
      <c r="T212" s="59">
        <v>0</v>
      </c>
      <c r="U212" s="59">
        <v>0</v>
      </c>
      <c r="V212" s="59">
        <v>0</v>
      </c>
      <c r="W212" s="59">
        <v>0</v>
      </c>
      <c r="X212" s="59">
        <v>0</v>
      </c>
      <c r="Y212" s="59">
        <v>0</v>
      </c>
      <c r="Z212" s="59">
        <v>0</v>
      </c>
      <c r="AA212" s="59">
        <v>0</v>
      </c>
      <c r="AB212" s="59">
        <v>0</v>
      </c>
      <c r="AC212" s="59">
        <v>0</v>
      </c>
      <c r="AD212" s="59">
        <v>0</v>
      </c>
      <c r="AE212" s="59">
        <v>0</v>
      </c>
      <c r="AF212" s="59">
        <v>0</v>
      </c>
      <c r="AG212" s="59">
        <v>0</v>
      </c>
      <c r="AH212" s="59">
        <v>0</v>
      </c>
      <c r="AI212" s="59">
        <v>0</v>
      </c>
      <c r="AJ212" s="59">
        <v>0</v>
      </c>
      <c r="AK212" s="59">
        <v>0</v>
      </c>
      <c r="AL212" s="59">
        <v>0</v>
      </c>
      <c r="AM212" s="59">
        <v>0</v>
      </c>
      <c r="AN212" s="59">
        <v>0</v>
      </c>
      <c r="AO212" s="59">
        <v>0</v>
      </c>
      <c r="AP212" s="59">
        <v>0</v>
      </c>
      <c r="AQ212" s="59">
        <v>0</v>
      </c>
      <c r="AR212" s="59">
        <v>0</v>
      </c>
      <c r="AS212" s="59">
        <v>0</v>
      </c>
      <c r="AT212" s="59">
        <v>0</v>
      </c>
      <c r="AU212" s="59">
        <v>0</v>
      </c>
      <c r="AV212" s="59">
        <v>0</v>
      </c>
      <c r="AW212" s="59">
        <v>0</v>
      </c>
      <c r="AX212" s="59">
        <v>0</v>
      </c>
      <c r="AY212" s="60">
        <v>0</v>
      </c>
    </row>
    <row r="213" spans="1:51" s="36" customFormat="1" x14ac:dyDescent="0.2">
      <c r="A213" s="61">
        <f>'[1]Allocation Methodology'!A45</f>
        <v>41</v>
      </c>
      <c r="B213" s="62" t="str">
        <f>'[1]Allocation Methodology'!B45</f>
        <v>High Performance New Construction</v>
      </c>
      <c r="C213" s="62" t="str">
        <f>'[1]Allocation Methodology'!C45</f>
        <v>Business</v>
      </c>
      <c r="D213" s="62">
        <f>'[1]Allocation Methodology'!D45</f>
        <v>2009</v>
      </c>
      <c r="E213" s="63" t="str">
        <f>'[1]Allocation Methodology'!E45</f>
        <v>Final</v>
      </c>
      <c r="F213" s="38" t="b">
        <v>0</v>
      </c>
      <c r="G213" s="138">
        <v>0</v>
      </c>
      <c r="H213" s="66">
        <v>0</v>
      </c>
      <c r="I213" s="66">
        <v>0</v>
      </c>
      <c r="J213" s="66">
        <v>2.9787871966217194E-3</v>
      </c>
      <c r="K213" s="66">
        <v>2.9787871966217194E-3</v>
      </c>
      <c r="L213" s="66">
        <v>2.9787871966217194E-3</v>
      </c>
      <c r="M213" s="66">
        <v>2.9787871966217194E-3</v>
      </c>
      <c r="N213" s="66">
        <v>2.9787871966217194E-3</v>
      </c>
      <c r="O213" s="66">
        <v>2.9787871966217194E-3</v>
      </c>
      <c r="P213" s="66">
        <v>2.9787871966217194E-3</v>
      </c>
      <c r="Q213" s="66">
        <v>2.9787871966217194E-3</v>
      </c>
      <c r="R213" s="66">
        <v>2.9787871966217194E-3</v>
      </c>
      <c r="S213" s="66">
        <v>2.9787871966217194E-3</v>
      </c>
      <c r="T213" s="66">
        <v>2.9787871966217194E-3</v>
      </c>
      <c r="U213" s="66">
        <v>2.9787871966217194E-3</v>
      </c>
      <c r="V213" s="66">
        <v>2.9787871966217194E-3</v>
      </c>
      <c r="W213" s="66">
        <v>2.9787871966217194E-3</v>
      </c>
      <c r="X213" s="66">
        <v>2.9787871966217194E-3</v>
      </c>
      <c r="Y213" s="66">
        <v>2.9787871966217194E-3</v>
      </c>
      <c r="Z213" s="66">
        <v>2.9787871966217194E-3</v>
      </c>
      <c r="AA213" s="66">
        <v>2.9787871966217194E-3</v>
      </c>
      <c r="AB213" s="66">
        <v>2.9787871966217194E-3</v>
      </c>
      <c r="AC213" s="66">
        <v>2.9787871966217194E-3</v>
      </c>
      <c r="AD213" s="66">
        <v>0</v>
      </c>
      <c r="AE213" s="66">
        <v>0</v>
      </c>
      <c r="AF213" s="66">
        <v>0</v>
      </c>
      <c r="AG213" s="66">
        <v>0</v>
      </c>
      <c r="AH213" s="66">
        <v>0</v>
      </c>
      <c r="AI213" s="66">
        <v>0</v>
      </c>
      <c r="AJ213" s="66">
        <v>0</v>
      </c>
      <c r="AK213" s="66">
        <v>0</v>
      </c>
      <c r="AL213" s="66">
        <v>0</v>
      </c>
      <c r="AM213" s="66">
        <v>0</v>
      </c>
      <c r="AN213" s="66">
        <v>0</v>
      </c>
      <c r="AO213" s="66">
        <v>0</v>
      </c>
      <c r="AP213" s="66">
        <v>0</v>
      </c>
      <c r="AQ213" s="66">
        <v>0</v>
      </c>
      <c r="AR213" s="66">
        <v>0</v>
      </c>
      <c r="AS213" s="66">
        <v>0</v>
      </c>
      <c r="AT213" s="66">
        <v>0</v>
      </c>
      <c r="AU213" s="66">
        <v>0</v>
      </c>
      <c r="AV213" s="66">
        <v>0</v>
      </c>
      <c r="AW213" s="66">
        <v>0</v>
      </c>
      <c r="AX213" s="66">
        <v>0</v>
      </c>
      <c r="AY213" s="67">
        <v>0</v>
      </c>
    </row>
    <row r="214" spans="1:51" s="36" customFormat="1" x14ac:dyDescent="0.2">
      <c r="A214" s="54">
        <f>'[1]Allocation Methodology'!A46</f>
        <v>42</v>
      </c>
      <c r="B214" s="55" t="str">
        <f>'[1]Allocation Methodology'!B46</f>
        <v>Power Savings Blitz</v>
      </c>
      <c r="C214" s="55" t="str">
        <f>'[1]Allocation Methodology'!C46</f>
        <v>Business</v>
      </c>
      <c r="D214" s="55">
        <f>'[1]Allocation Methodology'!D46</f>
        <v>2009</v>
      </c>
      <c r="E214" s="56" t="str">
        <f>'[1]Allocation Methodology'!E46</f>
        <v>Final</v>
      </c>
      <c r="F214" s="38" t="b">
        <v>0</v>
      </c>
      <c r="G214" s="137">
        <v>0</v>
      </c>
      <c r="H214" s="59">
        <v>0</v>
      </c>
      <c r="I214" s="59">
        <v>0</v>
      </c>
      <c r="J214" s="59">
        <v>2.4476500848219545E-2</v>
      </c>
      <c r="K214" s="59">
        <v>2.4476500848219545E-2</v>
      </c>
      <c r="L214" s="59">
        <v>2.4476500848219545E-2</v>
      </c>
      <c r="M214" s="59">
        <v>2.4476500848219545E-2</v>
      </c>
      <c r="N214" s="59">
        <v>2.4476500848219545E-2</v>
      </c>
      <c r="O214" s="59">
        <v>2.4476500848219545E-2</v>
      </c>
      <c r="P214" s="59">
        <v>2.4476500848219545E-2</v>
      </c>
      <c r="Q214" s="59">
        <v>2.4476500848219545E-2</v>
      </c>
      <c r="R214" s="59">
        <v>2.4476500848219545E-2</v>
      </c>
      <c r="S214" s="59">
        <v>0</v>
      </c>
      <c r="T214" s="59">
        <v>0</v>
      </c>
      <c r="U214" s="59">
        <v>0</v>
      </c>
      <c r="V214" s="59">
        <v>0</v>
      </c>
      <c r="W214" s="59">
        <v>0</v>
      </c>
      <c r="X214" s="59">
        <v>0</v>
      </c>
      <c r="Y214" s="59">
        <v>0</v>
      </c>
      <c r="Z214" s="59">
        <v>0</v>
      </c>
      <c r="AA214" s="59">
        <v>0</v>
      </c>
      <c r="AB214" s="59">
        <v>0</v>
      </c>
      <c r="AC214" s="59">
        <v>0</v>
      </c>
      <c r="AD214" s="59">
        <v>0</v>
      </c>
      <c r="AE214" s="59">
        <v>0</v>
      </c>
      <c r="AF214" s="59">
        <v>0</v>
      </c>
      <c r="AG214" s="59">
        <v>0</v>
      </c>
      <c r="AH214" s="59">
        <v>0</v>
      </c>
      <c r="AI214" s="59">
        <v>0</v>
      </c>
      <c r="AJ214" s="59">
        <v>0</v>
      </c>
      <c r="AK214" s="59">
        <v>0</v>
      </c>
      <c r="AL214" s="59">
        <v>0</v>
      </c>
      <c r="AM214" s="59">
        <v>0</v>
      </c>
      <c r="AN214" s="59">
        <v>0</v>
      </c>
      <c r="AO214" s="59">
        <v>0</v>
      </c>
      <c r="AP214" s="59">
        <v>0</v>
      </c>
      <c r="AQ214" s="59">
        <v>0</v>
      </c>
      <c r="AR214" s="59">
        <v>0</v>
      </c>
      <c r="AS214" s="59">
        <v>0</v>
      </c>
      <c r="AT214" s="59">
        <v>0</v>
      </c>
      <c r="AU214" s="59">
        <v>0</v>
      </c>
      <c r="AV214" s="59">
        <v>0</v>
      </c>
      <c r="AW214" s="59">
        <v>0</v>
      </c>
      <c r="AX214" s="59">
        <v>0</v>
      </c>
      <c r="AY214" s="60">
        <v>0</v>
      </c>
    </row>
    <row r="215" spans="1:51" s="36" customFormat="1" x14ac:dyDescent="0.2">
      <c r="A215" s="61">
        <f>'[1]Allocation Methodology'!A47</f>
        <v>43</v>
      </c>
      <c r="B215" s="62" t="str">
        <f>'[1]Allocation Methodology'!B47</f>
        <v>Multi-Family Energy Efficiency Rebates</v>
      </c>
      <c r="C215" s="62" t="str">
        <f>'[1]Allocation Methodology'!C47</f>
        <v>Consumer, Consumer Low-Income</v>
      </c>
      <c r="D215" s="62">
        <f>'[1]Allocation Methodology'!D47</f>
        <v>2009</v>
      </c>
      <c r="E215" s="63" t="str">
        <f>'[1]Allocation Methodology'!E47</f>
        <v>Final</v>
      </c>
      <c r="F215" s="38" t="b">
        <v>0</v>
      </c>
      <c r="G215" s="138">
        <v>0</v>
      </c>
      <c r="H215" s="66">
        <v>0</v>
      </c>
      <c r="I215" s="66">
        <v>0</v>
      </c>
      <c r="J215" s="66">
        <v>0</v>
      </c>
      <c r="K215" s="66">
        <v>0</v>
      </c>
      <c r="L215" s="66">
        <v>0</v>
      </c>
      <c r="M215" s="66">
        <v>0</v>
      </c>
      <c r="N215" s="66">
        <v>0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66">
        <v>0</v>
      </c>
      <c r="V215" s="66">
        <v>0</v>
      </c>
      <c r="W215" s="66">
        <v>0</v>
      </c>
      <c r="X215" s="66">
        <v>0</v>
      </c>
      <c r="Y215" s="66">
        <v>0</v>
      </c>
      <c r="Z215" s="66">
        <v>0</v>
      </c>
      <c r="AA215" s="66">
        <v>0</v>
      </c>
      <c r="AB215" s="66">
        <v>0</v>
      </c>
      <c r="AC215" s="66">
        <v>0</v>
      </c>
      <c r="AD215" s="66">
        <v>0</v>
      </c>
      <c r="AE215" s="66">
        <v>0</v>
      </c>
      <c r="AF215" s="66">
        <v>0</v>
      </c>
      <c r="AG215" s="66">
        <v>0</v>
      </c>
      <c r="AH215" s="66">
        <v>0</v>
      </c>
      <c r="AI215" s="66">
        <v>0</v>
      </c>
      <c r="AJ215" s="66">
        <v>0</v>
      </c>
      <c r="AK215" s="66">
        <v>0</v>
      </c>
      <c r="AL215" s="66">
        <v>0</v>
      </c>
      <c r="AM215" s="66">
        <v>0</v>
      </c>
      <c r="AN215" s="66">
        <v>0</v>
      </c>
      <c r="AO215" s="66">
        <v>0</v>
      </c>
      <c r="AP215" s="66">
        <v>0</v>
      </c>
      <c r="AQ215" s="66">
        <v>0</v>
      </c>
      <c r="AR215" s="66">
        <v>0</v>
      </c>
      <c r="AS215" s="66">
        <v>0</v>
      </c>
      <c r="AT215" s="66">
        <v>0</v>
      </c>
      <c r="AU215" s="66">
        <v>0</v>
      </c>
      <c r="AV215" s="66">
        <v>0</v>
      </c>
      <c r="AW215" s="66">
        <v>0</v>
      </c>
      <c r="AX215" s="66">
        <v>0</v>
      </c>
      <c r="AY215" s="67">
        <v>0</v>
      </c>
    </row>
    <row r="216" spans="1:51" s="36" customFormat="1" x14ac:dyDescent="0.2">
      <c r="A216" s="54">
        <f>'[1]Allocation Methodology'!A48</f>
        <v>44</v>
      </c>
      <c r="B216" s="55" t="str">
        <f>'[1]Allocation Methodology'!B48</f>
        <v>Demand Response 1</v>
      </c>
      <c r="C216" s="55" t="str">
        <f>'[1]Allocation Methodology'!C48</f>
        <v>Business, Industrial</v>
      </c>
      <c r="D216" s="55">
        <f>'[1]Allocation Methodology'!D48</f>
        <v>2009</v>
      </c>
      <c r="E216" s="56" t="str">
        <f>'[1]Allocation Methodology'!E48</f>
        <v>Final</v>
      </c>
      <c r="F216" s="38" t="b">
        <v>0</v>
      </c>
      <c r="G216" s="137">
        <v>0</v>
      </c>
      <c r="H216" s="59">
        <v>0</v>
      </c>
      <c r="I216" s="59">
        <v>0</v>
      </c>
      <c r="J216" s="59">
        <v>9.4144717079883922E-2</v>
      </c>
      <c r="K216" s="59">
        <v>0</v>
      </c>
      <c r="L216" s="59">
        <v>0</v>
      </c>
      <c r="M216" s="59">
        <v>0</v>
      </c>
      <c r="N216" s="59">
        <v>0</v>
      </c>
      <c r="O216" s="59">
        <v>0</v>
      </c>
      <c r="P216" s="59">
        <v>0</v>
      </c>
      <c r="Q216" s="59">
        <v>0</v>
      </c>
      <c r="R216" s="59">
        <v>0</v>
      </c>
      <c r="S216" s="59">
        <v>0</v>
      </c>
      <c r="T216" s="59">
        <v>0</v>
      </c>
      <c r="U216" s="59">
        <v>0</v>
      </c>
      <c r="V216" s="59">
        <v>0</v>
      </c>
      <c r="W216" s="59">
        <v>0</v>
      </c>
      <c r="X216" s="59">
        <v>0</v>
      </c>
      <c r="Y216" s="59">
        <v>0</v>
      </c>
      <c r="Z216" s="59">
        <v>0</v>
      </c>
      <c r="AA216" s="59">
        <v>0</v>
      </c>
      <c r="AB216" s="59">
        <v>0</v>
      </c>
      <c r="AC216" s="59">
        <v>0</v>
      </c>
      <c r="AD216" s="59">
        <v>0</v>
      </c>
      <c r="AE216" s="59">
        <v>0</v>
      </c>
      <c r="AF216" s="59">
        <v>0</v>
      </c>
      <c r="AG216" s="59">
        <v>0</v>
      </c>
      <c r="AH216" s="59">
        <v>0</v>
      </c>
      <c r="AI216" s="59">
        <v>0</v>
      </c>
      <c r="AJ216" s="59">
        <v>0</v>
      </c>
      <c r="AK216" s="59">
        <v>0</v>
      </c>
      <c r="AL216" s="59">
        <v>0</v>
      </c>
      <c r="AM216" s="59">
        <v>0</v>
      </c>
      <c r="AN216" s="59">
        <v>0</v>
      </c>
      <c r="AO216" s="59">
        <v>0</v>
      </c>
      <c r="AP216" s="59">
        <v>0</v>
      </c>
      <c r="AQ216" s="59">
        <v>0</v>
      </c>
      <c r="AR216" s="59">
        <v>0</v>
      </c>
      <c r="AS216" s="59">
        <v>0</v>
      </c>
      <c r="AT216" s="59">
        <v>0</v>
      </c>
      <c r="AU216" s="59">
        <v>0</v>
      </c>
      <c r="AV216" s="59">
        <v>0</v>
      </c>
      <c r="AW216" s="59">
        <v>0</v>
      </c>
      <c r="AX216" s="59">
        <v>0</v>
      </c>
      <c r="AY216" s="60">
        <v>0</v>
      </c>
    </row>
    <row r="217" spans="1:51" s="36" customFormat="1" x14ac:dyDescent="0.2">
      <c r="A217" s="61">
        <f>'[1]Allocation Methodology'!A49</f>
        <v>45</v>
      </c>
      <c r="B217" s="62" t="str">
        <f>'[1]Allocation Methodology'!B49</f>
        <v>Demand Response 2</v>
      </c>
      <c r="C217" s="62" t="str">
        <f>'[1]Allocation Methodology'!C49</f>
        <v>Business, Industrial</v>
      </c>
      <c r="D217" s="62">
        <f>'[1]Allocation Methodology'!D49</f>
        <v>2009</v>
      </c>
      <c r="E217" s="63" t="str">
        <f>'[1]Allocation Methodology'!E49</f>
        <v>Final</v>
      </c>
      <c r="F217" s="38" t="b">
        <v>0</v>
      </c>
      <c r="G217" s="138">
        <v>0</v>
      </c>
      <c r="H217" s="66">
        <v>0</v>
      </c>
      <c r="I217" s="66">
        <v>0</v>
      </c>
      <c r="J217" s="66">
        <v>6.3927083209735724E-2</v>
      </c>
      <c r="K217" s="66">
        <v>0</v>
      </c>
      <c r="L217" s="66">
        <v>0</v>
      </c>
      <c r="M217" s="66">
        <v>0</v>
      </c>
      <c r="N217" s="66">
        <v>0</v>
      </c>
      <c r="O217" s="66">
        <v>0</v>
      </c>
      <c r="P217" s="66">
        <v>0</v>
      </c>
      <c r="Q217" s="66">
        <v>0</v>
      </c>
      <c r="R217" s="66">
        <v>0</v>
      </c>
      <c r="S217" s="66">
        <v>0</v>
      </c>
      <c r="T217" s="66">
        <v>0</v>
      </c>
      <c r="U217" s="66">
        <v>0</v>
      </c>
      <c r="V217" s="66">
        <v>0</v>
      </c>
      <c r="W217" s="66">
        <v>0</v>
      </c>
      <c r="X217" s="66">
        <v>0</v>
      </c>
      <c r="Y217" s="66">
        <v>0</v>
      </c>
      <c r="Z217" s="66">
        <v>0</v>
      </c>
      <c r="AA217" s="66">
        <v>0</v>
      </c>
      <c r="AB217" s="66">
        <v>0</v>
      </c>
      <c r="AC217" s="66">
        <v>0</v>
      </c>
      <c r="AD217" s="66">
        <v>0</v>
      </c>
      <c r="AE217" s="66">
        <v>0</v>
      </c>
      <c r="AF217" s="66">
        <v>0</v>
      </c>
      <c r="AG217" s="66">
        <v>0</v>
      </c>
      <c r="AH217" s="66">
        <v>0</v>
      </c>
      <c r="AI217" s="66">
        <v>0</v>
      </c>
      <c r="AJ217" s="66">
        <v>0</v>
      </c>
      <c r="AK217" s="66">
        <v>0</v>
      </c>
      <c r="AL217" s="66">
        <v>0</v>
      </c>
      <c r="AM217" s="66">
        <v>0</v>
      </c>
      <c r="AN217" s="66">
        <v>0</v>
      </c>
      <c r="AO217" s="66">
        <v>0</v>
      </c>
      <c r="AP217" s="66">
        <v>0</v>
      </c>
      <c r="AQ217" s="66">
        <v>0</v>
      </c>
      <c r="AR217" s="66">
        <v>0</v>
      </c>
      <c r="AS217" s="66">
        <v>0</v>
      </c>
      <c r="AT217" s="66">
        <v>0</v>
      </c>
      <c r="AU217" s="66">
        <v>0</v>
      </c>
      <c r="AV217" s="66">
        <v>0</v>
      </c>
      <c r="AW217" s="66">
        <v>0</v>
      </c>
      <c r="AX217" s="66">
        <v>0</v>
      </c>
      <c r="AY217" s="67">
        <v>0</v>
      </c>
    </row>
    <row r="218" spans="1:51" s="36" customFormat="1" x14ac:dyDescent="0.2">
      <c r="A218" s="54">
        <f>'[1]Allocation Methodology'!A50</f>
        <v>46</v>
      </c>
      <c r="B218" s="55" t="str">
        <f>'[1]Allocation Methodology'!B50</f>
        <v>Demand Response 3</v>
      </c>
      <c r="C218" s="55" t="str">
        <f>'[1]Allocation Methodology'!C50</f>
        <v>Business, Industrial</v>
      </c>
      <c r="D218" s="55">
        <f>'[1]Allocation Methodology'!D50</f>
        <v>2009</v>
      </c>
      <c r="E218" s="56" t="str">
        <f>'[1]Allocation Methodology'!E50</f>
        <v>Final</v>
      </c>
      <c r="F218" s="38" t="b">
        <v>0</v>
      </c>
      <c r="G218" s="137">
        <v>0</v>
      </c>
      <c r="H218" s="59">
        <v>0</v>
      </c>
      <c r="I218" s="59">
        <v>0</v>
      </c>
      <c r="J218" s="59">
        <v>9.1324404585336749E-2</v>
      </c>
      <c r="K218" s="59">
        <v>0</v>
      </c>
      <c r="L218" s="59">
        <v>0</v>
      </c>
      <c r="M218" s="59">
        <v>0</v>
      </c>
      <c r="N218" s="59">
        <v>0</v>
      </c>
      <c r="O218" s="59">
        <v>0</v>
      </c>
      <c r="P218" s="59">
        <v>0</v>
      </c>
      <c r="Q218" s="59">
        <v>0</v>
      </c>
      <c r="R218" s="59">
        <v>0</v>
      </c>
      <c r="S218" s="59">
        <v>0</v>
      </c>
      <c r="T218" s="59">
        <v>0</v>
      </c>
      <c r="U218" s="59">
        <v>0</v>
      </c>
      <c r="V218" s="59">
        <v>0</v>
      </c>
      <c r="W218" s="59">
        <v>0</v>
      </c>
      <c r="X218" s="59">
        <v>0</v>
      </c>
      <c r="Y218" s="59">
        <v>0</v>
      </c>
      <c r="Z218" s="59">
        <v>0</v>
      </c>
      <c r="AA218" s="59">
        <v>0</v>
      </c>
      <c r="AB218" s="59">
        <v>0</v>
      </c>
      <c r="AC218" s="59">
        <v>0</v>
      </c>
      <c r="AD218" s="59">
        <v>0</v>
      </c>
      <c r="AE218" s="59">
        <v>0</v>
      </c>
      <c r="AF218" s="59">
        <v>0</v>
      </c>
      <c r="AG218" s="59">
        <v>0</v>
      </c>
      <c r="AH218" s="59">
        <v>0</v>
      </c>
      <c r="AI218" s="59">
        <v>0</v>
      </c>
      <c r="AJ218" s="59">
        <v>0</v>
      </c>
      <c r="AK218" s="59">
        <v>0</v>
      </c>
      <c r="AL218" s="59">
        <v>0</v>
      </c>
      <c r="AM218" s="59">
        <v>0</v>
      </c>
      <c r="AN218" s="59">
        <v>0</v>
      </c>
      <c r="AO218" s="59">
        <v>0</v>
      </c>
      <c r="AP218" s="59">
        <v>0</v>
      </c>
      <c r="AQ218" s="59">
        <v>0</v>
      </c>
      <c r="AR218" s="59">
        <v>0</v>
      </c>
      <c r="AS218" s="59">
        <v>0</v>
      </c>
      <c r="AT218" s="59">
        <v>0</v>
      </c>
      <c r="AU218" s="59">
        <v>0</v>
      </c>
      <c r="AV218" s="59">
        <v>0</v>
      </c>
      <c r="AW218" s="59">
        <v>0</v>
      </c>
      <c r="AX218" s="59">
        <v>0</v>
      </c>
      <c r="AY218" s="60">
        <v>0</v>
      </c>
    </row>
    <row r="219" spans="1:51" s="36" customFormat="1" x14ac:dyDescent="0.2">
      <c r="A219" s="61">
        <f>'[1]Allocation Methodology'!A51</f>
        <v>47</v>
      </c>
      <c r="B219" s="62" t="str">
        <f>'[1]Allocation Methodology'!B51</f>
        <v>Loblaw &amp; York Region Demand Response</v>
      </c>
      <c r="C219" s="62" t="str">
        <f>'[1]Allocation Methodology'!C51</f>
        <v>Business, Industrial</v>
      </c>
      <c r="D219" s="62">
        <f>'[1]Allocation Methodology'!D51</f>
        <v>2009</v>
      </c>
      <c r="E219" s="63" t="str">
        <f>'[1]Allocation Methodology'!E51</f>
        <v>Final</v>
      </c>
      <c r="F219" s="38" t="b">
        <v>0</v>
      </c>
      <c r="G219" s="138">
        <v>0</v>
      </c>
      <c r="H219" s="66">
        <v>0</v>
      </c>
      <c r="I219" s="66">
        <v>0</v>
      </c>
      <c r="J219" s="66">
        <v>1.5691681517280513E-2</v>
      </c>
      <c r="K219" s="66">
        <v>0</v>
      </c>
      <c r="L219" s="66">
        <v>0</v>
      </c>
      <c r="M219" s="66">
        <v>0</v>
      </c>
      <c r="N219" s="66">
        <v>0</v>
      </c>
      <c r="O219" s="66">
        <v>0</v>
      </c>
      <c r="P219" s="66">
        <v>0</v>
      </c>
      <c r="Q219" s="66">
        <v>0</v>
      </c>
      <c r="R219" s="66">
        <v>0</v>
      </c>
      <c r="S219" s="66">
        <v>0</v>
      </c>
      <c r="T219" s="66">
        <v>0</v>
      </c>
      <c r="U219" s="66">
        <v>0</v>
      </c>
      <c r="V219" s="66">
        <v>0</v>
      </c>
      <c r="W219" s="66">
        <v>0</v>
      </c>
      <c r="X219" s="66">
        <v>0</v>
      </c>
      <c r="Y219" s="66">
        <v>0</v>
      </c>
      <c r="Z219" s="66">
        <v>0</v>
      </c>
      <c r="AA219" s="66">
        <v>0</v>
      </c>
      <c r="AB219" s="66">
        <v>0</v>
      </c>
      <c r="AC219" s="66">
        <v>0</v>
      </c>
      <c r="AD219" s="66">
        <v>0</v>
      </c>
      <c r="AE219" s="66">
        <v>0</v>
      </c>
      <c r="AF219" s="66">
        <v>0</v>
      </c>
      <c r="AG219" s="66">
        <v>0</v>
      </c>
      <c r="AH219" s="66">
        <v>0</v>
      </c>
      <c r="AI219" s="66">
        <v>0</v>
      </c>
      <c r="AJ219" s="66">
        <v>0</v>
      </c>
      <c r="AK219" s="66">
        <v>0</v>
      </c>
      <c r="AL219" s="66">
        <v>0</v>
      </c>
      <c r="AM219" s="66">
        <v>0</v>
      </c>
      <c r="AN219" s="66">
        <v>0</v>
      </c>
      <c r="AO219" s="66">
        <v>0</v>
      </c>
      <c r="AP219" s="66">
        <v>0</v>
      </c>
      <c r="AQ219" s="66">
        <v>0</v>
      </c>
      <c r="AR219" s="66">
        <v>0</v>
      </c>
      <c r="AS219" s="66">
        <v>0</v>
      </c>
      <c r="AT219" s="66">
        <v>0</v>
      </c>
      <c r="AU219" s="66">
        <v>0</v>
      </c>
      <c r="AV219" s="66">
        <v>0</v>
      </c>
      <c r="AW219" s="66">
        <v>0</v>
      </c>
      <c r="AX219" s="66">
        <v>0</v>
      </c>
      <c r="AY219" s="67">
        <v>0</v>
      </c>
    </row>
    <row r="220" spans="1:51" s="36" customFormat="1" x14ac:dyDescent="0.2">
      <c r="A220" s="54">
        <f>'[1]Allocation Methodology'!A52</f>
        <v>48</v>
      </c>
      <c r="B220" s="55" t="str">
        <f>'[1]Allocation Methodology'!B52</f>
        <v>LDC Custom - Thunder Bay Hydro - Phantom Load</v>
      </c>
      <c r="C220" s="55" t="str">
        <f>'[1]Allocation Methodology'!C52</f>
        <v>Consumer</v>
      </c>
      <c r="D220" s="55">
        <f>'[1]Allocation Methodology'!D52</f>
        <v>2009</v>
      </c>
      <c r="E220" s="56" t="str">
        <f>'[1]Allocation Methodology'!E52</f>
        <v>Final</v>
      </c>
      <c r="F220" s="38" t="b">
        <v>0</v>
      </c>
      <c r="G220" s="137">
        <v>0</v>
      </c>
      <c r="H220" s="59">
        <v>0</v>
      </c>
      <c r="I220" s="59">
        <v>0</v>
      </c>
      <c r="J220" s="59">
        <v>0</v>
      </c>
      <c r="K220" s="59">
        <v>0</v>
      </c>
      <c r="L220" s="59">
        <v>0</v>
      </c>
      <c r="M220" s="59">
        <v>0</v>
      </c>
      <c r="N220" s="59">
        <v>0</v>
      </c>
      <c r="O220" s="59">
        <v>0</v>
      </c>
      <c r="P220" s="59">
        <v>0</v>
      </c>
      <c r="Q220" s="59">
        <v>0</v>
      </c>
      <c r="R220" s="59">
        <v>0</v>
      </c>
      <c r="S220" s="59">
        <v>0</v>
      </c>
      <c r="T220" s="59">
        <v>0</v>
      </c>
      <c r="U220" s="59">
        <v>0</v>
      </c>
      <c r="V220" s="59">
        <v>0</v>
      </c>
      <c r="W220" s="59">
        <v>0</v>
      </c>
      <c r="X220" s="59">
        <v>0</v>
      </c>
      <c r="Y220" s="59">
        <v>0</v>
      </c>
      <c r="Z220" s="59">
        <v>0</v>
      </c>
      <c r="AA220" s="59">
        <v>0</v>
      </c>
      <c r="AB220" s="59">
        <v>0</v>
      </c>
      <c r="AC220" s="59">
        <v>0</v>
      </c>
      <c r="AD220" s="59">
        <v>0</v>
      </c>
      <c r="AE220" s="59">
        <v>0</v>
      </c>
      <c r="AF220" s="59">
        <v>0</v>
      </c>
      <c r="AG220" s="59">
        <v>0</v>
      </c>
      <c r="AH220" s="59">
        <v>0</v>
      </c>
      <c r="AI220" s="59">
        <v>0</v>
      </c>
      <c r="AJ220" s="59">
        <v>0</v>
      </c>
      <c r="AK220" s="59">
        <v>0</v>
      </c>
      <c r="AL220" s="59">
        <v>0</v>
      </c>
      <c r="AM220" s="59">
        <v>0</v>
      </c>
      <c r="AN220" s="59">
        <v>0</v>
      </c>
      <c r="AO220" s="59">
        <v>0</v>
      </c>
      <c r="AP220" s="59">
        <v>0</v>
      </c>
      <c r="AQ220" s="59">
        <v>0</v>
      </c>
      <c r="AR220" s="59">
        <v>0</v>
      </c>
      <c r="AS220" s="59">
        <v>0</v>
      </c>
      <c r="AT220" s="59">
        <v>0</v>
      </c>
      <c r="AU220" s="59">
        <v>0</v>
      </c>
      <c r="AV220" s="59">
        <v>0</v>
      </c>
      <c r="AW220" s="59">
        <v>0</v>
      </c>
      <c r="AX220" s="59">
        <v>0</v>
      </c>
      <c r="AY220" s="60">
        <v>0</v>
      </c>
    </row>
    <row r="221" spans="1:51" s="36" customFormat="1" x14ac:dyDescent="0.2">
      <c r="A221" s="91">
        <f>'[1]Allocation Methodology'!A53</f>
        <v>49</v>
      </c>
      <c r="B221" s="92" t="str">
        <f>'[1]Allocation Methodology'!B53</f>
        <v>LDC Custom - Toronto Hydro - Summer Challenge</v>
      </c>
      <c r="C221" s="92" t="str">
        <f>'[1]Allocation Methodology'!C53</f>
        <v>Consumer</v>
      </c>
      <c r="D221" s="92">
        <f>'[1]Allocation Methodology'!D53</f>
        <v>2009</v>
      </c>
      <c r="E221" s="93" t="str">
        <f>'[1]Allocation Methodology'!E53</f>
        <v>Final</v>
      </c>
      <c r="F221" s="38" t="b">
        <v>0</v>
      </c>
      <c r="G221" s="142">
        <v>0</v>
      </c>
      <c r="H221" s="143">
        <v>0</v>
      </c>
      <c r="I221" s="143">
        <v>0</v>
      </c>
      <c r="J221" s="143">
        <v>0</v>
      </c>
      <c r="K221" s="143">
        <v>0</v>
      </c>
      <c r="L221" s="143">
        <v>0</v>
      </c>
      <c r="M221" s="143">
        <v>0</v>
      </c>
      <c r="N221" s="143">
        <v>0</v>
      </c>
      <c r="O221" s="143">
        <v>0</v>
      </c>
      <c r="P221" s="143">
        <v>0</v>
      </c>
      <c r="Q221" s="143">
        <v>0</v>
      </c>
      <c r="R221" s="143">
        <v>0</v>
      </c>
      <c r="S221" s="143">
        <v>0</v>
      </c>
      <c r="T221" s="143">
        <v>0</v>
      </c>
      <c r="U221" s="143">
        <v>0</v>
      </c>
      <c r="V221" s="143">
        <v>0</v>
      </c>
      <c r="W221" s="143">
        <v>0</v>
      </c>
      <c r="X221" s="143">
        <v>0</v>
      </c>
      <c r="Y221" s="143">
        <v>0</v>
      </c>
      <c r="Z221" s="143">
        <v>0</v>
      </c>
      <c r="AA221" s="143">
        <v>0</v>
      </c>
      <c r="AB221" s="143">
        <v>0</v>
      </c>
      <c r="AC221" s="143">
        <v>0</v>
      </c>
      <c r="AD221" s="143">
        <v>0</v>
      </c>
      <c r="AE221" s="143">
        <v>0</v>
      </c>
      <c r="AF221" s="143">
        <v>0</v>
      </c>
      <c r="AG221" s="143">
        <v>0</v>
      </c>
      <c r="AH221" s="143">
        <v>0</v>
      </c>
      <c r="AI221" s="143">
        <v>0</v>
      </c>
      <c r="AJ221" s="143">
        <v>0</v>
      </c>
      <c r="AK221" s="143">
        <v>0</v>
      </c>
      <c r="AL221" s="143">
        <v>0</v>
      </c>
      <c r="AM221" s="143">
        <v>0</v>
      </c>
      <c r="AN221" s="143">
        <v>0</v>
      </c>
      <c r="AO221" s="143">
        <v>0</v>
      </c>
      <c r="AP221" s="143">
        <v>0</v>
      </c>
      <c r="AQ221" s="143">
        <v>0</v>
      </c>
      <c r="AR221" s="143">
        <v>0</v>
      </c>
      <c r="AS221" s="143">
        <v>0</v>
      </c>
      <c r="AT221" s="143">
        <v>0</v>
      </c>
      <c r="AU221" s="143">
        <v>0</v>
      </c>
      <c r="AV221" s="143">
        <v>0</v>
      </c>
      <c r="AW221" s="143">
        <v>0</v>
      </c>
      <c r="AX221" s="143">
        <v>0</v>
      </c>
      <c r="AY221" s="144">
        <v>0</v>
      </c>
    </row>
    <row r="222" spans="1:51" s="36" customFormat="1" x14ac:dyDescent="0.2">
      <c r="A222" s="83">
        <f>'[1]Allocation Methodology'!A54</f>
        <v>50</v>
      </c>
      <c r="B222" s="84" t="str">
        <f>'[1]Allocation Methodology'!B54</f>
        <v>LDC Custom - PowerStream - Data Centers</v>
      </c>
      <c r="C222" s="84" t="str">
        <f>'[1]Allocation Methodology'!C54</f>
        <v>Business</v>
      </c>
      <c r="D222" s="84">
        <f>'[1]Allocation Methodology'!D54</f>
        <v>2009</v>
      </c>
      <c r="E222" s="85" t="str">
        <f>'[1]Allocation Methodology'!E54</f>
        <v>Final</v>
      </c>
      <c r="F222" s="38"/>
      <c r="G222" s="141">
        <v>0</v>
      </c>
      <c r="H222" s="88">
        <v>0</v>
      </c>
      <c r="I222" s="88">
        <v>0</v>
      </c>
      <c r="J222" s="88">
        <v>0</v>
      </c>
      <c r="K222" s="88">
        <v>0</v>
      </c>
      <c r="L222" s="88">
        <v>0</v>
      </c>
      <c r="M222" s="88">
        <v>0</v>
      </c>
      <c r="N222" s="88">
        <v>0</v>
      </c>
      <c r="O222" s="88">
        <v>0</v>
      </c>
      <c r="P222" s="88">
        <v>0</v>
      </c>
      <c r="Q222" s="88">
        <v>0</v>
      </c>
      <c r="R222" s="88">
        <v>0</v>
      </c>
      <c r="S222" s="88">
        <v>0</v>
      </c>
      <c r="T222" s="88">
        <v>0</v>
      </c>
      <c r="U222" s="88">
        <v>0</v>
      </c>
      <c r="V222" s="88">
        <v>0</v>
      </c>
      <c r="W222" s="88">
        <v>0</v>
      </c>
      <c r="X222" s="88">
        <v>0</v>
      </c>
      <c r="Y222" s="88">
        <v>0</v>
      </c>
      <c r="Z222" s="88">
        <v>0</v>
      </c>
      <c r="AA222" s="88">
        <v>0</v>
      </c>
      <c r="AB222" s="88">
        <v>0</v>
      </c>
      <c r="AC222" s="88">
        <v>0</v>
      </c>
      <c r="AD222" s="88">
        <v>0</v>
      </c>
      <c r="AE222" s="88">
        <v>0</v>
      </c>
      <c r="AF222" s="88">
        <v>0</v>
      </c>
      <c r="AG222" s="88">
        <v>0</v>
      </c>
      <c r="AH222" s="88">
        <v>0</v>
      </c>
      <c r="AI222" s="88">
        <v>0</v>
      </c>
      <c r="AJ222" s="88">
        <v>0</v>
      </c>
      <c r="AK222" s="88">
        <v>0</v>
      </c>
      <c r="AL222" s="88">
        <v>0</v>
      </c>
      <c r="AM222" s="88">
        <v>0</v>
      </c>
      <c r="AN222" s="88">
        <v>0</v>
      </c>
      <c r="AO222" s="88">
        <v>0</v>
      </c>
      <c r="AP222" s="88">
        <v>0</v>
      </c>
      <c r="AQ222" s="88">
        <v>0</v>
      </c>
      <c r="AR222" s="88">
        <v>0</v>
      </c>
      <c r="AS222" s="88">
        <v>0</v>
      </c>
      <c r="AT222" s="88">
        <v>0</v>
      </c>
      <c r="AU222" s="88">
        <v>0</v>
      </c>
      <c r="AV222" s="88">
        <v>0</v>
      </c>
      <c r="AW222" s="88">
        <v>0</v>
      </c>
      <c r="AX222" s="88">
        <v>0</v>
      </c>
      <c r="AY222" s="89">
        <v>0</v>
      </c>
    </row>
    <row r="223" spans="1:51" s="36" customFormat="1" x14ac:dyDescent="0.2">
      <c r="A223" s="47">
        <f>'[1]Allocation Methodology'!A55</f>
        <v>51</v>
      </c>
      <c r="B223" s="48" t="str">
        <f>'[1]Allocation Methodology'!B55</f>
        <v>Toronto Comprehensive Adjustment</v>
      </c>
      <c r="C223" s="48" t="str">
        <f>'[1]Allocation Methodology'!C55</f>
        <v>Consumer, Business</v>
      </c>
      <c r="D223" s="48">
        <f>'[1]Allocation Methodology'!D55</f>
        <v>2008</v>
      </c>
      <c r="E223" s="49" t="str">
        <f>'[1]Allocation Methodology'!E55</f>
        <v>Final</v>
      </c>
      <c r="F223" s="38"/>
      <c r="G223" s="135">
        <v>0</v>
      </c>
      <c r="H223" s="52">
        <v>0</v>
      </c>
      <c r="I223" s="52">
        <v>0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52">
        <v>0</v>
      </c>
      <c r="P223" s="52">
        <v>0</v>
      </c>
      <c r="Q223" s="52">
        <v>0</v>
      </c>
      <c r="R223" s="52">
        <v>0</v>
      </c>
      <c r="S223" s="52">
        <v>0</v>
      </c>
      <c r="T223" s="52">
        <v>0</v>
      </c>
      <c r="U223" s="52">
        <v>0</v>
      </c>
      <c r="V223" s="52">
        <v>0</v>
      </c>
      <c r="W223" s="52">
        <v>0</v>
      </c>
      <c r="X223" s="52">
        <v>0</v>
      </c>
      <c r="Y223" s="52">
        <v>0</v>
      </c>
      <c r="Z223" s="52">
        <v>0</v>
      </c>
      <c r="AA223" s="52">
        <v>0</v>
      </c>
      <c r="AB223" s="52">
        <v>0</v>
      </c>
      <c r="AC223" s="52">
        <v>0</v>
      </c>
      <c r="AD223" s="52">
        <v>0</v>
      </c>
      <c r="AE223" s="52">
        <v>0</v>
      </c>
      <c r="AF223" s="52">
        <v>0</v>
      </c>
      <c r="AG223" s="52">
        <v>0</v>
      </c>
      <c r="AH223" s="52">
        <v>0</v>
      </c>
      <c r="AI223" s="52">
        <v>0</v>
      </c>
      <c r="AJ223" s="52">
        <v>0</v>
      </c>
      <c r="AK223" s="52">
        <v>0</v>
      </c>
      <c r="AL223" s="52">
        <v>0</v>
      </c>
      <c r="AM223" s="52">
        <v>0</v>
      </c>
      <c r="AN223" s="52">
        <v>0</v>
      </c>
      <c r="AO223" s="52">
        <v>0</v>
      </c>
      <c r="AP223" s="52">
        <v>0</v>
      </c>
      <c r="AQ223" s="52">
        <v>0</v>
      </c>
      <c r="AR223" s="52">
        <v>0</v>
      </c>
      <c r="AS223" s="52">
        <v>0</v>
      </c>
      <c r="AT223" s="52">
        <v>0</v>
      </c>
      <c r="AU223" s="52">
        <v>0</v>
      </c>
      <c r="AV223" s="52">
        <v>0</v>
      </c>
      <c r="AW223" s="52">
        <v>0</v>
      </c>
      <c r="AX223" s="52">
        <v>0</v>
      </c>
      <c r="AY223" s="53">
        <v>0</v>
      </c>
    </row>
    <row r="224" spans="1:51" s="36" customFormat="1" x14ac:dyDescent="0.2">
      <c r="A224" s="83">
        <f>'[1]Allocation Methodology'!A56</f>
        <v>52</v>
      </c>
      <c r="B224" s="84" t="str">
        <f>'[1]Allocation Methodology'!B56</f>
        <v>LDC Custom - Hydro One Networks Inc. - Double Return Adjustment</v>
      </c>
      <c r="C224" s="84" t="str">
        <f>'[1]Allocation Methodology'!C56</f>
        <v>Business, Industrial</v>
      </c>
      <c r="D224" s="84">
        <f>'[1]Allocation Methodology'!D56</f>
        <v>2008</v>
      </c>
      <c r="E224" s="85" t="str">
        <f>'[1]Allocation Methodology'!E56</f>
        <v>Final</v>
      </c>
      <c r="F224" s="38"/>
      <c r="G224" s="141">
        <v>0</v>
      </c>
      <c r="H224" s="88">
        <v>0</v>
      </c>
      <c r="I224" s="88">
        <v>0</v>
      </c>
      <c r="J224" s="88">
        <v>0</v>
      </c>
      <c r="K224" s="88">
        <v>0</v>
      </c>
      <c r="L224" s="88">
        <v>0</v>
      </c>
      <c r="M224" s="88">
        <v>0</v>
      </c>
      <c r="N224" s="88">
        <v>0</v>
      </c>
      <c r="O224" s="88">
        <v>0</v>
      </c>
      <c r="P224" s="88">
        <v>0</v>
      </c>
      <c r="Q224" s="88">
        <v>0</v>
      </c>
      <c r="R224" s="88">
        <v>0</v>
      </c>
      <c r="S224" s="88">
        <v>0</v>
      </c>
      <c r="T224" s="88">
        <v>0</v>
      </c>
      <c r="U224" s="88">
        <v>0</v>
      </c>
      <c r="V224" s="88">
        <v>0</v>
      </c>
      <c r="W224" s="88">
        <v>0</v>
      </c>
      <c r="X224" s="88">
        <v>0</v>
      </c>
      <c r="Y224" s="88">
        <v>0</v>
      </c>
      <c r="Z224" s="88">
        <v>0</v>
      </c>
      <c r="AA224" s="88">
        <v>0</v>
      </c>
      <c r="AB224" s="88">
        <v>0</v>
      </c>
      <c r="AC224" s="88">
        <v>0</v>
      </c>
      <c r="AD224" s="88">
        <v>0</v>
      </c>
      <c r="AE224" s="88">
        <v>0</v>
      </c>
      <c r="AF224" s="88">
        <v>0</v>
      </c>
      <c r="AG224" s="88">
        <v>0</v>
      </c>
      <c r="AH224" s="88">
        <v>0</v>
      </c>
      <c r="AI224" s="88">
        <v>0</v>
      </c>
      <c r="AJ224" s="88">
        <v>0</v>
      </c>
      <c r="AK224" s="88">
        <v>0</v>
      </c>
      <c r="AL224" s="88">
        <v>0</v>
      </c>
      <c r="AM224" s="88">
        <v>0</v>
      </c>
      <c r="AN224" s="88">
        <v>0</v>
      </c>
      <c r="AO224" s="88">
        <v>0</v>
      </c>
      <c r="AP224" s="88">
        <v>0</v>
      </c>
      <c r="AQ224" s="88">
        <v>0</v>
      </c>
      <c r="AR224" s="88">
        <v>0</v>
      </c>
      <c r="AS224" s="88">
        <v>0</v>
      </c>
      <c r="AT224" s="88">
        <v>0</v>
      </c>
      <c r="AU224" s="88">
        <v>0</v>
      </c>
      <c r="AV224" s="88">
        <v>0</v>
      </c>
      <c r="AW224" s="88">
        <v>0</v>
      </c>
      <c r="AX224" s="88">
        <v>0</v>
      </c>
      <c r="AY224" s="89">
        <v>0</v>
      </c>
    </row>
    <row r="225" spans="1:51" s="36" customFormat="1" x14ac:dyDescent="0.2">
      <c r="A225" s="47">
        <f>'[1]Allocation Methodology'!A57</f>
        <v>53</v>
      </c>
      <c r="B225" s="48" t="str">
        <f>'[1]Allocation Methodology'!B57</f>
        <v>Great Refrigerator Roundup</v>
      </c>
      <c r="C225" s="48" t="str">
        <f>'[1]Allocation Methodology'!C57</f>
        <v>Consumer</v>
      </c>
      <c r="D225" s="48">
        <f>'[1]Allocation Methodology'!D57</f>
        <v>2010</v>
      </c>
      <c r="E225" s="49" t="str">
        <f>'[1]Allocation Methodology'!E57</f>
        <v>Final</v>
      </c>
      <c r="F225" s="38"/>
      <c r="G225" s="135">
        <v>0</v>
      </c>
      <c r="H225" s="52">
        <v>0</v>
      </c>
      <c r="I225" s="52">
        <v>0</v>
      </c>
      <c r="J225" s="52">
        <v>0</v>
      </c>
      <c r="K225" s="52">
        <v>1.5689544901969731E-2</v>
      </c>
      <c r="L225" s="52">
        <v>1.5689544901969731E-2</v>
      </c>
      <c r="M225" s="52">
        <v>1.5689544901969731E-2</v>
      </c>
      <c r="N225" s="52">
        <v>1.4558753780350034E-2</v>
      </c>
      <c r="O225" s="52">
        <v>6.6367960762427789E-3</v>
      </c>
      <c r="P225" s="52">
        <v>0</v>
      </c>
      <c r="Q225" s="52">
        <v>0</v>
      </c>
      <c r="R225" s="52">
        <v>0</v>
      </c>
      <c r="S225" s="52">
        <v>0</v>
      </c>
      <c r="T225" s="52">
        <v>0</v>
      </c>
      <c r="U225" s="52">
        <v>0</v>
      </c>
      <c r="V225" s="52">
        <v>0</v>
      </c>
      <c r="W225" s="52">
        <v>0</v>
      </c>
      <c r="X225" s="52">
        <v>0</v>
      </c>
      <c r="Y225" s="52">
        <v>0</v>
      </c>
      <c r="Z225" s="52">
        <v>0</v>
      </c>
      <c r="AA225" s="52">
        <v>0</v>
      </c>
      <c r="AB225" s="52">
        <v>0</v>
      </c>
      <c r="AC225" s="52">
        <v>0</v>
      </c>
      <c r="AD225" s="52">
        <v>0</v>
      </c>
      <c r="AE225" s="52">
        <v>0</v>
      </c>
      <c r="AF225" s="52">
        <v>0</v>
      </c>
      <c r="AG225" s="52">
        <v>0</v>
      </c>
      <c r="AH225" s="52">
        <v>0</v>
      </c>
      <c r="AI225" s="52">
        <v>0</v>
      </c>
      <c r="AJ225" s="52">
        <v>0</v>
      </c>
      <c r="AK225" s="52">
        <v>0</v>
      </c>
      <c r="AL225" s="52">
        <v>0</v>
      </c>
      <c r="AM225" s="52">
        <v>0</v>
      </c>
      <c r="AN225" s="52">
        <v>0</v>
      </c>
      <c r="AO225" s="52">
        <v>0</v>
      </c>
      <c r="AP225" s="52">
        <v>0</v>
      </c>
      <c r="AQ225" s="52">
        <v>0</v>
      </c>
      <c r="AR225" s="52">
        <v>0</v>
      </c>
      <c r="AS225" s="52">
        <v>0</v>
      </c>
      <c r="AT225" s="52">
        <v>0</v>
      </c>
      <c r="AU225" s="52">
        <v>0</v>
      </c>
      <c r="AV225" s="52">
        <v>0</v>
      </c>
      <c r="AW225" s="52">
        <v>0</v>
      </c>
      <c r="AX225" s="52">
        <v>0</v>
      </c>
      <c r="AY225" s="53">
        <v>0</v>
      </c>
    </row>
    <row r="226" spans="1:51" s="36" customFormat="1" x14ac:dyDescent="0.2">
      <c r="A226" s="54">
        <f>'[1]Allocation Methodology'!A58</f>
        <v>54</v>
      </c>
      <c r="B226" s="55" t="str">
        <f>'[1]Allocation Methodology'!B58</f>
        <v>Cool Savings Rebate</v>
      </c>
      <c r="C226" s="55" t="str">
        <f>'[1]Allocation Methodology'!C58</f>
        <v>Consumer</v>
      </c>
      <c r="D226" s="55">
        <f>'[1]Allocation Methodology'!D58</f>
        <v>2010</v>
      </c>
      <c r="E226" s="56" t="str">
        <f>'[1]Allocation Methodology'!E58</f>
        <v>Final</v>
      </c>
      <c r="F226" s="38"/>
      <c r="G226" s="137">
        <v>0</v>
      </c>
      <c r="H226" s="59">
        <v>0</v>
      </c>
      <c r="I226" s="59">
        <v>0</v>
      </c>
      <c r="J226" s="59">
        <v>0</v>
      </c>
      <c r="K226" s="59">
        <v>5.6319211819536822E-4</v>
      </c>
      <c r="L226" s="59">
        <v>5.6319211819536822E-4</v>
      </c>
      <c r="M226" s="59">
        <v>5.6319211819536822E-4</v>
      </c>
      <c r="N226" s="59">
        <v>5.6319211819536822E-4</v>
      </c>
      <c r="O226" s="59">
        <v>5.6319211819536822E-4</v>
      </c>
      <c r="P226" s="59">
        <v>5.6319211819536822E-4</v>
      </c>
      <c r="Q226" s="59">
        <v>5.6319211819536822E-4</v>
      </c>
      <c r="R226" s="59">
        <v>5.6319211819536822E-4</v>
      </c>
      <c r="S226" s="59">
        <v>5.6319211819536822E-4</v>
      </c>
      <c r="T226" s="59">
        <v>5.6319211819536822E-4</v>
      </c>
      <c r="U226" s="59">
        <v>5.6319211819536822E-4</v>
      </c>
      <c r="V226" s="59">
        <v>5.6319211819536822E-4</v>
      </c>
      <c r="W226" s="59">
        <v>5.6319211819536822E-4</v>
      </c>
      <c r="X226" s="59">
        <v>5.6319211819536822E-4</v>
      </c>
      <c r="Y226" s="59">
        <v>5.6319211819536822E-4</v>
      </c>
      <c r="Z226" s="59">
        <v>5.520373562236476E-4</v>
      </c>
      <c r="AA226" s="59">
        <v>5.520373562236476E-4</v>
      </c>
      <c r="AB226" s="59">
        <v>5.520373562236476E-4</v>
      </c>
      <c r="AC226" s="59">
        <v>4.8656016943285661E-4</v>
      </c>
      <c r="AD226" s="59">
        <v>0</v>
      </c>
      <c r="AE226" s="59">
        <v>0</v>
      </c>
      <c r="AF226" s="59">
        <v>0</v>
      </c>
      <c r="AG226" s="59">
        <v>0</v>
      </c>
      <c r="AH226" s="59">
        <v>0</v>
      </c>
      <c r="AI226" s="59">
        <v>0</v>
      </c>
      <c r="AJ226" s="59">
        <v>0</v>
      </c>
      <c r="AK226" s="59">
        <v>0</v>
      </c>
      <c r="AL226" s="59">
        <v>0</v>
      </c>
      <c r="AM226" s="59">
        <v>0</v>
      </c>
      <c r="AN226" s="59">
        <v>0</v>
      </c>
      <c r="AO226" s="59">
        <v>0</v>
      </c>
      <c r="AP226" s="59">
        <v>0</v>
      </c>
      <c r="AQ226" s="59">
        <v>0</v>
      </c>
      <c r="AR226" s="59">
        <v>0</v>
      </c>
      <c r="AS226" s="59">
        <v>0</v>
      </c>
      <c r="AT226" s="59">
        <v>0</v>
      </c>
      <c r="AU226" s="59">
        <v>0</v>
      </c>
      <c r="AV226" s="59">
        <v>0</v>
      </c>
      <c r="AW226" s="59">
        <v>0</v>
      </c>
      <c r="AX226" s="59">
        <v>0</v>
      </c>
      <c r="AY226" s="60">
        <v>0</v>
      </c>
    </row>
    <row r="227" spans="1:51" s="36" customFormat="1" x14ac:dyDescent="0.2">
      <c r="A227" s="61">
        <f>'[1]Allocation Methodology'!A59</f>
        <v>55</v>
      </c>
      <c r="B227" s="62" t="str">
        <f>'[1]Allocation Methodology'!B59</f>
        <v>Every Kilowatt Counts Power Savings Event</v>
      </c>
      <c r="C227" s="62" t="str">
        <f>'[1]Allocation Methodology'!C59</f>
        <v>Consumer</v>
      </c>
      <c r="D227" s="62">
        <f>'[1]Allocation Methodology'!D59</f>
        <v>2010</v>
      </c>
      <c r="E227" s="63" t="str">
        <f>'[1]Allocation Methodology'!E59</f>
        <v>Final</v>
      </c>
      <c r="F227" s="38"/>
      <c r="G227" s="138">
        <v>0</v>
      </c>
      <c r="H227" s="66">
        <v>0</v>
      </c>
      <c r="I227" s="66">
        <v>0</v>
      </c>
      <c r="J227" s="66">
        <v>0</v>
      </c>
      <c r="K227" s="66">
        <v>3.7972316781506787E-3</v>
      </c>
      <c r="L227" s="66">
        <v>3.7972316781506787E-3</v>
      </c>
      <c r="M227" s="66">
        <v>3.7953619343830966E-3</v>
      </c>
      <c r="N227" s="66">
        <v>3.7953619343830966E-3</v>
      </c>
      <c r="O227" s="66">
        <v>3.7953619343830966E-3</v>
      </c>
      <c r="P227" s="66">
        <v>3.6494422323036309E-3</v>
      </c>
      <c r="Q227" s="66">
        <v>3.5460817949734538E-3</v>
      </c>
      <c r="R227" s="66">
        <v>3.5460817949734538E-3</v>
      </c>
      <c r="S227" s="66">
        <v>3.5460817949734538E-3</v>
      </c>
      <c r="T227" s="66">
        <v>2.8434698839001418E-3</v>
      </c>
      <c r="U227" s="66">
        <v>1.4022741508504591E-3</v>
      </c>
      <c r="V227" s="66">
        <v>1.4022741508504591E-3</v>
      </c>
      <c r="W227" s="66">
        <v>1.2928167186842536E-3</v>
      </c>
      <c r="X227" s="66">
        <v>1.2928167186842536E-3</v>
      </c>
      <c r="Y227" s="66">
        <v>1.2928167186842536E-3</v>
      </c>
      <c r="Z227" s="66">
        <v>1.6726208907029549E-4</v>
      </c>
      <c r="AA227" s="66">
        <v>1.3281994618229299E-6</v>
      </c>
      <c r="AB227" s="66">
        <v>1.3281994618229299E-6</v>
      </c>
      <c r="AC227" s="66">
        <v>1.3281994618229299E-6</v>
      </c>
      <c r="AD227" s="66">
        <v>1.3281994618229299E-6</v>
      </c>
      <c r="AE227" s="66">
        <v>0</v>
      </c>
      <c r="AF227" s="66">
        <v>0</v>
      </c>
      <c r="AG227" s="66">
        <v>0</v>
      </c>
      <c r="AH227" s="66">
        <v>0</v>
      </c>
      <c r="AI227" s="66">
        <v>0</v>
      </c>
      <c r="AJ227" s="66">
        <v>0</v>
      </c>
      <c r="AK227" s="66">
        <v>0</v>
      </c>
      <c r="AL227" s="66">
        <v>0</v>
      </c>
      <c r="AM227" s="66">
        <v>0</v>
      </c>
      <c r="AN227" s="66">
        <v>0</v>
      </c>
      <c r="AO227" s="66">
        <v>0</v>
      </c>
      <c r="AP227" s="66">
        <v>0</v>
      </c>
      <c r="AQ227" s="66">
        <v>0</v>
      </c>
      <c r="AR227" s="66">
        <v>0</v>
      </c>
      <c r="AS227" s="66">
        <v>0</v>
      </c>
      <c r="AT227" s="66">
        <v>0</v>
      </c>
      <c r="AU227" s="66">
        <v>0</v>
      </c>
      <c r="AV227" s="66">
        <v>0</v>
      </c>
      <c r="AW227" s="66">
        <v>0</v>
      </c>
      <c r="AX227" s="66">
        <v>0</v>
      </c>
      <c r="AY227" s="67">
        <v>0</v>
      </c>
    </row>
    <row r="228" spans="1:51" s="36" customFormat="1" x14ac:dyDescent="0.2">
      <c r="A228" s="54">
        <f>'[1]Allocation Methodology'!A60</f>
        <v>56</v>
      </c>
      <c r="B228" s="90" t="str">
        <f>'[1]Allocation Methodology'!B60</f>
        <v>peaksaver®</v>
      </c>
      <c r="C228" s="55" t="str">
        <f>'[1]Allocation Methodology'!C60</f>
        <v>Consumer, Business</v>
      </c>
      <c r="D228" s="55">
        <f>'[1]Allocation Methodology'!D60</f>
        <v>2010</v>
      </c>
      <c r="E228" s="56" t="str">
        <f>'[1]Allocation Methodology'!E60</f>
        <v>Final</v>
      </c>
      <c r="F228" s="38"/>
      <c r="G228" s="137">
        <v>0</v>
      </c>
      <c r="H228" s="59">
        <v>0</v>
      </c>
      <c r="I228" s="59">
        <v>0</v>
      </c>
      <c r="J228" s="59">
        <v>0</v>
      </c>
      <c r="K228" s="59">
        <v>0</v>
      </c>
      <c r="L228" s="59">
        <v>0</v>
      </c>
      <c r="M228" s="59">
        <v>0</v>
      </c>
      <c r="N228" s="59">
        <v>0</v>
      </c>
      <c r="O228" s="59">
        <v>0</v>
      </c>
      <c r="P228" s="59">
        <v>0</v>
      </c>
      <c r="Q228" s="59">
        <v>0</v>
      </c>
      <c r="R228" s="59">
        <v>0</v>
      </c>
      <c r="S228" s="59">
        <v>0</v>
      </c>
      <c r="T228" s="59">
        <v>0</v>
      </c>
      <c r="U228" s="59">
        <v>0</v>
      </c>
      <c r="V228" s="59">
        <v>0</v>
      </c>
      <c r="W228" s="59">
        <v>0</v>
      </c>
      <c r="X228" s="59">
        <v>0</v>
      </c>
      <c r="Y228" s="59">
        <v>0</v>
      </c>
      <c r="Z228" s="59">
        <v>0</v>
      </c>
      <c r="AA228" s="59">
        <v>0</v>
      </c>
      <c r="AB228" s="59">
        <v>0</v>
      </c>
      <c r="AC228" s="59">
        <v>0</v>
      </c>
      <c r="AD228" s="59">
        <v>0</v>
      </c>
      <c r="AE228" s="59">
        <v>0</v>
      </c>
      <c r="AF228" s="59">
        <v>0</v>
      </c>
      <c r="AG228" s="59">
        <v>0</v>
      </c>
      <c r="AH228" s="59">
        <v>0</v>
      </c>
      <c r="AI228" s="59">
        <v>0</v>
      </c>
      <c r="AJ228" s="59">
        <v>0</v>
      </c>
      <c r="AK228" s="59">
        <v>0</v>
      </c>
      <c r="AL228" s="59">
        <v>0</v>
      </c>
      <c r="AM228" s="59">
        <v>0</v>
      </c>
      <c r="AN228" s="59">
        <v>0</v>
      </c>
      <c r="AO228" s="59">
        <v>0</v>
      </c>
      <c r="AP228" s="59">
        <v>0</v>
      </c>
      <c r="AQ228" s="59">
        <v>0</v>
      </c>
      <c r="AR228" s="59">
        <v>0</v>
      </c>
      <c r="AS228" s="59">
        <v>0</v>
      </c>
      <c r="AT228" s="59">
        <v>0</v>
      </c>
      <c r="AU228" s="59">
        <v>0</v>
      </c>
      <c r="AV228" s="59">
        <v>0</v>
      </c>
      <c r="AW228" s="59">
        <v>0</v>
      </c>
      <c r="AX228" s="59">
        <v>0</v>
      </c>
      <c r="AY228" s="60">
        <v>0</v>
      </c>
    </row>
    <row r="229" spans="1:51" s="36" customFormat="1" x14ac:dyDescent="0.2">
      <c r="A229" s="61">
        <f>'[1]Allocation Methodology'!A61</f>
        <v>57</v>
      </c>
      <c r="B229" s="62" t="str">
        <f>'[1]Allocation Methodology'!B61</f>
        <v>Electricity Retrofit Incentive</v>
      </c>
      <c r="C229" s="62" t="str">
        <f>'[1]Allocation Methodology'!C61</f>
        <v>Consumer, Business</v>
      </c>
      <c r="D229" s="62">
        <f>'[1]Allocation Methodology'!D61</f>
        <v>2010</v>
      </c>
      <c r="E229" s="63" t="str">
        <f>'[1]Allocation Methodology'!E61</f>
        <v>Final</v>
      </c>
      <c r="F229" s="38"/>
      <c r="G229" s="138">
        <v>0</v>
      </c>
      <c r="H229" s="66">
        <v>0</v>
      </c>
      <c r="I229" s="66">
        <v>0</v>
      </c>
      <c r="J229" s="66">
        <v>0</v>
      </c>
      <c r="K229" s="66">
        <v>1.0616148148746261E-2</v>
      </c>
      <c r="L229" s="66">
        <v>1.0616148148746261E-2</v>
      </c>
      <c r="M229" s="66">
        <v>1.0616148148746261E-2</v>
      </c>
      <c r="N229" s="66">
        <v>1.0616148148746261E-2</v>
      </c>
      <c r="O229" s="66">
        <v>1.0616148148746261E-2</v>
      </c>
      <c r="P229" s="66">
        <v>1.0616148148746261E-2</v>
      </c>
      <c r="Q229" s="66">
        <v>1.0616148148746261E-2</v>
      </c>
      <c r="R229" s="66">
        <v>1.0616148148746261E-2</v>
      </c>
      <c r="S229" s="66">
        <v>1.0616148148746261E-2</v>
      </c>
      <c r="T229" s="66">
        <v>1.0531893004708592E-2</v>
      </c>
      <c r="U229" s="66">
        <v>0</v>
      </c>
      <c r="V229" s="66">
        <v>0</v>
      </c>
      <c r="W229" s="66">
        <v>0</v>
      </c>
      <c r="X229" s="66">
        <v>0</v>
      </c>
      <c r="Y229" s="66">
        <v>0</v>
      </c>
      <c r="Z229" s="66">
        <v>0</v>
      </c>
      <c r="AA229" s="66">
        <v>0</v>
      </c>
      <c r="AB229" s="66">
        <v>0</v>
      </c>
      <c r="AC229" s="66">
        <v>0</v>
      </c>
      <c r="AD229" s="66">
        <v>0</v>
      </c>
      <c r="AE229" s="66">
        <v>0</v>
      </c>
      <c r="AF229" s="66">
        <v>0</v>
      </c>
      <c r="AG229" s="66">
        <v>0</v>
      </c>
      <c r="AH229" s="66">
        <v>0</v>
      </c>
      <c r="AI229" s="66">
        <v>0</v>
      </c>
      <c r="AJ229" s="66">
        <v>0</v>
      </c>
      <c r="AK229" s="66">
        <v>0</v>
      </c>
      <c r="AL229" s="66">
        <v>0</v>
      </c>
      <c r="AM229" s="66">
        <v>0</v>
      </c>
      <c r="AN229" s="66">
        <v>0</v>
      </c>
      <c r="AO229" s="66">
        <v>0</v>
      </c>
      <c r="AP229" s="66">
        <v>0</v>
      </c>
      <c r="AQ229" s="66">
        <v>0</v>
      </c>
      <c r="AR229" s="66">
        <v>0</v>
      </c>
      <c r="AS229" s="66">
        <v>0</v>
      </c>
      <c r="AT229" s="66">
        <v>0</v>
      </c>
      <c r="AU229" s="66">
        <v>0</v>
      </c>
      <c r="AV229" s="66">
        <v>0</v>
      </c>
      <c r="AW229" s="66">
        <v>0</v>
      </c>
      <c r="AX229" s="66">
        <v>0</v>
      </c>
      <c r="AY229" s="67">
        <v>0</v>
      </c>
    </row>
    <row r="230" spans="1:51" s="36" customFormat="1" x14ac:dyDescent="0.2">
      <c r="A230" s="54">
        <f>'[1]Allocation Methodology'!A62</f>
        <v>58</v>
      </c>
      <c r="B230" s="55" t="str">
        <f>'[1]Allocation Methodology'!B62</f>
        <v>Toronto Comprehensive</v>
      </c>
      <c r="C230" s="55" t="str">
        <f>'[1]Allocation Methodology'!C62</f>
        <v>Consumer, Consumer Low-Income, Business, Industrial</v>
      </c>
      <c r="D230" s="55">
        <f>'[1]Allocation Methodology'!D62</f>
        <v>2010</v>
      </c>
      <c r="E230" s="56" t="str">
        <f>'[1]Allocation Methodology'!E62</f>
        <v>Final</v>
      </c>
      <c r="F230" s="38"/>
      <c r="G230" s="137">
        <v>0</v>
      </c>
      <c r="H230" s="59">
        <v>0</v>
      </c>
      <c r="I230" s="59">
        <v>0</v>
      </c>
      <c r="J230" s="59">
        <v>0</v>
      </c>
      <c r="K230" s="59">
        <v>0</v>
      </c>
      <c r="L230" s="59">
        <v>0</v>
      </c>
      <c r="M230" s="59">
        <v>0</v>
      </c>
      <c r="N230" s="59">
        <v>0</v>
      </c>
      <c r="O230" s="59">
        <v>0</v>
      </c>
      <c r="P230" s="59">
        <v>0</v>
      </c>
      <c r="Q230" s="59">
        <v>0</v>
      </c>
      <c r="R230" s="59">
        <v>0</v>
      </c>
      <c r="S230" s="59">
        <v>0</v>
      </c>
      <c r="T230" s="59">
        <v>0</v>
      </c>
      <c r="U230" s="59">
        <v>0</v>
      </c>
      <c r="V230" s="59">
        <v>0</v>
      </c>
      <c r="W230" s="59">
        <v>0</v>
      </c>
      <c r="X230" s="59">
        <v>0</v>
      </c>
      <c r="Y230" s="59">
        <v>0</v>
      </c>
      <c r="Z230" s="59">
        <v>0</v>
      </c>
      <c r="AA230" s="59">
        <v>0</v>
      </c>
      <c r="AB230" s="59">
        <v>0</v>
      </c>
      <c r="AC230" s="59">
        <v>0</v>
      </c>
      <c r="AD230" s="59">
        <v>0</v>
      </c>
      <c r="AE230" s="59">
        <v>0</v>
      </c>
      <c r="AF230" s="59">
        <v>0</v>
      </c>
      <c r="AG230" s="59">
        <v>0</v>
      </c>
      <c r="AH230" s="59">
        <v>0</v>
      </c>
      <c r="AI230" s="59">
        <v>0</v>
      </c>
      <c r="AJ230" s="59">
        <v>0</v>
      </c>
      <c r="AK230" s="59">
        <v>0</v>
      </c>
      <c r="AL230" s="59">
        <v>0</v>
      </c>
      <c r="AM230" s="59">
        <v>0</v>
      </c>
      <c r="AN230" s="59">
        <v>0</v>
      </c>
      <c r="AO230" s="59">
        <v>0</v>
      </c>
      <c r="AP230" s="59">
        <v>0</v>
      </c>
      <c r="AQ230" s="59">
        <v>0</v>
      </c>
      <c r="AR230" s="59">
        <v>0</v>
      </c>
      <c r="AS230" s="59">
        <v>0</v>
      </c>
      <c r="AT230" s="59">
        <v>0</v>
      </c>
      <c r="AU230" s="59">
        <v>0</v>
      </c>
      <c r="AV230" s="59">
        <v>0</v>
      </c>
      <c r="AW230" s="59">
        <v>0</v>
      </c>
      <c r="AX230" s="59">
        <v>0</v>
      </c>
      <c r="AY230" s="60">
        <v>0</v>
      </c>
    </row>
    <row r="231" spans="1:51" s="36" customFormat="1" x14ac:dyDescent="0.2">
      <c r="A231" s="61">
        <f>'[1]Allocation Methodology'!A63</f>
        <v>59</v>
      </c>
      <c r="B231" s="62" t="str">
        <f>'[1]Allocation Methodology'!B63</f>
        <v>High Performance New Construction</v>
      </c>
      <c r="C231" s="62" t="str">
        <f>'[1]Allocation Methodology'!C63</f>
        <v>Business</v>
      </c>
      <c r="D231" s="62">
        <f>'[1]Allocation Methodology'!D63</f>
        <v>2010</v>
      </c>
      <c r="E231" s="63" t="str">
        <f>'[1]Allocation Methodology'!E63</f>
        <v>Final</v>
      </c>
      <c r="F231" s="38"/>
      <c r="G231" s="138">
        <v>0</v>
      </c>
      <c r="H231" s="66">
        <v>0</v>
      </c>
      <c r="I231" s="66">
        <v>0</v>
      </c>
      <c r="J231" s="66">
        <v>0</v>
      </c>
      <c r="K231" s="66">
        <v>9.809793464307338E-3</v>
      </c>
      <c r="L231" s="66">
        <v>9.809793464307338E-3</v>
      </c>
      <c r="M231" s="66">
        <v>9.809793464307338E-3</v>
      </c>
      <c r="N231" s="66">
        <v>9.809793464307338E-3</v>
      </c>
      <c r="O231" s="66">
        <v>9.809793464307338E-3</v>
      </c>
      <c r="P231" s="66">
        <v>9.809793464307338E-3</v>
      </c>
      <c r="Q231" s="66">
        <v>9.809793464307338E-3</v>
      </c>
      <c r="R231" s="66">
        <v>9.809793464307338E-3</v>
      </c>
      <c r="S231" s="66">
        <v>9.809793464307338E-3</v>
      </c>
      <c r="T231" s="66">
        <v>9.809793464307338E-3</v>
      </c>
      <c r="U231" s="66">
        <v>9.809793464307338E-3</v>
      </c>
      <c r="V231" s="66">
        <v>9.809793464307338E-3</v>
      </c>
      <c r="W231" s="66">
        <v>9.809793464307338E-3</v>
      </c>
      <c r="X231" s="66">
        <v>9.809793464307338E-3</v>
      </c>
      <c r="Y231" s="66">
        <v>9.809793464307338E-3</v>
      </c>
      <c r="Z231" s="66">
        <v>9.809793464307338E-3</v>
      </c>
      <c r="AA231" s="66">
        <v>9.809793464307338E-3</v>
      </c>
      <c r="AB231" s="66">
        <v>9.809793464307338E-3</v>
      </c>
      <c r="AC231" s="66">
        <v>9.809793464307338E-3</v>
      </c>
      <c r="AD231" s="66">
        <v>9.809793464307338E-3</v>
      </c>
      <c r="AE231" s="66">
        <v>0</v>
      </c>
      <c r="AF231" s="66">
        <v>0</v>
      </c>
      <c r="AG231" s="66">
        <v>0</v>
      </c>
      <c r="AH231" s="66">
        <v>0</v>
      </c>
      <c r="AI231" s="66">
        <v>0</v>
      </c>
      <c r="AJ231" s="66">
        <v>0</v>
      </c>
      <c r="AK231" s="66">
        <v>0</v>
      </c>
      <c r="AL231" s="66">
        <v>0</v>
      </c>
      <c r="AM231" s="66">
        <v>0</v>
      </c>
      <c r="AN231" s="66">
        <v>0</v>
      </c>
      <c r="AO231" s="66">
        <v>0</v>
      </c>
      <c r="AP231" s="66">
        <v>0</v>
      </c>
      <c r="AQ231" s="66">
        <v>0</v>
      </c>
      <c r="AR231" s="66">
        <v>0</v>
      </c>
      <c r="AS231" s="66">
        <v>0</v>
      </c>
      <c r="AT231" s="66">
        <v>0</v>
      </c>
      <c r="AU231" s="66">
        <v>0</v>
      </c>
      <c r="AV231" s="66">
        <v>0</v>
      </c>
      <c r="AW231" s="66">
        <v>0</v>
      </c>
      <c r="AX231" s="66">
        <v>0</v>
      </c>
      <c r="AY231" s="67">
        <v>0</v>
      </c>
    </row>
    <row r="232" spans="1:51" s="36" customFormat="1" x14ac:dyDescent="0.2">
      <c r="A232" s="54">
        <f>'[1]Allocation Methodology'!A64</f>
        <v>60</v>
      </c>
      <c r="B232" s="55" t="str">
        <f>'[1]Allocation Methodology'!B64</f>
        <v>Power Savings Blitz</v>
      </c>
      <c r="C232" s="55" t="str">
        <f>'[1]Allocation Methodology'!C64</f>
        <v>Business</v>
      </c>
      <c r="D232" s="55">
        <f>'[1]Allocation Methodology'!D64</f>
        <v>2010</v>
      </c>
      <c r="E232" s="56" t="str">
        <f>'[1]Allocation Methodology'!E64</f>
        <v>Final</v>
      </c>
      <c r="F232" s="38"/>
      <c r="G232" s="137">
        <v>0</v>
      </c>
      <c r="H232" s="59">
        <v>0</v>
      </c>
      <c r="I232" s="59">
        <v>0</v>
      </c>
      <c r="J232" s="59">
        <v>0</v>
      </c>
      <c r="K232" s="59">
        <v>1.8911339793072419E-2</v>
      </c>
      <c r="L232" s="59">
        <v>1.8911339793072419E-2</v>
      </c>
      <c r="M232" s="59">
        <v>1.8911339793072419E-2</v>
      </c>
      <c r="N232" s="59">
        <v>1.8911339793072419E-2</v>
      </c>
      <c r="O232" s="59">
        <v>1.8911339793072419E-2</v>
      </c>
      <c r="P232" s="59">
        <v>1.8911339793072419E-2</v>
      </c>
      <c r="Q232" s="59">
        <v>1.8911339793072419E-2</v>
      </c>
      <c r="R232" s="59">
        <v>1.8911339793072419E-2</v>
      </c>
      <c r="S232" s="59">
        <v>0</v>
      </c>
      <c r="T232" s="59">
        <v>0</v>
      </c>
      <c r="U232" s="59">
        <v>0</v>
      </c>
      <c r="V232" s="59">
        <v>0</v>
      </c>
      <c r="W232" s="59">
        <v>0</v>
      </c>
      <c r="X232" s="59">
        <v>0</v>
      </c>
      <c r="Y232" s="59">
        <v>0</v>
      </c>
      <c r="Z232" s="59">
        <v>0</v>
      </c>
      <c r="AA232" s="59">
        <v>0</v>
      </c>
      <c r="AB232" s="59">
        <v>0</v>
      </c>
      <c r="AC232" s="59">
        <v>0</v>
      </c>
      <c r="AD232" s="59">
        <v>0</v>
      </c>
      <c r="AE232" s="59">
        <v>0</v>
      </c>
      <c r="AF232" s="59">
        <v>0</v>
      </c>
      <c r="AG232" s="59">
        <v>0</v>
      </c>
      <c r="AH232" s="59">
        <v>0</v>
      </c>
      <c r="AI232" s="59">
        <v>0</v>
      </c>
      <c r="AJ232" s="59">
        <v>0</v>
      </c>
      <c r="AK232" s="59">
        <v>0</v>
      </c>
      <c r="AL232" s="59">
        <v>0</v>
      </c>
      <c r="AM232" s="59">
        <v>0</v>
      </c>
      <c r="AN232" s="59">
        <v>0</v>
      </c>
      <c r="AO232" s="59">
        <v>0</v>
      </c>
      <c r="AP232" s="59">
        <v>0</v>
      </c>
      <c r="AQ232" s="59">
        <v>0</v>
      </c>
      <c r="AR232" s="59">
        <v>0</v>
      </c>
      <c r="AS232" s="59">
        <v>0</v>
      </c>
      <c r="AT232" s="59">
        <v>0</v>
      </c>
      <c r="AU232" s="59">
        <v>0</v>
      </c>
      <c r="AV232" s="59">
        <v>0</v>
      </c>
      <c r="AW232" s="59">
        <v>0</v>
      </c>
      <c r="AX232" s="59">
        <v>0</v>
      </c>
      <c r="AY232" s="60">
        <v>0</v>
      </c>
    </row>
    <row r="233" spans="1:51" s="36" customFormat="1" x14ac:dyDescent="0.2">
      <c r="A233" s="61">
        <f>'[1]Allocation Methodology'!A65</f>
        <v>61</v>
      </c>
      <c r="B233" s="62" t="str">
        <f>'[1]Allocation Methodology'!B65</f>
        <v>Multi-Family Energy Efficiency Rebates</v>
      </c>
      <c r="C233" s="62" t="str">
        <f>'[1]Allocation Methodology'!C65</f>
        <v>Consumer, Consumer Low-Income</v>
      </c>
      <c r="D233" s="62">
        <f>'[1]Allocation Methodology'!D65</f>
        <v>2010</v>
      </c>
      <c r="E233" s="63" t="str">
        <f>'[1]Allocation Methodology'!E65</f>
        <v>Final</v>
      </c>
      <c r="F233" s="38"/>
      <c r="G233" s="138">
        <v>0</v>
      </c>
      <c r="H233" s="66">
        <v>0</v>
      </c>
      <c r="I233" s="66">
        <v>0</v>
      </c>
      <c r="J233" s="66">
        <v>0</v>
      </c>
      <c r="K233" s="66">
        <v>3.189731560430156E-4</v>
      </c>
      <c r="L233" s="66">
        <v>3.189731560430156E-4</v>
      </c>
      <c r="M233" s="66">
        <v>3.189731560430156E-4</v>
      </c>
      <c r="N233" s="66">
        <v>3.189731560430156E-4</v>
      </c>
      <c r="O233" s="66">
        <v>3.189731560430156E-4</v>
      </c>
      <c r="P233" s="66">
        <v>3.189731560430156E-4</v>
      </c>
      <c r="Q233" s="66">
        <v>3.189731560430156E-4</v>
      </c>
      <c r="R233" s="66">
        <v>3.189731560430156E-4</v>
      </c>
      <c r="S233" s="66">
        <v>3.189731560430156E-4</v>
      </c>
      <c r="T233" s="66">
        <v>3.189731560430156E-4</v>
      </c>
      <c r="U233" s="66">
        <v>0</v>
      </c>
      <c r="V233" s="66">
        <v>0</v>
      </c>
      <c r="W233" s="66">
        <v>0</v>
      </c>
      <c r="X233" s="66">
        <v>0</v>
      </c>
      <c r="Y233" s="66">
        <v>0</v>
      </c>
      <c r="Z233" s="66">
        <v>0</v>
      </c>
      <c r="AA233" s="66">
        <v>0</v>
      </c>
      <c r="AB233" s="66">
        <v>0</v>
      </c>
      <c r="AC233" s="66">
        <v>0</v>
      </c>
      <c r="AD233" s="66">
        <v>0</v>
      </c>
      <c r="AE233" s="66">
        <v>0</v>
      </c>
      <c r="AF233" s="66">
        <v>0</v>
      </c>
      <c r="AG233" s="66">
        <v>0</v>
      </c>
      <c r="AH233" s="66">
        <v>0</v>
      </c>
      <c r="AI233" s="66">
        <v>0</v>
      </c>
      <c r="AJ233" s="66">
        <v>0</v>
      </c>
      <c r="AK233" s="66">
        <v>0</v>
      </c>
      <c r="AL233" s="66">
        <v>0</v>
      </c>
      <c r="AM233" s="66">
        <v>0</v>
      </c>
      <c r="AN233" s="66">
        <v>0</v>
      </c>
      <c r="AO233" s="66">
        <v>0</v>
      </c>
      <c r="AP233" s="66">
        <v>0</v>
      </c>
      <c r="AQ233" s="66">
        <v>0</v>
      </c>
      <c r="AR233" s="66">
        <v>0</v>
      </c>
      <c r="AS233" s="66">
        <v>0</v>
      </c>
      <c r="AT233" s="66">
        <v>0</v>
      </c>
      <c r="AU233" s="66">
        <v>0</v>
      </c>
      <c r="AV233" s="66">
        <v>0</v>
      </c>
      <c r="AW233" s="66">
        <v>0</v>
      </c>
      <c r="AX233" s="66">
        <v>0</v>
      </c>
      <c r="AY233" s="67">
        <v>0</v>
      </c>
    </row>
    <row r="234" spans="1:51" s="36" customFormat="1" x14ac:dyDescent="0.2">
      <c r="A234" s="54">
        <f>'[1]Allocation Methodology'!A66</f>
        <v>62</v>
      </c>
      <c r="B234" s="55" t="str">
        <f>'[1]Allocation Methodology'!B66</f>
        <v>Demand Response 2</v>
      </c>
      <c r="C234" s="55" t="str">
        <f>'[1]Allocation Methodology'!C66</f>
        <v>Business, Industrial</v>
      </c>
      <c r="D234" s="55">
        <f>'[1]Allocation Methodology'!D66</f>
        <v>2010</v>
      </c>
      <c r="E234" s="56" t="str">
        <f>'[1]Allocation Methodology'!E66</f>
        <v>Final</v>
      </c>
      <c r="F234" s="38"/>
      <c r="G234" s="137">
        <v>0</v>
      </c>
      <c r="H234" s="59">
        <v>0</v>
      </c>
      <c r="I234" s="59">
        <v>0</v>
      </c>
      <c r="J234" s="59">
        <v>0</v>
      </c>
      <c r="K234" s="59">
        <v>6.3299457066772952E-2</v>
      </c>
      <c r="L234" s="59">
        <v>0</v>
      </c>
      <c r="M234" s="59">
        <v>0</v>
      </c>
      <c r="N234" s="59">
        <v>0</v>
      </c>
      <c r="O234" s="59">
        <v>0</v>
      </c>
      <c r="P234" s="59">
        <v>0</v>
      </c>
      <c r="Q234" s="59">
        <v>0</v>
      </c>
      <c r="R234" s="59">
        <v>0</v>
      </c>
      <c r="S234" s="59">
        <v>0</v>
      </c>
      <c r="T234" s="59">
        <v>0</v>
      </c>
      <c r="U234" s="59">
        <v>0</v>
      </c>
      <c r="V234" s="59">
        <v>0</v>
      </c>
      <c r="W234" s="59">
        <v>0</v>
      </c>
      <c r="X234" s="59">
        <v>0</v>
      </c>
      <c r="Y234" s="59">
        <v>0</v>
      </c>
      <c r="Z234" s="59">
        <v>0</v>
      </c>
      <c r="AA234" s="59">
        <v>0</v>
      </c>
      <c r="AB234" s="59">
        <v>0</v>
      </c>
      <c r="AC234" s="59">
        <v>0</v>
      </c>
      <c r="AD234" s="59">
        <v>0</v>
      </c>
      <c r="AE234" s="59">
        <v>0</v>
      </c>
      <c r="AF234" s="59">
        <v>0</v>
      </c>
      <c r="AG234" s="59">
        <v>0</v>
      </c>
      <c r="AH234" s="59">
        <v>0</v>
      </c>
      <c r="AI234" s="59">
        <v>0</v>
      </c>
      <c r="AJ234" s="59">
        <v>0</v>
      </c>
      <c r="AK234" s="59">
        <v>0</v>
      </c>
      <c r="AL234" s="59">
        <v>0</v>
      </c>
      <c r="AM234" s="59">
        <v>0</v>
      </c>
      <c r="AN234" s="59">
        <v>0</v>
      </c>
      <c r="AO234" s="59">
        <v>0</v>
      </c>
      <c r="AP234" s="59">
        <v>0</v>
      </c>
      <c r="AQ234" s="59">
        <v>0</v>
      </c>
      <c r="AR234" s="59">
        <v>0</v>
      </c>
      <c r="AS234" s="59">
        <v>0</v>
      </c>
      <c r="AT234" s="59">
        <v>0</v>
      </c>
      <c r="AU234" s="59">
        <v>0</v>
      </c>
      <c r="AV234" s="59">
        <v>0</v>
      </c>
      <c r="AW234" s="59">
        <v>0</v>
      </c>
      <c r="AX234" s="59">
        <v>0</v>
      </c>
      <c r="AY234" s="60">
        <v>0</v>
      </c>
    </row>
    <row r="235" spans="1:51" s="36" customFormat="1" x14ac:dyDescent="0.2">
      <c r="A235" s="61">
        <f>'[1]Allocation Methodology'!A67</f>
        <v>63</v>
      </c>
      <c r="B235" s="62" t="str">
        <f>'[1]Allocation Methodology'!B67</f>
        <v>Demand Response 3</v>
      </c>
      <c r="C235" s="62" t="str">
        <f>'[1]Allocation Methodology'!C67</f>
        <v>Business, Industrial</v>
      </c>
      <c r="D235" s="62">
        <f>'[1]Allocation Methodology'!D67</f>
        <v>2010</v>
      </c>
      <c r="E235" s="63" t="str">
        <f>'[1]Allocation Methodology'!E67</f>
        <v>Final</v>
      </c>
      <c r="F235" s="38"/>
      <c r="G235" s="138">
        <v>0</v>
      </c>
      <c r="H235" s="66">
        <v>0</v>
      </c>
      <c r="I235" s="66">
        <v>0</v>
      </c>
      <c r="J235" s="66">
        <v>0</v>
      </c>
      <c r="K235" s="66">
        <v>0.13388633061938446</v>
      </c>
      <c r="L235" s="66">
        <v>0</v>
      </c>
      <c r="M235" s="66">
        <v>0</v>
      </c>
      <c r="N235" s="66">
        <v>0</v>
      </c>
      <c r="O235" s="66">
        <v>0</v>
      </c>
      <c r="P235" s="66">
        <v>0</v>
      </c>
      <c r="Q235" s="66">
        <v>0</v>
      </c>
      <c r="R235" s="66">
        <v>0</v>
      </c>
      <c r="S235" s="66">
        <v>0</v>
      </c>
      <c r="T235" s="66">
        <v>0</v>
      </c>
      <c r="U235" s="66">
        <v>0</v>
      </c>
      <c r="V235" s="66">
        <v>0</v>
      </c>
      <c r="W235" s="66">
        <v>0</v>
      </c>
      <c r="X235" s="66">
        <v>0</v>
      </c>
      <c r="Y235" s="66">
        <v>0</v>
      </c>
      <c r="Z235" s="66">
        <v>0</v>
      </c>
      <c r="AA235" s="66">
        <v>0</v>
      </c>
      <c r="AB235" s="66">
        <v>0</v>
      </c>
      <c r="AC235" s="66">
        <v>0</v>
      </c>
      <c r="AD235" s="66">
        <v>0</v>
      </c>
      <c r="AE235" s="66">
        <v>0</v>
      </c>
      <c r="AF235" s="66">
        <v>0</v>
      </c>
      <c r="AG235" s="66">
        <v>0</v>
      </c>
      <c r="AH235" s="66">
        <v>0</v>
      </c>
      <c r="AI235" s="66">
        <v>0</v>
      </c>
      <c r="AJ235" s="66">
        <v>0</v>
      </c>
      <c r="AK235" s="66">
        <v>0</v>
      </c>
      <c r="AL235" s="66">
        <v>0</v>
      </c>
      <c r="AM235" s="66">
        <v>0</v>
      </c>
      <c r="AN235" s="66">
        <v>0</v>
      </c>
      <c r="AO235" s="66">
        <v>0</v>
      </c>
      <c r="AP235" s="66">
        <v>0</v>
      </c>
      <c r="AQ235" s="66">
        <v>0</v>
      </c>
      <c r="AR235" s="66">
        <v>0</v>
      </c>
      <c r="AS235" s="66">
        <v>0</v>
      </c>
      <c r="AT235" s="66">
        <v>0</v>
      </c>
      <c r="AU235" s="66">
        <v>0</v>
      </c>
      <c r="AV235" s="66">
        <v>0</v>
      </c>
      <c r="AW235" s="66">
        <v>0</v>
      </c>
      <c r="AX235" s="66">
        <v>0</v>
      </c>
      <c r="AY235" s="67">
        <v>0</v>
      </c>
    </row>
    <row r="236" spans="1:51" s="36" customFormat="1" x14ac:dyDescent="0.2">
      <c r="A236" s="54">
        <f>'[1]Allocation Methodology'!A68</f>
        <v>64</v>
      </c>
      <c r="B236" s="55" t="str">
        <f>'[1]Allocation Methodology'!B68</f>
        <v>Loblaw &amp; York Region Demand Response</v>
      </c>
      <c r="C236" s="55" t="str">
        <f>'[1]Allocation Methodology'!C68</f>
        <v>Business, Industrial</v>
      </c>
      <c r="D236" s="55">
        <f>'[1]Allocation Methodology'!D68</f>
        <v>2010</v>
      </c>
      <c r="E236" s="56" t="str">
        <f>'[1]Allocation Methodology'!E68</f>
        <v>Final</v>
      </c>
      <c r="F236" s="38"/>
      <c r="G236" s="137">
        <v>0</v>
      </c>
      <c r="H236" s="59">
        <v>0</v>
      </c>
      <c r="I236" s="59">
        <v>0</v>
      </c>
      <c r="J236" s="59">
        <v>0</v>
      </c>
      <c r="K236" s="59">
        <v>1.5537623032944856E-2</v>
      </c>
      <c r="L236" s="59">
        <v>0</v>
      </c>
      <c r="M236" s="59">
        <v>0</v>
      </c>
      <c r="N236" s="59">
        <v>0</v>
      </c>
      <c r="O236" s="59">
        <v>0</v>
      </c>
      <c r="P236" s="59">
        <v>0</v>
      </c>
      <c r="Q236" s="59">
        <v>0</v>
      </c>
      <c r="R236" s="59">
        <v>0</v>
      </c>
      <c r="S236" s="59">
        <v>0</v>
      </c>
      <c r="T236" s="59">
        <v>0</v>
      </c>
      <c r="U236" s="59">
        <v>0</v>
      </c>
      <c r="V236" s="59">
        <v>0</v>
      </c>
      <c r="W236" s="59">
        <v>0</v>
      </c>
      <c r="X236" s="59">
        <v>0</v>
      </c>
      <c r="Y236" s="59">
        <v>0</v>
      </c>
      <c r="Z236" s="59">
        <v>0</v>
      </c>
      <c r="AA236" s="59">
        <v>0</v>
      </c>
      <c r="AB236" s="59">
        <v>0</v>
      </c>
      <c r="AC236" s="59">
        <v>0</v>
      </c>
      <c r="AD236" s="59">
        <v>0</v>
      </c>
      <c r="AE236" s="59">
        <v>0</v>
      </c>
      <c r="AF236" s="59">
        <v>0</v>
      </c>
      <c r="AG236" s="59">
        <v>0</v>
      </c>
      <c r="AH236" s="59">
        <v>0</v>
      </c>
      <c r="AI236" s="59">
        <v>0</v>
      </c>
      <c r="AJ236" s="59">
        <v>0</v>
      </c>
      <c r="AK236" s="59">
        <v>0</v>
      </c>
      <c r="AL236" s="59">
        <v>0</v>
      </c>
      <c r="AM236" s="59">
        <v>0</v>
      </c>
      <c r="AN236" s="59">
        <v>0</v>
      </c>
      <c r="AO236" s="59">
        <v>0</v>
      </c>
      <c r="AP236" s="59">
        <v>0</v>
      </c>
      <c r="AQ236" s="59">
        <v>0</v>
      </c>
      <c r="AR236" s="59">
        <v>0</v>
      </c>
      <c r="AS236" s="59">
        <v>0</v>
      </c>
      <c r="AT236" s="59">
        <v>0</v>
      </c>
      <c r="AU236" s="59">
        <v>0</v>
      </c>
      <c r="AV236" s="59">
        <v>0</v>
      </c>
      <c r="AW236" s="59">
        <v>0</v>
      </c>
      <c r="AX236" s="59">
        <v>0</v>
      </c>
      <c r="AY236" s="60">
        <v>0</v>
      </c>
    </row>
    <row r="237" spans="1:51" s="36" customFormat="1" x14ac:dyDescent="0.2">
      <c r="A237" s="68">
        <f>'[1]Allocation Methodology'!A69</f>
        <v>65</v>
      </c>
      <c r="B237" s="69" t="str">
        <f>'[1]Allocation Methodology'!B69</f>
        <v>LDC Custom - Hydro Ottawa - Small Commercial Demand Response</v>
      </c>
      <c r="C237" s="69" t="str">
        <f>'[1]Allocation Methodology'!C69</f>
        <v>Consumer</v>
      </c>
      <c r="D237" s="69">
        <f>'[1]Allocation Methodology'!D69</f>
        <v>2010</v>
      </c>
      <c r="E237" s="70" t="str">
        <f>'[1]Allocation Methodology'!E69</f>
        <v>Final</v>
      </c>
      <c r="F237" s="38"/>
      <c r="G237" s="139">
        <v>0</v>
      </c>
      <c r="H237" s="73">
        <v>0</v>
      </c>
      <c r="I237" s="73">
        <v>0</v>
      </c>
      <c r="J237" s="73">
        <v>0</v>
      </c>
      <c r="K237" s="73">
        <v>0</v>
      </c>
      <c r="L237" s="73">
        <v>0</v>
      </c>
      <c r="M237" s="73">
        <v>0</v>
      </c>
      <c r="N237" s="73">
        <v>0</v>
      </c>
      <c r="O237" s="73">
        <v>0</v>
      </c>
      <c r="P237" s="73">
        <v>0</v>
      </c>
      <c r="Q237" s="73">
        <v>0</v>
      </c>
      <c r="R237" s="73">
        <v>0</v>
      </c>
      <c r="S237" s="73">
        <v>0</v>
      </c>
      <c r="T237" s="73">
        <v>0</v>
      </c>
      <c r="U237" s="73">
        <v>0</v>
      </c>
      <c r="V237" s="73">
        <v>0</v>
      </c>
      <c r="W237" s="73">
        <v>0</v>
      </c>
      <c r="X237" s="73">
        <v>0</v>
      </c>
      <c r="Y237" s="73">
        <v>0</v>
      </c>
      <c r="Z237" s="73">
        <v>0</v>
      </c>
      <c r="AA237" s="73">
        <v>0</v>
      </c>
      <c r="AB237" s="73">
        <v>0</v>
      </c>
      <c r="AC237" s="73">
        <v>0</v>
      </c>
      <c r="AD237" s="73">
        <v>0</v>
      </c>
      <c r="AE237" s="73">
        <v>0</v>
      </c>
      <c r="AF237" s="73">
        <v>0</v>
      </c>
      <c r="AG237" s="73">
        <v>0</v>
      </c>
      <c r="AH237" s="73">
        <v>0</v>
      </c>
      <c r="AI237" s="73">
        <v>0</v>
      </c>
      <c r="AJ237" s="73">
        <v>0</v>
      </c>
      <c r="AK237" s="73">
        <v>0</v>
      </c>
      <c r="AL237" s="73">
        <v>0</v>
      </c>
      <c r="AM237" s="73">
        <v>0</v>
      </c>
      <c r="AN237" s="73">
        <v>0</v>
      </c>
      <c r="AO237" s="73">
        <v>0</v>
      </c>
      <c r="AP237" s="73">
        <v>0</v>
      </c>
      <c r="AQ237" s="73">
        <v>0</v>
      </c>
      <c r="AR237" s="73">
        <v>0</v>
      </c>
      <c r="AS237" s="73">
        <v>0</v>
      </c>
      <c r="AT237" s="73">
        <v>0</v>
      </c>
      <c r="AU237" s="73">
        <v>0</v>
      </c>
      <c r="AV237" s="73">
        <v>0</v>
      </c>
      <c r="AW237" s="73">
        <v>0</v>
      </c>
      <c r="AX237" s="73">
        <v>0</v>
      </c>
      <c r="AY237" s="74">
        <v>0</v>
      </c>
    </row>
    <row r="238" spans="1:51" s="36" customFormat="1" ht="4.5" customHeight="1" x14ac:dyDescent="0.2">
      <c r="A238" s="145"/>
      <c r="B238" s="145"/>
      <c r="C238" s="145"/>
      <c r="D238" s="145"/>
      <c r="E238" s="145"/>
      <c r="F238" s="34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</row>
    <row r="239" spans="1:51" s="36" customFormat="1" x14ac:dyDescent="0.2">
      <c r="A239" s="98" t="s">
        <v>57</v>
      </c>
      <c r="B239" s="99"/>
      <c r="C239" s="99"/>
      <c r="D239" s="99"/>
      <c r="E239" s="100"/>
      <c r="F239" s="34"/>
      <c r="G239" s="101">
        <f>SUM(G173:G177)</f>
        <v>0.17357757272863517</v>
      </c>
      <c r="H239" s="101">
        <f t="shared" ref="H239:AY239" si="17">SUM(H173:H177)</f>
        <v>2.0641478960583111E-2</v>
      </c>
      <c r="I239" s="101">
        <f t="shared" si="17"/>
        <v>2.0641478960583111E-2</v>
      </c>
      <c r="J239" s="101">
        <f t="shared" si="17"/>
        <v>2.0641478960583111E-2</v>
      </c>
      <c r="K239" s="101">
        <f t="shared" si="17"/>
        <v>2.0641478960583111E-2</v>
      </c>
      <c r="L239" s="101">
        <f t="shared" si="17"/>
        <v>2.0641478960583111E-2</v>
      </c>
      <c r="M239" s="101">
        <f t="shared" si="17"/>
        <v>1.9299219420328341E-2</v>
      </c>
      <c r="N239" s="101">
        <f t="shared" si="17"/>
        <v>1.9299219420328341E-2</v>
      </c>
      <c r="O239" s="101">
        <f t="shared" si="17"/>
        <v>1.5372712566031758E-2</v>
      </c>
      <c r="P239" s="101">
        <f t="shared" si="17"/>
        <v>1.5372712566031758E-2</v>
      </c>
      <c r="Q239" s="101">
        <f t="shared" si="17"/>
        <v>1.5372712566031758E-2</v>
      </c>
      <c r="R239" s="101">
        <f t="shared" si="17"/>
        <v>1.5372712566031758E-2</v>
      </c>
      <c r="S239" s="101">
        <f t="shared" si="17"/>
        <v>1.5372712566031758E-2</v>
      </c>
      <c r="T239" s="101">
        <f t="shared" si="17"/>
        <v>1.5372712566031758E-2</v>
      </c>
      <c r="U239" s="101">
        <f t="shared" si="17"/>
        <v>9.9041786263685608E-3</v>
      </c>
      <c r="V239" s="101">
        <f t="shared" si="17"/>
        <v>6.0606850516125143E-3</v>
      </c>
      <c r="W239" s="101">
        <f t="shared" si="17"/>
        <v>6.0606850516125143E-3</v>
      </c>
      <c r="X239" s="101">
        <f t="shared" si="17"/>
        <v>6.0606850516125143E-3</v>
      </c>
      <c r="Y239" s="101">
        <f t="shared" si="17"/>
        <v>1.6555782768484109E-4</v>
      </c>
      <c r="Z239" s="101">
        <f t="shared" si="17"/>
        <v>1.6555782768484109E-4</v>
      </c>
      <c r="AA239" s="101">
        <f t="shared" si="17"/>
        <v>0</v>
      </c>
      <c r="AB239" s="101">
        <f t="shared" si="17"/>
        <v>0</v>
      </c>
      <c r="AC239" s="101">
        <f t="shared" si="17"/>
        <v>0</v>
      </c>
      <c r="AD239" s="101">
        <f t="shared" si="17"/>
        <v>0</v>
      </c>
      <c r="AE239" s="101">
        <f t="shared" si="17"/>
        <v>0</v>
      </c>
      <c r="AF239" s="101">
        <f t="shared" si="17"/>
        <v>0</v>
      </c>
      <c r="AG239" s="101">
        <f t="shared" si="17"/>
        <v>0</v>
      </c>
      <c r="AH239" s="101">
        <f t="shared" si="17"/>
        <v>0</v>
      </c>
      <c r="AI239" s="101">
        <f t="shared" si="17"/>
        <v>0</v>
      </c>
      <c r="AJ239" s="101">
        <f t="shared" si="17"/>
        <v>0</v>
      </c>
      <c r="AK239" s="101">
        <f t="shared" si="17"/>
        <v>0</v>
      </c>
      <c r="AL239" s="101">
        <f t="shared" si="17"/>
        <v>0</v>
      </c>
      <c r="AM239" s="101">
        <f t="shared" si="17"/>
        <v>0</v>
      </c>
      <c r="AN239" s="101">
        <f t="shared" si="17"/>
        <v>0</v>
      </c>
      <c r="AO239" s="101">
        <f t="shared" si="17"/>
        <v>0</v>
      </c>
      <c r="AP239" s="101">
        <f t="shared" si="17"/>
        <v>0</v>
      </c>
      <c r="AQ239" s="101">
        <f t="shared" si="17"/>
        <v>0</v>
      </c>
      <c r="AR239" s="101">
        <f t="shared" si="17"/>
        <v>0</v>
      </c>
      <c r="AS239" s="101">
        <f t="shared" si="17"/>
        <v>0</v>
      </c>
      <c r="AT239" s="101">
        <f t="shared" si="17"/>
        <v>0</v>
      </c>
      <c r="AU239" s="101">
        <f t="shared" si="17"/>
        <v>0</v>
      </c>
      <c r="AV239" s="101">
        <f t="shared" si="17"/>
        <v>0</v>
      </c>
      <c r="AW239" s="101">
        <f t="shared" si="17"/>
        <v>0</v>
      </c>
      <c r="AX239" s="101">
        <f t="shared" si="17"/>
        <v>0</v>
      </c>
      <c r="AY239" s="101">
        <f t="shared" si="17"/>
        <v>0</v>
      </c>
    </row>
    <row r="240" spans="1:51" s="36" customFormat="1" ht="4.5" customHeight="1" x14ac:dyDescent="0.2">
      <c r="A240" s="46"/>
      <c r="B240" s="46"/>
      <c r="C240" s="46"/>
      <c r="D240" s="46"/>
      <c r="E240" s="46"/>
      <c r="F240" s="34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</row>
    <row r="241" spans="1:51" s="36" customFormat="1" x14ac:dyDescent="0.2">
      <c r="A241" s="98" t="s">
        <v>58</v>
      </c>
      <c r="B241" s="99"/>
      <c r="C241" s="99"/>
      <c r="D241" s="99"/>
      <c r="E241" s="100"/>
      <c r="F241" s="34"/>
      <c r="G241" s="101">
        <f>SUM(G178:G191)</f>
        <v>0</v>
      </c>
      <c r="H241" s="101">
        <f t="shared" ref="H241:AY241" si="18">SUM(H178:H191)</f>
        <v>0.60302038713903561</v>
      </c>
      <c r="I241" s="101">
        <f t="shared" si="18"/>
        <v>0.16681180856098188</v>
      </c>
      <c r="J241" s="101">
        <f t="shared" si="18"/>
        <v>0.11088031256845175</v>
      </c>
      <c r="K241" s="101">
        <f t="shared" si="18"/>
        <v>0.11088031256845175</v>
      </c>
      <c r="L241" s="101">
        <f t="shared" si="18"/>
        <v>9.0412312568451753E-2</v>
      </c>
      <c r="M241" s="101">
        <f t="shared" si="18"/>
        <v>8.3576622569215386E-2</v>
      </c>
      <c r="N241" s="101">
        <f t="shared" si="18"/>
        <v>8.3576622569215386E-2</v>
      </c>
      <c r="O241" s="101">
        <f t="shared" si="18"/>
        <v>8.3576622569215386E-2</v>
      </c>
      <c r="P241" s="101">
        <f t="shared" si="18"/>
        <v>7.8792872503105252E-2</v>
      </c>
      <c r="Q241" s="101">
        <f t="shared" si="18"/>
        <v>7.6876186302210978E-2</v>
      </c>
      <c r="R241" s="101">
        <f t="shared" si="18"/>
        <v>7.3718895098192821E-2</v>
      </c>
      <c r="S241" s="101">
        <f t="shared" si="18"/>
        <v>7.3718895098192821E-2</v>
      </c>
      <c r="T241" s="101">
        <f t="shared" si="18"/>
        <v>7.3718895098192821E-2</v>
      </c>
      <c r="U241" s="101">
        <f t="shared" si="18"/>
        <v>7.3718895098192821E-2</v>
      </c>
      <c r="V241" s="101">
        <f t="shared" si="18"/>
        <v>2.2250435034601695E-2</v>
      </c>
      <c r="W241" s="101">
        <f t="shared" si="18"/>
        <v>4.2068868138438699E-3</v>
      </c>
      <c r="X241" s="101">
        <f t="shared" si="18"/>
        <v>4.1578650133134356E-3</v>
      </c>
      <c r="Y241" s="101">
        <f t="shared" si="18"/>
        <v>4.1578650133134356E-3</v>
      </c>
      <c r="Z241" s="101">
        <f t="shared" si="18"/>
        <v>0</v>
      </c>
      <c r="AA241" s="101">
        <f t="shared" si="18"/>
        <v>0</v>
      </c>
      <c r="AB241" s="101">
        <f t="shared" si="18"/>
        <v>0</v>
      </c>
      <c r="AC241" s="101">
        <f t="shared" si="18"/>
        <v>0</v>
      </c>
      <c r="AD241" s="101">
        <f t="shared" si="18"/>
        <v>0</v>
      </c>
      <c r="AE241" s="101">
        <f t="shared" si="18"/>
        <v>0</v>
      </c>
      <c r="AF241" s="101">
        <f t="shared" si="18"/>
        <v>0</v>
      </c>
      <c r="AG241" s="101">
        <f t="shared" si="18"/>
        <v>0</v>
      </c>
      <c r="AH241" s="101">
        <f t="shared" si="18"/>
        <v>0</v>
      </c>
      <c r="AI241" s="101">
        <f t="shared" si="18"/>
        <v>0</v>
      </c>
      <c r="AJ241" s="101">
        <f t="shared" si="18"/>
        <v>0</v>
      </c>
      <c r="AK241" s="101">
        <f t="shared" si="18"/>
        <v>0</v>
      </c>
      <c r="AL241" s="101">
        <f t="shared" si="18"/>
        <v>0</v>
      </c>
      <c r="AM241" s="101">
        <f t="shared" si="18"/>
        <v>0</v>
      </c>
      <c r="AN241" s="101">
        <f t="shared" si="18"/>
        <v>0</v>
      </c>
      <c r="AO241" s="101">
        <f t="shared" si="18"/>
        <v>0</v>
      </c>
      <c r="AP241" s="101">
        <f t="shared" si="18"/>
        <v>0</v>
      </c>
      <c r="AQ241" s="101">
        <f t="shared" si="18"/>
        <v>0</v>
      </c>
      <c r="AR241" s="101">
        <f t="shared" si="18"/>
        <v>0</v>
      </c>
      <c r="AS241" s="101">
        <f t="shared" si="18"/>
        <v>0</v>
      </c>
      <c r="AT241" s="101">
        <f t="shared" si="18"/>
        <v>0</v>
      </c>
      <c r="AU241" s="101">
        <f t="shared" si="18"/>
        <v>0</v>
      </c>
      <c r="AV241" s="101">
        <f t="shared" si="18"/>
        <v>0</v>
      </c>
      <c r="AW241" s="101">
        <f t="shared" si="18"/>
        <v>0</v>
      </c>
      <c r="AX241" s="101">
        <f t="shared" si="18"/>
        <v>0</v>
      </c>
      <c r="AY241" s="101">
        <f t="shared" si="18"/>
        <v>0</v>
      </c>
    </row>
    <row r="242" spans="1:51" s="36" customFormat="1" ht="5.0999999999999996" customHeight="1" x14ac:dyDescent="0.2">
      <c r="A242" s="46"/>
      <c r="B242" s="46"/>
      <c r="C242" s="46"/>
      <c r="D242" s="46"/>
      <c r="E242" s="46"/>
      <c r="F242" s="34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</row>
    <row r="243" spans="1:51" s="36" customFormat="1" x14ac:dyDescent="0.2">
      <c r="A243" s="98" t="s">
        <v>59</v>
      </c>
      <c r="B243" s="99"/>
      <c r="C243" s="99"/>
      <c r="D243" s="99"/>
      <c r="E243" s="100"/>
      <c r="F243" s="34"/>
      <c r="G243" s="101">
        <f>SUM(G192:G206,G223:G224)</f>
        <v>0</v>
      </c>
      <c r="H243" s="101">
        <f t="shared" ref="H243:AY243" si="19">SUM(H192:H206,H223:H224)</f>
        <v>0</v>
      </c>
      <c r="I243" s="101">
        <f t="shared" si="19"/>
        <v>0.40322824411758917</v>
      </c>
      <c r="J243" s="101">
        <f t="shared" si="19"/>
        <v>0.10064984528484679</v>
      </c>
      <c r="K243" s="101">
        <f t="shared" si="19"/>
        <v>0.10064984528484679</v>
      </c>
      <c r="L243" s="101">
        <f t="shared" si="19"/>
        <v>0.10064984528484679</v>
      </c>
      <c r="M243" s="101">
        <f t="shared" si="19"/>
        <v>9.8222473466610796E-2</v>
      </c>
      <c r="N243" s="101">
        <f t="shared" si="19"/>
        <v>9.8222473466610796E-2</v>
      </c>
      <c r="O243" s="101">
        <f t="shared" si="19"/>
        <v>9.5446852366534454E-2</v>
      </c>
      <c r="P243" s="101">
        <f t="shared" si="19"/>
        <v>9.4299820066440582E-2</v>
      </c>
      <c r="Q243" s="101">
        <f t="shared" si="19"/>
        <v>9.0194597503737858E-2</v>
      </c>
      <c r="R243" s="101">
        <f t="shared" si="19"/>
        <v>8.1344378797255021E-2</v>
      </c>
      <c r="S243" s="101">
        <f t="shared" si="19"/>
        <v>8.0575410172677053E-2</v>
      </c>
      <c r="T243" s="101">
        <f t="shared" si="19"/>
        <v>8.0575410172677053E-2</v>
      </c>
      <c r="U243" s="101">
        <f t="shared" si="19"/>
        <v>7.8255793299229451E-2</v>
      </c>
      <c r="V243" s="101">
        <f t="shared" si="19"/>
        <v>7.8125183033661491E-2</v>
      </c>
      <c r="W243" s="101">
        <f t="shared" si="19"/>
        <v>7.7818458527970591E-2</v>
      </c>
      <c r="X243" s="101">
        <f t="shared" si="19"/>
        <v>7.1378901347840307E-2</v>
      </c>
      <c r="Y243" s="101">
        <f t="shared" si="19"/>
        <v>3.0060467902652932E-2</v>
      </c>
      <c r="Z243" s="101">
        <f t="shared" si="19"/>
        <v>3.0060467902652932E-2</v>
      </c>
      <c r="AA243" s="101">
        <f t="shared" si="19"/>
        <v>9.5940326312371083E-3</v>
      </c>
      <c r="AB243" s="101">
        <f t="shared" si="19"/>
        <v>9.5940326312371083E-3</v>
      </c>
      <c r="AC243" s="101">
        <f t="shared" si="19"/>
        <v>0</v>
      </c>
      <c r="AD243" s="101">
        <f t="shared" si="19"/>
        <v>0</v>
      </c>
      <c r="AE243" s="101">
        <f t="shared" si="19"/>
        <v>0</v>
      </c>
      <c r="AF243" s="101">
        <f t="shared" si="19"/>
        <v>0</v>
      </c>
      <c r="AG243" s="101">
        <f t="shared" si="19"/>
        <v>0</v>
      </c>
      <c r="AH243" s="101">
        <f t="shared" si="19"/>
        <v>0</v>
      </c>
      <c r="AI243" s="101">
        <f t="shared" si="19"/>
        <v>0</v>
      </c>
      <c r="AJ243" s="101">
        <f t="shared" si="19"/>
        <v>0</v>
      </c>
      <c r="AK243" s="101">
        <f t="shared" si="19"/>
        <v>0</v>
      </c>
      <c r="AL243" s="101">
        <f t="shared" si="19"/>
        <v>0</v>
      </c>
      <c r="AM243" s="101">
        <f t="shared" si="19"/>
        <v>0</v>
      </c>
      <c r="AN243" s="101">
        <f t="shared" si="19"/>
        <v>0</v>
      </c>
      <c r="AO243" s="101">
        <f t="shared" si="19"/>
        <v>0</v>
      </c>
      <c r="AP243" s="101">
        <f t="shared" si="19"/>
        <v>0</v>
      </c>
      <c r="AQ243" s="101">
        <f t="shared" si="19"/>
        <v>0</v>
      </c>
      <c r="AR243" s="101">
        <f t="shared" si="19"/>
        <v>0</v>
      </c>
      <c r="AS243" s="101">
        <f t="shared" si="19"/>
        <v>0</v>
      </c>
      <c r="AT243" s="101">
        <f t="shared" si="19"/>
        <v>0</v>
      </c>
      <c r="AU243" s="101">
        <f t="shared" si="19"/>
        <v>0</v>
      </c>
      <c r="AV243" s="101">
        <f t="shared" si="19"/>
        <v>0</v>
      </c>
      <c r="AW243" s="101">
        <f t="shared" si="19"/>
        <v>0</v>
      </c>
      <c r="AX243" s="101">
        <f t="shared" si="19"/>
        <v>0</v>
      </c>
      <c r="AY243" s="101">
        <f t="shared" si="19"/>
        <v>0</v>
      </c>
    </row>
    <row r="244" spans="1:51" s="36" customFormat="1" ht="5.0999999999999996" customHeight="1" x14ac:dyDescent="0.2">
      <c r="A244" s="46"/>
      <c r="B244" s="46"/>
      <c r="C244" s="46"/>
      <c r="D244" s="46"/>
      <c r="E244" s="46"/>
      <c r="F244" s="34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</row>
    <row r="245" spans="1:51" s="36" customFormat="1" x14ac:dyDescent="0.2">
      <c r="A245" s="98" t="s">
        <v>60</v>
      </c>
      <c r="B245" s="99"/>
      <c r="C245" s="99"/>
      <c r="D245" s="99"/>
      <c r="E245" s="100"/>
      <c r="F245" s="34"/>
      <c r="G245" s="101">
        <f>SUM(G207:G222)</f>
        <v>0</v>
      </c>
      <c r="H245" s="101">
        <f t="shared" ref="H245:AY245" si="20">SUM(H207:H222)</f>
        <v>0</v>
      </c>
      <c r="I245" s="101">
        <f t="shared" si="20"/>
        <v>0</v>
      </c>
      <c r="J245" s="101">
        <f t="shared" si="20"/>
        <v>0.36530603346900903</v>
      </c>
      <c r="K245" s="101">
        <f t="shared" si="20"/>
        <v>9.965125694938326E-2</v>
      </c>
      <c r="L245" s="101">
        <f t="shared" si="20"/>
        <v>9.965125694938326E-2</v>
      </c>
      <c r="M245" s="101">
        <f t="shared" si="20"/>
        <v>9.8407444430651358E-2</v>
      </c>
      <c r="N245" s="101">
        <f t="shared" si="20"/>
        <v>9.4115873956211848E-2</v>
      </c>
      <c r="O245" s="101">
        <f t="shared" si="20"/>
        <v>8.4413754975332489E-2</v>
      </c>
      <c r="P245" s="101">
        <f t="shared" si="20"/>
        <v>8.3639590657906465E-2</v>
      </c>
      <c r="Q245" s="101">
        <f t="shared" si="20"/>
        <v>8.3639590657906465E-2</v>
      </c>
      <c r="R245" s="101">
        <f t="shared" si="20"/>
        <v>8.1195709472876673E-2</v>
      </c>
      <c r="S245" s="101">
        <f t="shared" si="20"/>
        <v>5.6719208624657132E-2</v>
      </c>
      <c r="T245" s="101">
        <f t="shared" si="20"/>
        <v>5.516873534525351E-2</v>
      </c>
      <c r="U245" s="101">
        <f t="shared" si="20"/>
        <v>5.5166154165409521E-2</v>
      </c>
      <c r="V245" s="101">
        <f t="shared" si="20"/>
        <v>5.2196598369912556E-2</v>
      </c>
      <c r="W245" s="101">
        <f t="shared" si="20"/>
        <v>5.2196598369912556E-2</v>
      </c>
      <c r="X245" s="101">
        <f t="shared" si="20"/>
        <v>5.190032012911245E-2</v>
      </c>
      <c r="Y245" s="101">
        <f t="shared" si="20"/>
        <v>4.6214668611872206E-2</v>
      </c>
      <c r="Z245" s="101">
        <f t="shared" si="20"/>
        <v>4.5925564033030691E-2</v>
      </c>
      <c r="AA245" s="101">
        <f t="shared" si="20"/>
        <v>4.5925564033030691E-2</v>
      </c>
      <c r="AB245" s="101">
        <f t="shared" si="20"/>
        <v>3.7347280271832997E-2</v>
      </c>
      <c r="AC245" s="101">
        <f t="shared" si="20"/>
        <v>3.5419876588762065E-3</v>
      </c>
      <c r="AD245" s="101">
        <f t="shared" si="20"/>
        <v>0</v>
      </c>
      <c r="AE245" s="101">
        <f t="shared" si="20"/>
        <v>0</v>
      </c>
      <c r="AF245" s="101">
        <f t="shared" si="20"/>
        <v>0</v>
      </c>
      <c r="AG245" s="101">
        <f t="shared" si="20"/>
        <v>0</v>
      </c>
      <c r="AH245" s="101">
        <f t="shared" si="20"/>
        <v>0</v>
      </c>
      <c r="AI245" s="101">
        <f t="shared" si="20"/>
        <v>0</v>
      </c>
      <c r="AJ245" s="101">
        <f t="shared" si="20"/>
        <v>0</v>
      </c>
      <c r="AK245" s="101">
        <f t="shared" si="20"/>
        <v>0</v>
      </c>
      <c r="AL245" s="101">
        <f t="shared" si="20"/>
        <v>0</v>
      </c>
      <c r="AM245" s="101">
        <f t="shared" si="20"/>
        <v>0</v>
      </c>
      <c r="AN245" s="101">
        <f t="shared" si="20"/>
        <v>0</v>
      </c>
      <c r="AO245" s="101">
        <f t="shared" si="20"/>
        <v>0</v>
      </c>
      <c r="AP245" s="101">
        <f t="shared" si="20"/>
        <v>0</v>
      </c>
      <c r="AQ245" s="101">
        <f t="shared" si="20"/>
        <v>0</v>
      </c>
      <c r="AR245" s="101">
        <f t="shared" si="20"/>
        <v>0</v>
      </c>
      <c r="AS245" s="101">
        <f t="shared" si="20"/>
        <v>0</v>
      </c>
      <c r="AT245" s="101">
        <f t="shared" si="20"/>
        <v>0</v>
      </c>
      <c r="AU245" s="101">
        <f t="shared" si="20"/>
        <v>0</v>
      </c>
      <c r="AV245" s="101">
        <f t="shared" si="20"/>
        <v>0</v>
      </c>
      <c r="AW245" s="101">
        <f t="shared" si="20"/>
        <v>0</v>
      </c>
      <c r="AX245" s="101">
        <f t="shared" si="20"/>
        <v>0</v>
      </c>
      <c r="AY245" s="101">
        <f t="shared" si="20"/>
        <v>0</v>
      </c>
    </row>
    <row r="246" spans="1:51" s="36" customFormat="1" ht="4.5" customHeight="1" x14ac:dyDescent="0.2">
      <c r="A246" s="102"/>
      <c r="B246" s="102"/>
      <c r="C246" s="102"/>
      <c r="D246" s="102"/>
      <c r="E246" s="102"/>
      <c r="F246" s="34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  <c r="AD246" s="103"/>
      <c r="AE246" s="103"/>
      <c r="AF246" s="103"/>
      <c r="AG246" s="103"/>
      <c r="AH246" s="103"/>
      <c r="AI246" s="103"/>
      <c r="AJ246" s="103"/>
      <c r="AK246" s="103"/>
      <c r="AL246" s="103"/>
      <c r="AM246" s="103"/>
      <c r="AN246" s="103"/>
      <c r="AO246" s="103"/>
      <c r="AP246" s="103"/>
      <c r="AQ246" s="103"/>
      <c r="AR246" s="103"/>
      <c r="AS246" s="103"/>
      <c r="AT246" s="103"/>
      <c r="AU246" s="103"/>
      <c r="AV246" s="103"/>
      <c r="AW246" s="103"/>
      <c r="AX246" s="103"/>
      <c r="AY246" s="103"/>
    </row>
    <row r="247" spans="1:51" s="36" customFormat="1" x14ac:dyDescent="0.2">
      <c r="A247" s="98" t="s">
        <v>61</v>
      </c>
      <c r="B247" s="99"/>
      <c r="C247" s="99"/>
      <c r="D247" s="99"/>
      <c r="E247" s="100"/>
      <c r="F247" s="34"/>
      <c r="G247" s="101">
        <f>SUM(G225:G237)</f>
        <v>0</v>
      </c>
      <c r="H247" s="101">
        <f t="shared" ref="H247:AY247" si="21">SUM(H225:H237)</f>
        <v>0</v>
      </c>
      <c r="I247" s="101">
        <f t="shared" si="21"/>
        <v>0</v>
      </c>
      <c r="J247" s="101">
        <f t="shared" si="21"/>
        <v>0</v>
      </c>
      <c r="K247" s="101">
        <f t="shared" si="21"/>
        <v>0.27242963397958708</v>
      </c>
      <c r="L247" s="101">
        <f t="shared" si="21"/>
        <v>5.9706223260484817E-2</v>
      </c>
      <c r="M247" s="101">
        <f t="shared" si="21"/>
        <v>5.9704353516717233E-2</v>
      </c>
      <c r="N247" s="101">
        <f t="shared" si="21"/>
        <v>5.8573562395097534E-2</v>
      </c>
      <c r="O247" s="101">
        <f t="shared" si="21"/>
        <v>5.0651604690990282E-2</v>
      </c>
      <c r="P247" s="101">
        <f t="shared" si="21"/>
        <v>4.386888891266804E-2</v>
      </c>
      <c r="Q247" s="101">
        <f t="shared" si="21"/>
        <v>4.3765528475337857E-2</v>
      </c>
      <c r="R247" s="101">
        <f t="shared" si="21"/>
        <v>4.3765528475337857E-2</v>
      </c>
      <c r="S247" s="101">
        <f t="shared" si="21"/>
        <v>2.4854188682265434E-2</v>
      </c>
      <c r="T247" s="101">
        <f t="shared" si="21"/>
        <v>2.4067321627154453E-2</v>
      </c>
      <c r="U247" s="101">
        <f t="shared" si="21"/>
        <v>1.1775259733353166E-2</v>
      </c>
      <c r="V247" s="101">
        <f t="shared" si="21"/>
        <v>1.1775259733353166E-2</v>
      </c>
      <c r="W247" s="101">
        <f t="shared" si="21"/>
        <v>1.166580230118696E-2</v>
      </c>
      <c r="X247" s="101">
        <f t="shared" si="21"/>
        <v>1.166580230118696E-2</v>
      </c>
      <c r="Y247" s="101">
        <f t="shared" si="21"/>
        <v>1.166580230118696E-2</v>
      </c>
      <c r="Z247" s="101">
        <f t="shared" si="21"/>
        <v>1.0529092909601282E-2</v>
      </c>
      <c r="AA247" s="101">
        <f t="shared" si="21"/>
        <v>1.0363159019992808E-2</v>
      </c>
      <c r="AB247" s="101">
        <f t="shared" si="21"/>
        <v>1.0363159019992808E-2</v>
      </c>
      <c r="AC247" s="101">
        <f t="shared" si="21"/>
        <v>1.0297681833202017E-2</v>
      </c>
      <c r="AD247" s="101">
        <f t="shared" si="21"/>
        <v>9.8111216637691602E-3</v>
      </c>
      <c r="AE247" s="101">
        <f t="shared" si="21"/>
        <v>0</v>
      </c>
      <c r="AF247" s="101">
        <f t="shared" si="21"/>
        <v>0</v>
      </c>
      <c r="AG247" s="101">
        <f t="shared" si="21"/>
        <v>0</v>
      </c>
      <c r="AH247" s="101">
        <f t="shared" si="21"/>
        <v>0</v>
      </c>
      <c r="AI247" s="101">
        <f t="shared" si="21"/>
        <v>0</v>
      </c>
      <c r="AJ247" s="101">
        <f t="shared" si="21"/>
        <v>0</v>
      </c>
      <c r="AK247" s="101">
        <f t="shared" si="21"/>
        <v>0</v>
      </c>
      <c r="AL247" s="101">
        <f t="shared" si="21"/>
        <v>0</v>
      </c>
      <c r="AM247" s="101">
        <f t="shared" si="21"/>
        <v>0</v>
      </c>
      <c r="AN247" s="101">
        <f t="shared" si="21"/>
        <v>0</v>
      </c>
      <c r="AO247" s="101">
        <f t="shared" si="21"/>
        <v>0</v>
      </c>
      <c r="AP247" s="101">
        <f t="shared" si="21"/>
        <v>0</v>
      </c>
      <c r="AQ247" s="101">
        <f t="shared" si="21"/>
        <v>0</v>
      </c>
      <c r="AR247" s="101">
        <f t="shared" si="21"/>
        <v>0</v>
      </c>
      <c r="AS247" s="101">
        <f t="shared" si="21"/>
        <v>0</v>
      </c>
      <c r="AT247" s="101">
        <f t="shared" si="21"/>
        <v>0</v>
      </c>
      <c r="AU247" s="101">
        <f t="shared" si="21"/>
        <v>0</v>
      </c>
      <c r="AV247" s="101">
        <f t="shared" si="21"/>
        <v>0</v>
      </c>
      <c r="AW247" s="101">
        <f t="shared" si="21"/>
        <v>0</v>
      </c>
      <c r="AX247" s="101">
        <f t="shared" si="21"/>
        <v>0</v>
      </c>
      <c r="AY247" s="101">
        <f t="shared" si="21"/>
        <v>0</v>
      </c>
    </row>
    <row r="248" spans="1:51" s="36" customFormat="1" ht="5.0999999999999996" customHeight="1" x14ac:dyDescent="0.2">
      <c r="A248" s="46"/>
      <c r="B248" s="46"/>
      <c r="C248" s="46"/>
      <c r="D248" s="46"/>
      <c r="E248" s="46"/>
      <c r="F248" s="34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</row>
    <row r="249" spans="1:51" s="36" customFormat="1" x14ac:dyDescent="0.2">
      <c r="A249" s="98" t="s">
        <v>62</v>
      </c>
      <c r="B249" s="104"/>
      <c r="C249" s="104"/>
      <c r="D249" s="104"/>
      <c r="E249" s="105"/>
      <c r="F249" s="34"/>
      <c r="G249" s="101">
        <f>SUM(G173:G237)</f>
        <v>0.17357757272863517</v>
      </c>
      <c r="H249" s="101">
        <f t="shared" ref="H249:AY249" si="22">SUM(H173:H237)</f>
        <v>0.62366186609961871</v>
      </c>
      <c r="I249" s="101">
        <f t="shared" si="22"/>
        <v>0.59068153163915416</v>
      </c>
      <c r="J249" s="101">
        <f t="shared" si="22"/>
        <v>0.59747767028289067</v>
      </c>
      <c r="K249" s="101">
        <f t="shared" si="22"/>
        <v>0.60425252774285187</v>
      </c>
      <c r="L249" s="101">
        <f t="shared" si="22"/>
        <v>0.37106111702374966</v>
      </c>
      <c r="M249" s="101">
        <f t="shared" si="22"/>
        <v>0.3592101134035231</v>
      </c>
      <c r="N249" s="101">
        <f t="shared" si="22"/>
        <v>0.35378775180746391</v>
      </c>
      <c r="O249" s="101">
        <f t="shared" si="22"/>
        <v>0.32946154716810439</v>
      </c>
      <c r="P249" s="101">
        <f t="shared" si="22"/>
        <v>0.31597388470615206</v>
      </c>
      <c r="Q249" s="101">
        <f t="shared" si="22"/>
        <v>0.30984861550522491</v>
      </c>
      <c r="R249" s="101">
        <f t="shared" si="22"/>
        <v>0.29539722440969413</v>
      </c>
      <c r="S249" s="101">
        <f t="shared" si="22"/>
        <v>0.25124041514382417</v>
      </c>
      <c r="T249" s="101">
        <f t="shared" si="22"/>
        <v>0.24890307480930954</v>
      </c>
      <c r="U249" s="101">
        <f t="shared" si="22"/>
        <v>0.22882028092255349</v>
      </c>
      <c r="V249" s="101">
        <f t="shared" si="22"/>
        <v>0.1704081612231414</v>
      </c>
      <c r="W249" s="101">
        <f t="shared" si="22"/>
        <v>0.15194843106452649</v>
      </c>
      <c r="X249" s="101">
        <f t="shared" si="22"/>
        <v>0.14516357384306566</v>
      </c>
      <c r="Y249" s="101">
        <f t="shared" si="22"/>
        <v>9.226436165671037E-2</v>
      </c>
      <c r="Z249" s="101">
        <f t="shared" si="22"/>
        <v>8.6680682672969731E-2</v>
      </c>
      <c r="AA249" s="101">
        <f t="shared" si="22"/>
        <v>6.5882755684260608E-2</v>
      </c>
      <c r="AB249" s="101">
        <f t="shared" si="22"/>
        <v>5.7304471923062913E-2</v>
      </c>
      <c r="AC249" s="101">
        <f t="shared" si="22"/>
        <v>1.3839669492078224E-2</v>
      </c>
      <c r="AD249" s="101">
        <f t="shared" si="22"/>
        <v>9.8111216637691602E-3</v>
      </c>
      <c r="AE249" s="101">
        <f t="shared" si="22"/>
        <v>0</v>
      </c>
      <c r="AF249" s="101">
        <f t="shared" si="22"/>
        <v>0</v>
      </c>
      <c r="AG249" s="101">
        <f t="shared" si="22"/>
        <v>0</v>
      </c>
      <c r="AH249" s="101">
        <f t="shared" si="22"/>
        <v>0</v>
      </c>
      <c r="AI249" s="101">
        <f t="shared" si="22"/>
        <v>0</v>
      </c>
      <c r="AJ249" s="101">
        <f t="shared" si="22"/>
        <v>0</v>
      </c>
      <c r="AK249" s="101">
        <f t="shared" si="22"/>
        <v>0</v>
      </c>
      <c r="AL249" s="101">
        <f t="shared" si="22"/>
        <v>0</v>
      </c>
      <c r="AM249" s="101">
        <f t="shared" si="22"/>
        <v>0</v>
      </c>
      <c r="AN249" s="101">
        <f t="shared" si="22"/>
        <v>0</v>
      </c>
      <c r="AO249" s="101">
        <f t="shared" si="22"/>
        <v>0</v>
      </c>
      <c r="AP249" s="101">
        <f t="shared" si="22"/>
        <v>0</v>
      </c>
      <c r="AQ249" s="101">
        <f t="shared" si="22"/>
        <v>0</v>
      </c>
      <c r="AR249" s="101">
        <f t="shared" si="22"/>
        <v>0</v>
      </c>
      <c r="AS249" s="101">
        <f t="shared" si="22"/>
        <v>0</v>
      </c>
      <c r="AT249" s="101">
        <f t="shared" si="22"/>
        <v>0</v>
      </c>
      <c r="AU249" s="101">
        <f t="shared" si="22"/>
        <v>0</v>
      </c>
      <c r="AV249" s="101">
        <f t="shared" si="22"/>
        <v>0</v>
      </c>
      <c r="AW249" s="101">
        <f t="shared" si="22"/>
        <v>0</v>
      </c>
      <c r="AX249" s="101">
        <f t="shared" si="22"/>
        <v>0</v>
      </c>
      <c r="AY249" s="101">
        <f t="shared" si="22"/>
        <v>0</v>
      </c>
    </row>
    <row r="250" spans="1:51" s="109" customFormat="1" x14ac:dyDescent="0.2">
      <c r="A250" s="106"/>
      <c r="B250" s="106"/>
      <c r="C250" s="106"/>
      <c r="D250" s="106"/>
      <c r="E250" s="106"/>
      <c r="F250" s="107"/>
      <c r="G250" s="108">
        <v>3</v>
      </c>
      <c r="H250" s="108">
        <f>G250+1</f>
        <v>4</v>
      </c>
      <c r="I250" s="108">
        <f t="shared" ref="I250:AY250" si="23">H250+1</f>
        <v>5</v>
      </c>
      <c r="J250" s="108">
        <f t="shared" si="23"/>
        <v>6</v>
      </c>
      <c r="K250" s="108">
        <f t="shared" si="23"/>
        <v>7</v>
      </c>
      <c r="L250" s="108">
        <f t="shared" si="23"/>
        <v>8</v>
      </c>
      <c r="M250" s="108">
        <f t="shared" si="23"/>
        <v>9</v>
      </c>
      <c r="N250" s="108">
        <f t="shared" si="23"/>
        <v>10</v>
      </c>
      <c r="O250" s="108">
        <f t="shared" si="23"/>
        <v>11</v>
      </c>
      <c r="P250" s="108">
        <f t="shared" si="23"/>
        <v>12</v>
      </c>
      <c r="Q250" s="108">
        <f t="shared" si="23"/>
        <v>13</v>
      </c>
      <c r="R250" s="108">
        <f t="shared" si="23"/>
        <v>14</v>
      </c>
      <c r="S250" s="108">
        <f t="shared" si="23"/>
        <v>15</v>
      </c>
      <c r="T250" s="108">
        <f t="shared" si="23"/>
        <v>16</v>
      </c>
      <c r="U250" s="108">
        <f t="shared" si="23"/>
        <v>17</v>
      </c>
      <c r="V250" s="108">
        <f t="shared" si="23"/>
        <v>18</v>
      </c>
      <c r="W250" s="108">
        <f t="shared" si="23"/>
        <v>19</v>
      </c>
      <c r="X250" s="108">
        <f t="shared" si="23"/>
        <v>20</v>
      </c>
      <c r="Y250" s="108">
        <f t="shared" si="23"/>
        <v>21</v>
      </c>
      <c r="Z250" s="108">
        <f t="shared" si="23"/>
        <v>22</v>
      </c>
      <c r="AA250" s="108">
        <f t="shared" si="23"/>
        <v>23</v>
      </c>
      <c r="AB250" s="108">
        <f t="shared" si="23"/>
        <v>24</v>
      </c>
      <c r="AC250" s="108">
        <f t="shared" si="23"/>
        <v>25</v>
      </c>
      <c r="AD250" s="108">
        <f t="shared" si="23"/>
        <v>26</v>
      </c>
      <c r="AE250" s="108">
        <f t="shared" si="23"/>
        <v>27</v>
      </c>
      <c r="AF250" s="108">
        <f t="shared" si="23"/>
        <v>28</v>
      </c>
      <c r="AG250" s="108">
        <f t="shared" si="23"/>
        <v>29</v>
      </c>
      <c r="AH250" s="108">
        <f t="shared" si="23"/>
        <v>30</v>
      </c>
      <c r="AI250" s="108">
        <f t="shared" si="23"/>
        <v>31</v>
      </c>
      <c r="AJ250" s="108">
        <f t="shared" si="23"/>
        <v>32</v>
      </c>
      <c r="AK250" s="108">
        <f t="shared" si="23"/>
        <v>33</v>
      </c>
      <c r="AL250" s="108">
        <f t="shared" si="23"/>
        <v>34</v>
      </c>
      <c r="AM250" s="108">
        <f t="shared" si="23"/>
        <v>35</v>
      </c>
      <c r="AN250" s="108">
        <f t="shared" si="23"/>
        <v>36</v>
      </c>
      <c r="AO250" s="108">
        <f t="shared" si="23"/>
        <v>37</v>
      </c>
      <c r="AP250" s="108">
        <f t="shared" si="23"/>
        <v>38</v>
      </c>
      <c r="AQ250" s="108">
        <f t="shared" si="23"/>
        <v>39</v>
      </c>
      <c r="AR250" s="108">
        <f t="shared" si="23"/>
        <v>40</v>
      </c>
      <c r="AS250" s="108">
        <f t="shared" si="23"/>
        <v>41</v>
      </c>
      <c r="AT250" s="108">
        <f t="shared" si="23"/>
        <v>42</v>
      </c>
      <c r="AU250" s="108">
        <f t="shared" si="23"/>
        <v>43</v>
      </c>
      <c r="AV250" s="108">
        <f t="shared" si="23"/>
        <v>44</v>
      </c>
      <c r="AW250" s="108">
        <f t="shared" si="23"/>
        <v>45</v>
      </c>
      <c r="AX250" s="108">
        <f t="shared" si="23"/>
        <v>46</v>
      </c>
      <c r="AY250" s="108">
        <f t="shared" si="23"/>
        <v>47</v>
      </c>
    </row>
    <row r="251" spans="1:51" s="36" customFormat="1" x14ac:dyDescent="0.2">
      <c r="A251" s="33"/>
      <c r="B251" s="33"/>
      <c r="C251" s="33"/>
      <c r="D251" s="33"/>
      <c r="E251" s="33"/>
      <c r="F251" s="34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</row>
    <row r="252" spans="1:51" s="36" customFormat="1" ht="15.75" x14ac:dyDescent="0.2">
      <c r="A252" s="43" t="s">
        <v>65</v>
      </c>
      <c r="B252" s="33"/>
      <c r="C252" s="33"/>
      <c r="D252" s="33"/>
      <c r="E252" s="33"/>
      <c r="F252" s="34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</row>
    <row r="253" spans="1:51" s="36" customFormat="1" ht="25.5" x14ac:dyDescent="0.2">
      <c r="A253" s="44" t="s">
        <v>54</v>
      </c>
      <c r="B253" s="44" t="s">
        <v>55</v>
      </c>
      <c r="C253" s="44" t="s">
        <v>56</v>
      </c>
      <c r="D253" s="45" t="s">
        <v>10</v>
      </c>
      <c r="E253" s="45" t="s">
        <v>11</v>
      </c>
      <c r="F253" s="34"/>
      <c r="G253" s="44">
        <v>2006</v>
      </c>
      <c r="H253" s="44">
        <f>G253+1</f>
        <v>2007</v>
      </c>
      <c r="I253" s="44">
        <f t="shared" ref="I253:AY253" si="24">H253+1</f>
        <v>2008</v>
      </c>
      <c r="J253" s="44">
        <f t="shared" si="24"/>
        <v>2009</v>
      </c>
      <c r="K253" s="44">
        <f t="shared" si="24"/>
        <v>2010</v>
      </c>
      <c r="L253" s="44">
        <f t="shared" si="24"/>
        <v>2011</v>
      </c>
      <c r="M253" s="44">
        <f t="shared" si="24"/>
        <v>2012</v>
      </c>
      <c r="N253" s="44">
        <f t="shared" si="24"/>
        <v>2013</v>
      </c>
      <c r="O253" s="44">
        <f t="shared" si="24"/>
        <v>2014</v>
      </c>
      <c r="P253" s="44">
        <f t="shared" si="24"/>
        <v>2015</v>
      </c>
      <c r="Q253" s="44">
        <f t="shared" si="24"/>
        <v>2016</v>
      </c>
      <c r="R253" s="44">
        <f t="shared" si="24"/>
        <v>2017</v>
      </c>
      <c r="S253" s="44">
        <f t="shared" si="24"/>
        <v>2018</v>
      </c>
      <c r="T253" s="44">
        <f t="shared" si="24"/>
        <v>2019</v>
      </c>
      <c r="U253" s="44">
        <f t="shared" si="24"/>
        <v>2020</v>
      </c>
      <c r="V253" s="44">
        <f t="shared" si="24"/>
        <v>2021</v>
      </c>
      <c r="W253" s="44">
        <f t="shared" si="24"/>
        <v>2022</v>
      </c>
      <c r="X253" s="44">
        <f t="shared" si="24"/>
        <v>2023</v>
      </c>
      <c r="Y253" s="44">
        <f t="shared" si="24"/>
        <v>2024</v>
      </c>
      <c r="Z253" s="44">
        <f t="shared" si="24"/>
        <v>2025</v>
      </c>
      <c r="AA253" s="44">
        <f t="shared" si="24"/>
        <v>2026</v>
      </c>
      <c r="AB253" s="44">
        <f t="shared" si="24"/>
        <v>2027</v>
      </c>
      <c r="AC253" s="44">
        <f t="shared" si="24"/>
        <v>2028</v>
      </c>
      <c r="AD253" s="44">
        <f t="shared" si="24"/>
        <v>2029</v>
      </c>
      <c r="AE253" s="44">
        <f t="shared" si="24"/>
        <v>2030</v>
      </c>
      <c r="AF253" s="44">
        <f t="shared" si="24"/>
        <v>2031</v>
      </c>
      <c r="AG253" s="44">
        <f t="shared" si="24"/>
        <v>2032</v>
      </c>
      <c r="AH253" s="44">
        <f t="shared" si="24"/>
        <v>2033</v>
      </c>
      <c r="AI253" s="44">
        <f t="shared" si="24"/>
        <v>2034</v>
      </c>
      <c r="AJ253" s="44">
        <f t="shared" si="24"/>
        <v>2035</v>
      </c>
      <c r="AK253" s="44">
        <f t="shared" si="24"/>
        <v>2036</v>
      </c>
      <c r="AL253" s="44">
        <f t="shared" si="24"/>
        <v>2037</v>
      </c>
      <c r="AM253" s="44">
        <f t="shared" si="24"/>
        <v>2038</v>
      </c>
      <c r="AN253" s="44">
        <f t="shared" si="24"/>
        <v>2039</v>
      </c>
      <c r="AO253" s="44">
        <f t="shared" si="24"/>
        <v>2040</v>
      </c>
      <c r="AP253" s="44">
        <f t="shared" si="24"/>
        <v>2041</v>
      </c>
      <c r="AQ253" s="44">
        <f t="shared" si="24"/>
        <v>2042</v>
      </c>
      <c r="AR253" s="44">
        <f t="shared" si="24"/>
        <v>2043</v>
      </c>
      <c r="AS253" s="44">
        <f t="shared" si="24"/>
        <v>2044</v>
      </c>
      <c r="AT253" s="44">
        <f t="shared" si="24"/>
        <v>2045</v>
      </c>
      <c r="AU253" s="44">
        <f t="shared" si="24"/>
        <v>2046</v>
      </c>
      <c r="AV253" s="44">
        <f t="shared" si="24"/>
        <v>2047</v>
      </c>
      <c r="AW253" s="44">
        <f t="shared" si="24"/>
        <v>2048</v>
      </c>
      <c r="AX253" s="44">
        <f t="shared" si="24"/>
        <v>2049</v>
      </c>
      <c r="AY253" s="44">
        <f t="shared" si="24"/>
        <v>2050</v>
      </c>
    </row>
    <row r="254" spans="1:51" s="36" customFormat="1" ht="5.0999999999999996" customHeight="1" x14ac:dyDescent="0.2">
      <c r="A254" s="46"/>
      <c r="B254" s="46"/>
      <c r="C254" s="46"/>
      <c r="D254" s="46"/>
      <c r="E254" s="46"/>
      <c r="F254" s="34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</row>
    <row r="255" spans="1:51" s="36" customFormat="1" x14ac:dyDescent="0.2">
      <c r="A255" s="47">
        <f>'[1]Allocation Methodology'!A5</f>
        <v>1</v>
      </c>
      <c r="B255" s="48" t="str">
        <f>'[1]Allocation Methodology'!B5</f>
        <v>Secondary Refrigerator Retirement Pilot</v>
      </c>
      <c r="C255" s="48" t="str">
        <f>'[1]Allocation Methodology'!C5</f>
        <v>Consumer</v>
      </c>
      <c r="D255" s="48">
        <f>'[1]Allocation Methodology'!D5</f>
        <v>2006</v>
      </c>
      <c r="E255" s="49" t="str">
        <f>'[1]Allocation Methodology'!E5</f>
        <v>Final</v>
      </c>
      <c r="F255" s="38" t="b">
        <v>0</v>
      </c>
      <c r="G255" s="110">
        <v>5.9217332658298636</v>
      </c>
      <c r="H255" s="111">
        <v>5.9217332658298636</v>
      </c>
      <c r="I255" s="112">
        <v>5.9217332658298636</v>
      </c>
      <c r="J255" s="111">
        <v>5.9217332658298636</v>
      </c>
      <c r="K255" s="112">
        <v>5.9217332658298636</v>
      </c>
      <c r="L255" s="112">
        <v>5.9217332658298636</v>
      </c>
      <c r="M255" s="112">
        <v>0</v>
      </c>
      <c r="N255" s="112">
        <v>0</v>
      </c>
      <c r="O255" s="112">
        <v>0</v>
      </c>
      <c r="P255" s="112">
        <v>0</v>
      </c>
      <c r="Q255" s="112">
        <v>0</v>
      </c>
      <c r="R255" s="112">
        <v>0</v>
      </c>
      <c r="S255" s="112">
        <v>0</v>
      </c>
      <c r="T255" s="112">
        <v>0</v>
      </c>
      <c r="U255" s="112">
        <v>0</v>
      </c>
      <c r="V255" s="112">
        <v>0</v>
      </c>
      <c r="W255" s="112">
        <v>0</v>
      </c>
      <c r="X255" s="112">
        <v>0</v>
      </c>
      <c r="Y255" s="112">
        <v>0</v>
      </c>
      <c r="Z255" s="112">
        <v>0</v>
      </c>
      <c r="AA255" s="112">
        <v>0</v>
      </c>
      <c r="AB255" s="112">
        <v>0</v>
      </c>
      <c r="AC255" s="112">
        <v>0</v>
      </c>
      <c r="AD255" s="112">
        <v>0</v>
      </c>
      <c r="AE255" s="112">
        <v>0</v>
      </c>
      <c r="AF255" s="112">
        <v>0</v>
      </c>
      <c r="AG255" s="112">
        <v>0</v>
      </c>
      <c r="AH255" s="112">
        <v>0</v>
      </c>
      <c r="AI255" s="112">
        <v>0</v>
      </c>
      <c r="AJ255" s="112">
        <v>0</v>
      </c>
      <c r="AK255" s="112">
        <v>0</v>
      </c>
      <c r="AL255" s="112">
        <v>0</v>
      </c>
      <c r="AM255" s="112">
        <v>0</v>
      </c>
      <c r="AN255" s="112">
        <v>0</v>
      </c>
      <c r="AO255" s="112">
        <v>0</v>
      </c>
      <c r="AP255" s="112">
        <v>0</v>
      </c>
      <c r="AQ255" s="112">
        <v>0</v>
      </c>
      <c r="AR255" s="112">
        <v>0</v>
      </c>
      <c r="AS255" s="112">
        <v>0</v>
      </c>
      <c r="AT255" s="112">
        <v>0</v>
      </c>
      <c r="AU255" s="112">
        <v>0</v>
      </c>
      <c r="AV255" s="112">
        <v>0</v>
      </c>
      <c r="AW255" s="112">
        <v>0</v>
      </c>
      <c r="AX255" s="112">
        <v>0</v>
      </c>
      <c r="AY255" s="113">
        <v>0</v>
      </c>
    </row>
    <row r="256" spans="1:51" s="36" customFormat="1" x14ac:dyDescent="0.2">
      <c r="A256" s="54">
        <f>'[1]Allocation Methodology'!A6</f>
        <v>2</v>
      </c>
      <c r="B256" s="55" t="str">
        <f>'[1]Allocation Methodology'!B6</f>
        <v>Cool &amp; Hot Savings Rebate</v>
      </c>
      <c r="C256" s="55" t="str">
        <f>'[1]Allocation Methodology'!C6</f>
        <v>Consumer</v>
      </c>
      <c r="D256" s="55">
        <f>'[1]Allocation Methodology'!D6</f>
        <v>2006</v>
      </c>
      <c r="E256" s="56" t="str">
        <f>'[1]Allocation Methodology'!E6</f>
        <v>Final</v>
      </c>
      <c r="F256" s="38" t="b">
        <v>0</v>
      </c>
      <c r="G256" s="114">
        <v>16.666825044198706</v>
      </c>
      <c r="H256" s="115">
        <v>16.666825044198706</v>
      </c>
      <c r="I256" s="115">
        <v>16.666825044198706</v>
      </c>
      <c r="J256" s="115">
        <v>16.666825044198706</v>
      </c>
      <c r="K256" s="115">
        <v>16.666825044198706</v>
      </c>
      <c r="L256" s="115">
        <v>16.666825044198706</v>
      </c>
      <c r="M256" s="115">
        <v>16.666825044198706</v>
      </c>
      <c r="N256" s="115">
        <v>16.666825044198706</v>
      </c>
      <c r="O256" s="115">
        <v>12.833453662456868</v>
      </c>
      <c r="P256" s="115">
        <v>12.833453662456868</v>
      </c>
      <c r="Q256" s="115">
        <v>12.833453662456868</v>
      </c>
      <c r="R256" s="115">
        <v>12.833453662456868</v>
      </c>
      <c r="S256" s="115">
        <v>12.833453662456868</v>
      </c>
      <c r="T256" s="115">
        <v>12.833453662456868</v>
      </c>
      <c r="U256" s="115">
        <v>7.486630851700439</v>
      </c>
      <c r="V256" s="115">
        <v>2.2773263528993128</v>
      </c>
      <c r="W256" s="115">
        <v>2.2773263528993128</v>
      </c>
      <c r="X256" s="115">
        <v>2.2773263528993128</v>
      </c>
      <c r="Y256" s="115">
        <v>0</v>
      </c>
      <c r="Z256" s="115">
        <v>0</v>
      </c>
      <c r="AA256" s="115">
        <v>0</v>
      </c>
      <c r="AB256" s="115">
        <v>0</v>
      </c>
      <c r="AC256" s="115">
        <v>0</v>
      </c>
      <c r="AD256" s="115">
        <v>0</v>
      </c>
      <c r="AE256" s="115">
        <v>0</v>
      </c>
      <c r="AF256" s="115">
        <v>0</v>
      </c>
      <c r="AG256" s="115">
        <v>0</v>
      </c>
      <c r="AH256" s="115">
        <v>0</v>
      </c>
      <c r="AI256" s="115">
        <v>0</v>
      </c>
      <c r="AJ256" s="115">
        <v>0</v>
      </c>
      <c r="AK256" s="115">
        <v>0</v>
      </c>
      <c r="AL256" s="115">
        <v>0</v>
      </c>
      <c r="AM256" s="115">
        <v>0</v>
      </c>
      <c r="AN256" s="115">
        <v>0</v>
      </c>
      <c r="AO256" s="115">
        <v>0</v>
      </c>
      <c r="AP256" s="115">
        <v>0</v>
      </c>
      <c r="AQ256" s="115">
        <v>0</v>
      </c>
      <c r="AR256" s="115">
        <v>0</v>
      </c>
      <c r="AS256" s="115">
        <v>0</v>
      </c>
      <c r="AT256" s="115">
        <v>0</v>
      </c>
      <c r="AU256" s="115">
        <v>0</v>
      </c>
      <c r="AV256" s="115">
        <v>0</v>
      </c>
      <c r="AW256" s="115">
        <v>0</v>
      </c>
      <c r="AX256" s="115">
        <v>0</v>
      </c>
      <c r="AY256" s="116">
        <v>0</v>
      </c>
    </row>
    <row r="257" spans="1:51" s="36" customFormat="1" x14ac:dyDescent="0.2">
      <c r="A257" s="61">
        <f>'[1]Allocation Methodology'!A7</f>
        <v>3</v>
      </c>
      <c r="B257" s="62" t="str">
        <f>'[1]Allocation Methodology'!B7</f>
        <v>Every Kilowatt Counts</v>
      </c>
      <c r="C257" s="62" t="str">
        <f>'[1]Allocation Methodology'!C7</f>
        <v>Consumer</v>
      </c>
      <c r="D257" s="62">
        <f>'[1]Allocation Methodology'!D7</f>
        <v>2006</v>
      </c>
      <c r="E257" s="63" t="str">
        <f>'[1]Allocation Methodology'!E7</f>
        <v>Final</v>
      </c>
      <c r="F257" s="38" t="b">
        <v>0</v>
      </c>
      <c r="G257" s="117">
        <v>379.30956839727793</v>
      </c>
      <c r="H257" s="118">
        <v>379.30956839727793</v>
      </c>
      <c r="I257" s="118">
        <v>379.30956839727793</v>
      </c>
      <c r="J257" s="118">
        <v>379.30956839727793</v>
      </c>
      <c r="K257" s="118">
        <v>48.905012718909148</v>
      </c>
      <c r="L257" s="118">
        <v>48.905012718909148</v>
      </c>
      <c r="M257" s="118">
        <v>48.905012718909148</v>
      </c>
      <c r="N257" s="118">
        <v>48.905012718909148</v>
      </c>
      <c r="O257" s="118">
        <v>48.905012718909148</v>
      </c>
      <c r="P257" s="118">
        <v>48.905012718909148</v>
      </c>
      <c r="Q257" s="118">
        <v>45.608901248281668</v>
      </c>
      <c r="R257" s="118">
        <v>45.608901248281668</v>
      </c>
      <c r="S257" s="118">
        <v>45.608901248281668</v>
      </c>
      <c r="T257" s="118">
        <v>45.608901248281668</v>
      </c>
      <c r="U257" s="118">
        <v>45.608901248281668</v>
      </c>
      <c r="V257" s="118">
        <v>42.251147324293484</v>
      </c>
      <c r="W257" s="118">
        <v>42.251147324293484</v>
      </c>
      <c r="X257" s="118">
        <v>42.251147324293484</v>
      </c>
      <c r="Y257" s="118">
        <v>23.974856614113055</v>
      </c>
      <c r="Z257" s="118">
        <v>23.974856614113055</v>
      </c>
      <c r="AA257" s="118">
        <v>13.989278291142792</v>
      </c>
      <c r="AB257" s="118">
        <v>13.989278291142792</v>
      </c>
      <c r="AC257" s="118">
        <v>13.989278291142792</v>
      </c>
      <c r="AD257" s="118">
        <v>13.989278291142792</v>
      </c>
      <c r="AE257" s="118">
        <v>13.989278291142792</v>
      </c>
      <c r="AF257" s="118">
        <v>11.834705580732592</v>
      </c>
      <c r="AG257" s="118">
        <v>11.834705580732592</v>
      </c>
      <c r="AH257" s="118">
        <v>11.834705580732592</v>
      </c>
      <c r="AI257" s="118">
        <v>11.834705580732592</v>
      </c>
      <c r="AJ257" s="118">
        <v>11.834705580732592</v>
      </c>
      <c r="AK257" s="118">
        <v>0</v>
      </c>
      <c r="AL257" s="118">
        <v>0</v>
      </c>
      <c r="AM257" s="118">
        <v>0</v>
      </c>
      <c r="AN257" s="118">
        <v>0</v>
      </c>
      <c r="AO257" s="118">
        <v>0</v>
      </c>
      <c r="AP257" s="118">
        <v>0</v>
      </c>
      <c r="AQ257" s="118">
        <v>0</v>
      </c>
      <c r="AR257" s="118">
        <v>0</v>
      </c>
      <c r="AS257" s="118">
        <v>0</v>
      </c>
      <c r="AT257" s="118">
        <v>0</v>
      </c>
      <c r="AU257" s="118">
        <v>0</v>
      </c>
      <c r="AV257" s="118">
        <v>0</v>
      </c>
      <c r="AW257" s="118">
        <v>0</v>
      </c>
      <c r="AX257" s="118">
        <v>0</v>
      </c>
      <c r="AY257" s="119">
        <v>0</v>
      </c>
    </row>
    <row r="258" spans="1:51" s="36" customFormat="1" x14ac:dyDescent="0.2">
      <c r="A258" s="54">
        <f>'[1]Allocation Methodology'!A8</f>
        <v>4</v>
      </c>
      <c r="B258" s="55" t="str">
        <f>'[1]Allocation Methodology'!B8</f>
        <v>Demand Response 1</v>
      </c>
      <c r="C258" s="55" t="str">
        <f>'[1]Allocation Methodology'!C8</f>
        <v>Business, Industrial</v>
      </c>
      <c r="D258" s="55">
        <f>'[1]Allocation Methodology'!D8</f>
        <v>2006</v>
      </c>
      <c r="E258" s="56" t="str">
        <f>'[1]Allocation Methodology'!E8</f>
        <v>Final</v>
      </c>
      <c r="F258" s="38" t="b">
        <v>0</v>
      </c>
      <c r="G258" s="114">
        <v>0</v>
      </c>
      <c r="H258" s="115">
        <v>0</v>
      </c>
      <c r="I258" s="115">
        <v>0</v>
      </c>
      <c r="J258" s="115">
        <v>0</v>
      </c>
      <c r="K258" s="115">
        <v>0</v>
      </c>
      <c r="L258" s="115">
        <v>0</v>
      </c>
      <c r="M258" s="115">
        <v>0</v>
      </c>
      <c r="N258" s="115">
        <v>0</v>
      </c>
      <c r="O258" s="115">
        <v>0</v>
      </c>
      <c r="P258" s="115">
        <v>0</v>
      </c>
      <c r="Q258" s="115">
        <v>0</v>
      </c>
      <c r="R258" s="115">
        <v>0</v>
      </c>
      <c r="S258" s="115">
        <v>0</v>
      </c>
      <c r="T258" s="115">
        <v>0</v>
      </c>
      <c r="U258" s="115">
        <v>0</v>
      </c>
      <c r="V258" s="115">
        <v>0</v>
      </c>
      <c r="W258" s="115">
        <v>0</v>
      </c>
      <c r="X258" s="115">
        <v>0</v>
      </c>
      <c r="Y258" s="115">
        <v>0</v>
      </c>
      <c r="Z258" s="115">
        <v>0</v>
      </c>
      <c r="AA258" s="115">
        <v>0</v>
      </c>
      <c r="AB258" s="115">
        <v>0</v>
      </c>
      <c r="AC258" s="115">
        <v>0</v>
      </c>
      <c r="AD258" s="115">
        <v>0</v>
      </c>
      <c r="AE258" s="115">
        <v>0</v>
      </c>
      <c r="AF258" s="115">
        <v>0</v>
      </c>
      <c r="AG258" s="115">
        <v>0</v>
      </c>
      <c r="AH258" s="115">
        <v>0</v>
      </c>
      <c r="AI258" s="115">
        <v>0</v>
      </c>
      <c r="AJ258" s="115">
        <v>0</v>
      </c>
      <c r="AK258" s="115">
        <v>0</v>
      </c>
      <c r="AL258" s="115">
        <v>0</v>
      </c>
      <c r="AM258" s="115">
        <v>0</v>
      </c>
      <c r="AN258" s="115">
        <v>0</v>
      </c>
      <c r="AO258" s="115">
        <v>0</v>
      </c>
      <c r="AP258" s="115">
        <v>0</v>
      </c>
      <c r="AQ258" s="115">
        <v>0</v>
      </c>
      <c r="AR258" s="115">
        <v>0</v>
      </c>
      <c r="AS258" s="115">
        <v>0</v>
      </c>
      <c r="AT258" s="115">
        <v>0</v>
      </c>
      <c r="AU258" s="115">
        <v>0</v>
      </c>
      <c r="AV258" s="115">
        <v>0</v>
      </c>
      <c r="AW258" s="115">
        <v>0</v>
      </c>
      <c r="AX258" s="115">
        <v>0</v>
      </c>
      <c r="AY258" s="116">
        <v>0</v>
      </c>
    </row>
    <row r="259" spans="1:51" s="36" customFormat="1" x14ac:dyDescent="0.2">
      <c r="A259" s="68">
        <f>'[1]Allocation Methodology'!A9</f>
        <v>5</v>
      </c>
      <c r="B259" s="69" t="str">
        <f>'[1]Allocation Methodology'!B9</f>
        <v>Loblaw &amp; York Region Demand Response</v>
      </c>
      <c r="C259" s="69" t="str">
        <f>'[1]Allocation Methodology'!C9</f>
        <v>Business, Industrial</v>
      </c>
      <c r="D259" s="69">
        <f>'[1]Allocation Methodology'!D9</f>
        <v>2006</v>
      </c>
      <c r="E259" s="70" t="str">
        <f>'[1]Allocation Methodology'!E9</f>
        <v>Final</v>
      </c>
      <c r="F259" s="38" t="b">
        <v>0</v>
      </c>
      <c r="G259" s="120">
        <v>0</v>
      </c>
      <c r="H259" s="121">
        <v>0</v>
      </c>
      <c r="I259" s="121">
        <v>0</v>
      </c>
      <c r="J259" s="121">
        <v>0</v>
      </c>
      <c r="K259" s="121">
        <v>0</v>
      </c>
      <c r="L259" s="121">
        <v>0</v>
      </c>
      <c r="M259" s="121">
        <v>0</v>
      </c>
      <c r="N259" s="121">
        <v>0</v>
      </c>
      <c r="O259" s="121">
        <v>0</v>
      </c>
      <c r="P259" s="121">
        <v>0</v>
      </c>
      <c r="Q259" s="121">
        <v>0</v>
      </c>
      <c r="R259" s="121">
        <v>0</v>
      </c>
      <c r="S259" s="121">
        <v>0</v>
      </c>
      <c r="T259" s="121">
        <v>0</v>
      </c>
      <c r="U259" s="121">
        <v>0</v>
      </c>
      <c r="V259" s="121">
        <v>0</v>
      </c>
      <c r="W259" s="121">
        <v>0</v>
      </c>
      <c r="X259" s="121">
        <v>0</v>
      </c>
      <c r="Y259" s="121">
        <v>0</v>
      </c>
      <c r="Z259" s="121">
        <v>0</v>
      </c>
      <c r="AA259" s="121">
        <v>0</v>
      </c>
      <c r="AB259" s="121">
        <v>0</v>
      </c>
      <c r="AC259" s="121">
        <v>0</v>
      </c>
      <c r="AD259" s="121">
        <v>0</v>
      </c>
      <c r="AE259" s="121">
        <v>0</v>
      </c>
      <c r="AF259" s="121">
        <v>0</v>
      </c>
      <c r="AG259" s="121">
        <v>0</v>
      </c>
      <c r="AH259" s="121">
        <v>0</v>
      </c>
      <c r="AI259" s="121">
        <v>0</v>
      </c>
      <c r="AJ259" s="121">
        <v>0</v>
      </c>
      <c r="AK259" s="121">
        <v>0</v>
      </c>
      <c r="AL259" s="121">
        <v>0</v>
      </c>
      <c r="AM259" s="121">
        <v>0</v>
      </c>
      <c r="AN259" s="121">
        <v>0</v>
      </c>
      <c r="AO259" s="121">
        <v>0</v>
      </c>
      <c r="AP259" s="121">
        <v>0</v>
      </c>
      <c r="AQ259" s="121">
        <v>0</v>
      </c>
      <c r="AR259" s="121">
        <v>0</v>
      </c>
      <c r="AS259" s="121">
        <v>0</v>
      </c>
      <c r="AT259" s="121">
        <v>0</v>
      </c>
      <c r="AU259" s="121">
        <v>0</v>
      </c>
      <c r="AV259" s="121">
        <v>0</v>
      </c>
      <c r="AW259" s="121">
        <v>0</v>
      </c>
      <c r="AX259" s="121">
        <v>0</v>
      </c>
      <c r="AY259" s="122">
        <v>0</v>
      </c>
    </row>
    <row r="260" spans="1:51" s="36" customFormat="1" x14ac:dyDescent="0.2">
      <c r="A260" s="75">
        <f>'[1]Allocation Methodology'!A10</f>
        <v>6</v>
      </c>
      <c r="B260" s="76" t="str">
        <f>'[1]Allocation Methodology'!B10</f>
        <v>Great Refrigerator Roundup</v>
      </c>
      <c r="C260" s="76" t="str">
        <f>'[1]Allocation Methodology'!C10</f>
        <v>Consumer</v>
      </c>
      <c r="D260" s="76">
        <f>'[1]Allocation Methodology'!D10</f>
        <v>2007</v>
      </c>
      <c r="E260" s="77" t="str">
        <f>'[1]Allocation Methodology'!E10</f>
        <v>Final</v>
      </c>
      <c r="F260" s="38" t="b">
        <v>0</v>
      </c>
      <c r="G260" s="123">
        <v>0</v>
      </c>
      <c r="H260" s="124">
        <v>18.288413753787431</v>
      </c>
      <c r="I260" s="124">
        <v>18.288413753787431</v>
      </c>
      <c r="J260" s="124">
        <v>18.288413753787431</v>
      </c>
      <c r="K260" s="124">
        <v>18.288413753787431</v>
      </c>
      <c r="L260" s="124">
        <v>18.288413753787431</v>
      </c>
      <c r="M260" s="124">
        <v>18.288413753787431</v>
      </c>
      <c r="N260" s="124">
        <v>18.288413753787431</v>
      </c>
      <c r="O260" s="124">
        <v>18.288413753787431</v>
      </c>
      <c r="P260" s="124">
        <v>17.778232906275782</v>
      </c>
      <c r="Q260" s="124">
        <v>0</v>
      </c>
      <c r="R260" s="124">
        <v>0</v>
      </c>
      <c r="S260" s="124">
        <v>0</v>
      </c>
      <c r="T260" s="124">
        <v>0</v>
      </c>
      <c r="U260" s="124">
        <v>0</v>
      </c>
      <c r="V260" s="124">
        <v>0</v>
      </c>
      <c r="W260" s="124">
        <v>0</v>
      </c>
      <c r="X260" s="124">
        <v>0</v>
      </c>
      <c r="Y260" s="124">
        <v>0</v>
      </c>
      <c r="Z260" s="124">
        <v>0</v>
      </c>
      <c r="AA260" s="124">
        <v>0</v>
      </c>
      <c r="AB260" s="124">
        <v>0</v>
      </c>
      <c r="AC260" s="124">
        <v>0</v>
      </c>
      <c r="AD260" s="124">
        <v>0</v>
      </c>
      <c r="AE260" s="124">
        <v>0</v>
      </c>
      <c r="AF260" s="124">
        <v>0</v>
      </c>
      <c r="AG260" s="124">
        <v>0</v>
      </c>
      <c r="AH260" s="124">
        <v>0</v>
      </c>
      <c r="AI260" s="124">
        <v>0</v>
      </c>
      <c r="AJ260" s="124">
        <v>0</v>
      </c>
      <c r="AK260" s="124">
        <v>0</v>
      </c>
      <c r="AL260" s="124">
        <v>0</v>
      </c>
      <c r="AM260" s="124">
        <v>0</v>
      </c>
      <c r="AN260" s="124">
        <v>0</v>
      </c>
      <c r="AO260" s="124">
        <v>0</v>
      </c>
      <c r="AP260" s="124">
        <v>0</v>
      </c>
      <c r="AQ260" s="124">
        <v>0</v>
      </c>
      <c r="AR260" s="124">
        <v>0</v>
      </c>
      <c r="AS260" s="124">
        <v>0</v>
      </c>
      <c r="AT260" s="124">
        <v>0</v>
      </c>
      <c r="AU260" s="124">
        <v>0</v>
      </c>
      <c r="AV260" s="124">
        <v>0</v>
      </c>
      <c r="AW260" s="124">
        <v>0</v>
      </c>
      <c r="AX260" s="124">
        <v>0</v>
      </c>
      <c r="AY260" s="125">
        <v>0</v>
      </c>
    </row>
    <row r="261" spans="1:51" s="36" customFormat="1" x14ac:dyDescent="0.2">
      <c r="A261" s="61">
        <f>'[1]Allocation Methodology'!A11</f>
        <v>7</v>
      </c>
      <c r="B261" s="62" t="str">
        <f>'[1]Allocation Methodology'!B11</f>
        <v>Cool &amp; Hot Savings Rebate</v>
      </c>
      <c r="C261" s="62" t="str">
        <f>'[1]Allocation Methodology'!C11</f>
        <v>Consumer</v>
      </c>
      <c r="D261" s="62">
        <f>'[1]Allocation Methodology'!D11</f>
        <v>2007</v>
      </c>
      <c r="E261" s="63" t="str">
        <f>'[1]Allocation Methodology'!E11</f>
        <v>Final</v>
      </c>
      <c r="F261" s="38" t="b">
        <v>0</v>
      </c>
      <c r="G261" s="117">
        <v>0</v>
      </c>
      <c r="H261" s="118">
        <v>40.691600341122935</v>
      </c>
      <c r="I261" s="118">
        <v>40.691600341122935</v>
      </c>
      <c r="J261" s="118">
        <v>40.691600341122935</v>
      </c>
      <c r="K261" s="118">
        <v>40.691600341122935</v>
      </c>
      <c r="L261" s="118">
        <v>40.691600341122935</v>
      </c>
      <c r="M261" s="118">
        <v>34.440402584131213</v>
      </c>
      <c r="N261" s="118">
        <v>34.440402584131213</v>
      </c>
      <c r="O261" s="118">
        <v>34.440402584131213</v>
      </c>
      <c r="P261" s="118">
        <v>34.440402584131213</v>
      </c>
      <c r="Q261" s="118">
        <v>34.440402584131213</v>
      </c>
      <c r="R261" s="118">
        <v>34.440402584131213</v>
      </c>
      <c r="S261" s="118">
        <v>34.440402584131213</v>
      </c>
      <c r="T261" s="118">
        <v>34.440402584131213</v>
      </c>
      <c r="U261" s="118">
        <v>34.440402584131213</v>
      </c>
      <c r="V261" s="118">
        <v>34.440402584131213</v>
      </c>
      <c r="W261" s="118">
        <v>3.7835149835075605</v>
      </c>
      <c r="X261" s="118">
        <v>3.7835149835075605</v>
      </c>
      <c r="Y261" s="118">
        <v>3.7835149835075605</v>
      </c>
      <c r="Z261" s="118">
        <v>0</v>
      </c>
      <c r="AA261" s="118">
        <v>0</v>
      </c>
      <c r="AB261" s="118">
        <v>0</v>
      </c>
      <c r="AC261" s="118">
        <v>0</v>
      </c>
      <c r="AD261" s="118">
        <v>0</v>
      </c>
      <c r="AE261" s="118">
        <v>0</v>
      </c>
      <c r="AF261" s="118">
        <v>0</v>
      </c>
      <c r="AG261" s="118">
        <v>0</v>
      </c>
      <c r="AH261" s="118">
        <v>0</v>
      </c>
      <c r="AI261" s="118">
        <v>0</v>
      </c>
      <c r="AJ261" s="118">
        <v>0</v>
      </c>
      <c r="AK261" s="118">
        <v>0</v>
      </c>
      <c r="AL261" s="118">
        <v>0</v>
      </c>
      <c r="AM261" s="118">
        <v>0</v>
      </c>
      <c r="AN261" s="118">
        <v>0</v>
      </c>
      <c r="AO261" s="118">
        <v>0</v>
      </c>
      <c r="AP261" s="118">
        <v>0</v>
      </c>
      <c r="AQ261" s="118">
        <v>0</v>
      </c>
      <c r="AR261" s="118">
        <v>0</v>
      </c>
      <c r="AS261" s="118">
        <v>0</v>
      </c>
      <c r="AT261" s="118">
        <v>0</v>
      </c>
      <c r="AU261" s="118">
        <v>0</v>
      </c>
      <c r="AV261" s="118">
        <v>0</v>
      </c>
      <c r="AW261" s="118">
        <v>0</v>
      </c>
      <c r="AX261" s="118">
        <v>0</v>
      </c>
      <c r="AY261" s="119">
        <v>0</v>
      </c>
    </row>
    <row r="262" spans="1:51" s="36" customFormat="1" x14ac:dyDescent="0.2">
      <c r="A262" s="54">
        <f>'[1]Allocation Methodology'!A12</f>
        <v>8</v>
      </c>
      <c r="B262" s="55" t="str">
        <f>'[1]Allocation Methodology'!B12</f>
        <v>Every Kilowatt Counts</v>
      </c>
      <c r="C262" s="55" t="str">
        <f>'[1]Allocation Methodology'!C12</f>
        <v>Consumer</v>
      </c>
      <c r="D262" s="55">
        <f>'[1]Allocation Methodology'!D12</f>
        <v>2007</v>
      </c>
      <c r="E262" s="56" t="str">
        <f>'[1]Allocation Methodology'!E12</f>
        <v>Final</v>
      </c>
      <c r="F262" s="38" t="b">
        <v>0</v>
      </c>
      <c r="G262" s="114">
        <v>0</v>
      </c>
      <c r="H262" s="115">
        <v>169.4294747070158</v>
      </c>
      <c r="I262" s="115">
        <v>166.66793382840575</v>
      </c>
      <c r="J262" s="115">
        <v>166.66793382840575</v>
      </c>
      <c r="K262" s="115">
        <v>166.66793382840575</v>
      </c>
      <c r="L262" s="115">
        <v>166.66793382840575</v>
      </c>
      <c r="M262" s="115">
        <v>157.09603375277678</v>
      </c>
      <c r="N262" s="115">
        <v>157.09603375277678</v>
      </c>
      <c r="O262" s="115">
        <v>157.09603375277678</v>
      </c>
      <c r="P262" s="115">
        <v>17.008613678003364</v>
      </c>
      <c r="Q262" s="115">
        <v>17.008613678003364</v>
      </c>
      <c r="R262" s="115">
        <v>3.0413882954664069</v>
      </c>
      <c r="S262" s="115">
        <v>3.0413882954664069</v>
      </c>
      <c r="T262" s="115">
        <v>3.0413882954664069</v>
      </c>
      <c r="U262" s="115">
        <v>3.0413882954664069</v>
      </c>
      <c r="V262" s="115">
        <v>3.0413882954664069</v>
      </c>
      <c r="W262" s="115">
        <v>1.7140876473309392</v>
      </c>
      <c r="X262" s="115">
        <v>0.63823420354695193</v>
      </c>
      <c r="Y262" s="115">
        <v>0.63823420354695193</v>
      </c>
      <c r="Z262" s="115">
        <v>0</v>
      </c>
      <c r="AA262" s="115">
        <v>0</v>
      </c>
      <c r="AB262" s="115">
        <v>0</v>
      </c>
      <c r="AC262" s="115">
        <v>0</v>
      </c>
      <c r="AD262" s="115">
        <v>0</v>
      </c>
      <c r="AE262" s="115">
        <v>0</v>
      </c>
      <c r="AF262" s="115">
        <v>0</v>
      </c>
      <c r="AG262" s="115">
        <v>0</v>
      </c>
      <c r="AH262" s="115">
        <v>0</v>
      </c>
      <c r="AI262" s="115">
        <v>0</v>
      </c>
      <c r="AJ262" s="115">
        <v>0</v>
      </c>
      <c r="AK262" s="115">
        <v>0</v>
      </c>
      <c r="AL262" s="115">
        <v>0</v>
      </c>
      <c r="AM262" s="115">
        <v>0</v>
      </c>
      <c r="AN262" s="115">
        <v>0</v>
      </c>
      <c r="AO262" s="115">
        <v>0</v>
      </c>
      <c r="AP262" s="115">
        <v>0</v>
      </c>
      <c r="AQ262" s="115">
        <v>0</v>
      </c>
      <c r="AR262" s="115">
        <v>0</v>
      </c>
      <c r="AS262" s="115">
        <v>0</v>
      </c>
      <c r="AT262" s="115">
        <v>0</v>
      </c>
      <c r="AU262" s="115">
        <v>0</v>
      </c>
      <c r="AV262" s="115">
        <v>0</v>
      </c>
      <c r="AW262" s="115">
        <v>0</v>
      </c>
      <c r="AX262" s="115">
        <v>0</v>
      </c>
      <c r="AY262" s="116">
        <v>0</v>
      </c>
    </row>
    <row r="263" spans="1:51" s="36" customFormat="1" x14ac:dyDescent="0.2">
      <c r="A263" s="61">
        <f>'[1]Allocation Methodology'!A13</f>
        <v>9</v>
      </c>
      <c r="B263" s="82" t="str">
        <f>'[1]Allocation Methodology'!B13</f>
        <v>peaksaver®</v>
      </c>
      <c r="C263" s="62" t="str">
        <f>'[1]Allocation Methodology'!C13</f>
        <v>Consumer, Business</v>
      </c>
      <c r="D263" s="62">
        <f>'[1]Allocation Methodology'!D13</f>
        <v>2007</v>
      </c>
      <c r="E263" s="63" t="str">
        <f>'[1]Allocation Methodology'!E13</f>
        <v>Final</v>
      </c>
      <c r="F263" s="38" t="b">
        <v>0</v>
      </c>
      <c r="G263" s="117">
        <v>0</v>
      </c>
      <c r="H263" s="118">
        <v>0</v>
      </c>
      <c r="I263" s="118">
        <v>0</v>
      </c>
      <c r="J263" s="118">
        <v>0</v>
      </c>
      <c r="K263" s="118">
        <v>0</v>
      </c>
      <c r="L263" s="118">
        <v>0</v>
      </c>
      <c r="M263" s="118">
        <v>0</v>
      </c>
      <c r="N263" s="118">
        <v>0</v>
      </c>
      <c r="O263" s="118">
        <v>0</v>
      </c>
      <c r="P263" s="118">
        <v>0</v>
      </c>
      <c r="Q263" s="118">
        <v>0</v>
      </c>
      <c r="R263" s="118">
        <v>0</v>
      </c>
      <c r="S263" s="118">
        <v>0</v>
      </c>
      <c r="T263" s="118">
        <v>0</v>
      </c>
      <c r="U263" s="118">
        <v>0</v>
      </c>
      <c r="V263" s="118">
        <v>0</v>
      </c>
      <c r="W263" s="118">
        <v>0</v>
      </c>
      <c r="X263" s="118">
        <v>0</v>
      </c>
      <c r="Y263" s="118">
        <v>0</v>
      </c>
      <c r="Z263" s="118">
        <v>0</v>
      </c>
      <c r="AA263" s="118">
        <v>0</v>
      </c>
      <c r="AB263" s="118">
        <v>0</v>
      </c>
      <c r="AC263" s="118">
        <v>0</v>
      </c>
      <c r="AD263" s="118">
        <v>0</v>
      </c>
      <c r="AE263" s="118">
        <v>0</v>
      </c>
      <c r="AF263" s="118">
        <v>0</v>
      </c>
      <c r="AG263" s="118">
        <v>0</v>
      </c>
      <c r="AH263" s="118">
        <v>0</v>
      </c>
      <c r="AI263" s="118">
        <v>0</v>
      </c>
      <c r="AJ263" s="118">
        <v>0</v>
      </c>
      <c r="AK263" s="118">
        <v>0</v>
      </c>
      <c r="AL263" s="118">
        <v>0</v>
      </c>
      <c r="AM263" s="118">
        <v>0</v>
      </c>
      <c r="AN263" s="118">
        <v>0</v>
      </c>
      <c r="AO263" s="118">
        <v>0</v>
      </c>
      <c r="AP263" s="118">
        <v>0</v>
      </c>
      <c r="AQ263" s="118">
        <v>0</v>
      </c>
      <c r="AR263" s="118">
        <v>0</v>
      </c>
      <c r="AS263" s="118">
        <v>0</v>
      </c>
      <c r="AT263" s="118">
        <v>0</v>
      </c>
      <c r="AU263" s="118">
        <v>0</v>
      </c>
      <c r="AV263" s="118">
        <v>0</v>
      </c>
      <c r="AW263" s="118">
        <v>0</v>
      </c>
      <c r="AX263" s="118">
        <v>0</v>
      </c>
      <c r="AY263" s="119">
        <v>0</v>
      </c>
    </row>
    <row r="264" spans="1:51" s="36" customFormat="1" x14ac:dyDescent="0.2">
      <c r="A264" s="54">
        <f>'[1]Allocation Methodology'!A14</f>
        <v>10</v>
      </c>
      <c r="B264" s="55" t="str">
        <f>'[1]Allocation Methodology'!B14</f>
        <v>Summer Savings</v>
      </c>
      <c r="C264" s="55" t="str">
        <f>'[1]Allocation Methodology'!C14</f>
        <v>Consumer</v>
      </c>
      <c r="D264" s="55">
        <f>'[1]Allocation Methodology'!D14</f>
        <v>2007</v>
      </c>
      <c r="E264" s="56" t="str">
        <f>'[1]Allocation Methodology'!E14</f>
        <v>Final</v>
      </c>
      <c r="F264" s="38" t="b">
        <v>0</v>
      </c>
      <c r="G264" s="114">
        <v>0</v>
      </c>
      <c r="H264" s="115">
        <v>646.07639553662636</v>
      </c>
      <c r="I264" s="115">
        <v>108.89774747600296</v>
      </c>
      <c r="J264" s="115">
        <v>41.219551669455242</v>
      </c>
      <c r="K264" s="115">
        <v>41.219551669455242</v>
      </c>
      <c r="L264" s="115">
        <v>41.219551669455242</v>
      </c>
      <c r="M264" s="115">
        <v>41.219551669455242</v>
      </c>
      <c r="N264" s="115">
        <v>41.219551669455242</v>
      </c>
      <c r="O264" s="115">
        <v>41.219551669455242</v>
      </c>
      <c r="P264" s="115">
        <v>26.178726550404409</v>
      </c>
      <c r="Q264" s="115">
        <v>26.178726550404409</v>
      </c>
      <c r="R264" s="115">
        <v>26.178726550404409</v>
      </c>
      <c r="S264" s="115">
        <v>26.178726550404409</v>
      </c>
      <c r="T264" s="115">
        <v>26.178726550404409</v>
      </c>
      <c r="U264" s="115">
        <v>26.178726550404409</v>
      </c>
      <c r="V264" s="115">
        <v>0</v>
      </c>
      <c r="W264" s="115">
        <v>0</v>
      </c>
      <c r="X264" s="115">
        <v>0</v>
      </c>
      <c r="Y264" s="115">
        <v>0</v>
      </c>
      <c r="Z264" s="115">
        <v>0</v>
      </c>
      <c r="AA264" s="115">
        <v>0</v>
      </c>
      <c r="AB264" s="115">
        <v>0</v>
      </c>
      <c r="AC264" s="115">
        <v>0</v>
      </c>
      <c r="AD264" s="115">
        <v>0</v>
      </c>
      <c r="AE264" s="115">
        <v>0</v>
      </c>
      <c r="AF264" s="115">
        <v>0</v>
      </c>
      <c r="AG264" s="115">
        <v>0</v>
      </c>
      <c r="AH264" s="115">
        <v>0</v>
      </c>
      <c r="AI264" s="115">
        <v>0</v>
      </c>
      <c r="AJ264" s="115">
        <v>0</v>
      </c>
      <c r="AK264" s="115">
        <v>0</v>
      </c>
      <c r="AL264" s="115">
        <v>0</v>
      </c>
      <c r="AM264" s="115">
        <v>0</v>
      </c>
      <c r="AN264" s="115">
        <v>0</v>
      </c>
      <c r="AO264" s="115">
        <v>0</v>
      </c>
      <c r="AP264" s="115">
        <v>0</v>
      </c>
      <c r="AQ264" s="115">
        <v>0</v>
      </c>
      <c r="AR264" s="115">
        <v>0</v>
      </c>
      <c r="AS264" s="115">
        <v>0</v>
      </c>
      <c r="AT264" s="115">
        <v>0</v>
      </c>
      <c r="AU264" s="115">
        <v>0</v>
      </c>
      <c r="AV264" s="115">
        <v>0</v>
      </c>
      <c r="AW264" s="115">
        <v>0</v>
      </c>
      <c r="AX264" s="115">
        <v>0</v>
      </c>
      <c r="AY264" s="116">
        <v>0</v>
      </c>
    </row>
    <row r="265" spans="1:51" s="36" customFormat="1" x14ac:dyDescent="0.2">
      <c r="A265" s="61">
        <f>'[1]Allocation Methodology'!A15</f>
        <v>11</v>
      </c>
      <c r="B265" s="62" t="str">
        <f>'[1]Allocation Methodology'!B15</f>
        <v>Aboriginal</v>
      </c>
      <c r="C265" s="62" t="str">
        <f>'[1]Allocation Methodology'!C15</f>
        <v>Consumer</v>
      </c>
      <c r="D265" s="62">
        <f>'[1]Allocation Methodology'!D15</f>
        <v>2007</v>
      </c>
      <c r="E265" s="63" t="str">
        <f>'[1]Allocation Methodology'!E15</f>
        <v>Final</v>
      </c>
      <c r="F265" s="38" t="b">
        <v>0</v>
      </c>
      <c r="G265" s="117">
        <v>0</v>
      </c>
      <c r="H265" s="118">
        <v>428.4</v>
      </c>
      <c r="I265" s="118">
        <v>428.4</v>
      </c>
      <c r="J265" s="118">
        <v>428.4</v>
      </c>
      <c r="K265" s="118">
        <v>428.4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18">
        <v>0</v>
      </c>
      <c r="AL265" s="118">
        <v>0</v>
      </c>
      <c r="AM265" s="118">
        <v>0</v>
      </c>
      <c r="AN265" s="118">
        <v>0</v>
      </c>
      <c r="AO265" s="118">
        <v>0</v>
      </c>
      <c r="AP265" s="118">
        <v>0</v>
      </c>
      <c r="AQ265" s="118">
        <v>0</v>
      </c>
      <c r="AR265" s="118">
        <v>0</v>
      </c>
      <c r="AS265" s="118">
        <v>0</v>
      </c>
      <c r="AT265" s="118">
        <v>0</v>
      </c>
      <c r="AU265" s="118">
        <v>0</v>
      </c>
      <c r="AV265" s="118">
        <v>0</v>
      </c>
      <c r="AW265" s="118">
        <v>0</v>
      </c>
      <c r="AX265" s="118">
        <v>0</v>
      </c>
      <c r="AY265" s="119">
        <v>0</v>
      </c>
    </row>
    <row r="266" spans="1:51" s="36" customFormat="1" x14ac:dyDescent="0.2">
      <c r="A266" s="54">
        <f>'[1]Allocation Methodology'!A16</f>
        <v>12</v>
      </c>
      <c r="B266" s="55" t="str">
        <f>'[1]Allocation Methodology'!B16</f>
        <v>Affordable Housing Pilot</v>
      </c>
      <c r="C266" s="55" t="str">
        <f>'[1]Allocation Methodology'!C16</f>
        <v>Consumer Low-Income</v>
      </c>
      <c r="D266" s="55">
        <f>'[1]Allocation Methodology'!D16</f>
        <v>2007</v>
      </c>
      <c r="E266" s="56" t="str">
        <f>'[1]Allocation Methodology'!E16</f>
        <v>Final</v>
      </c>
      <c r="F266" s="38" t="b">
        <v>0</v>
      </c>
      <c r="G266" s="114">
        <v>0</v>
      </c>
      <c r="H266" s="115">
        <v>0</v>
      </c>
      <c r="I266" s="115">
        <v>0</v>
      </c>
      <c r="J266" s="115">
        <v>0</v>
      </c>
      <c r="K266" s="115">
        <v>0</v>
      </c>
      <c r="L266" s="115">
        <v>0</v>
      </c>
      <c r="M266" s="115">
        <v>0</v>
      </c>
      <c r="N266" s="115">
        <v>0</v>
      </c>
      <c r="O266" s="115">
        <v>0</v>
      </c>
      <c r="P266" s="115">
        <v>0</v>
      </c>
      <c r="Q266" s="115">
        <v>0</v>
      </c>
      <c r="R266" s="115">
        <v>0</v>
      </c>
      <c r="S266" s="115">
        <v>0</v>
      </c>
      <c r="T266" s="115">
        <v>0</v>
      </c>
      <c r="U266" s="115">
        <v>0</v>
      </c>
      <c r="V266" s="115">
        <v>0</v>
      </c>
      <c r="W266" s="115">
        <v>0</v>
      </c>
      <c r="X266" s="115">
        <v>0</v>
      </c>
      <c r="Y266" s="115">
        <v>0</v>
      </c>
      <c r="Z266" s="115">
        <v>0</v>
      </c>
      <c r="AA266" s="115">
        <v>0</v>
      </c>
      <c r="AB266" s="115">
        <v>0</v>
      </c>
      <c r="AC266" s="115">
        <v>0</v>
      </c>
      <c r="AD266" s="115">
        <v>0</v>
      </c>
      <c r="AE266" s="115">
        <v>0</v>
      </c>
      <c r="AF266" s="115">
        <v>0</v>
      </c>
      <c r="AG266" s="115">
        <v>0</v>
      </c>
      <c r="AH266" s="115">
        <v>0</v>
      </c>
      <c r="AI266" s="115">
        <v>0</v>
      </c>
      <c r="AJ266" s="115">
        <v>0</v>
      </c>
      <c r="AK266" s="115">
        <v>0</v>
      </c>
      <c r="AL266" s="115">
        <v>0</v>
      </c>
      <c r="AM266" s="115">
        <v>0</v>
      </c>
      <c r="AN266" s="115">
        <v>0</v>
      </c>
      <c r="AO266" s="115">
        <v>0</v>
      </c>
      <c r="AP266" s="115">
        <v>0</v>
      </c>
      <c r="AQ266" s="115">
        <v>0</v>
      </c>
      <c r="AR266" s="115">
        <v>0</v>
      </c>
      <c r="AS266" s="115">
        <v>0</v>
      </c>
      <c r="AT266" s="115">
        <v>0</v>
      </c>
      <c r="AU266" s="115">
        <v>0</v>
      </c>
      <c r="AV266" s="115">
        <v>0</v>
      </c>
      <c r="AW266" s="115">
        <v>0</v>
      </c>
      <c r="AX266" s="115">
        <v>0</v>
      </c>
      <c r="AY266" s="116">
        <v>0</v>
      </c>
    </row>
    <row r="267" spans="1:51" s="36" customFormat="1" x14ac:dyDescent="0.2">
      <c r="A267" s="61">
        <f>'[1]Allocation Methodology'!A17</f>
        <v>13</v>
      </c>
      <c r="B267" s="62" t="str">
        <f>'[1]Allocation Methodology'!B17</f>
        <v>Social Housing Pilot</v>
      </c>
      <c r="C267" s="62" t="str">
        <f>'[1]Allocation Methodology'!C17</f>
        <v>Consumer Low-Income</v>
      </c>
      <c r="D267" s="62">
        <f>'[1]Allocation Methodology'!D17</f>
        <v>2007</v>
      </c>
      <c r="E267" s="63" t="str">
        <f>'[1]Allocation Methodology'!E17</f>
        <v>Final</v>
      </c>
      <c r="F267" s="38" t="b">
        <v>0</v>
      </c>
      <c r="G267" s="117">
        <v>0</v>
      </c>
      <c r="H267" s="118">
        <v>11.28739041360625</v>
      </c>
      <c r="I267" s="118">
        <v>11.28739041360625</v>
      </c>
      <c r="J267" s="118">
        <v>11.28739041360625</v>
      </c>
      <c r="K267" s="118">
        <v>11.28739041360625</v>
      </c>
      <c r="L267" s="118">
        <v>11.28739041360625</v>
      </c>
      <c r="M267" s="118">
        <v>11.28739041360625</v>
      </c>
      <c r="N267" s="118">
        <v>11.28739041360625</v>
      </c>
      <c r="O267" s="118">
        <v>11.28739041360625</v>
      </c>
      <c r="P267" s="118">
        <v>11.28739041360625</v>
      </c>
      <c r="Q267" s="118">
        <v>11.28739041360625</v>
      </c>
      <c r="R267" s="118">
        <v>0</v>
      </c>
      <c r="S267" s="118">
        <v>0</v>
      </c>
      <c r="T267" s="118">
        <v>0</v>
      </c>
      <c r="U267" s="118">
        <v>0</v>
      </c>
      <c r="V267" s="118">
        <v>0</v>
      </c>
      <c r="W267" s="118">
        <v>0</v>
      </c>
      <c r="X267" s="118">
        <v>0</v>
      </c>
      <c r="Y267" s="118">
        <v>0</v>
      </c>
      <c r="Z267" s="118">
        <v>0</v>
      </c>
      <c r="AA267" s="118">
        <v>0</v>
      </c>
      <c r="AB267" s="118">
        <v>0</v>
      </c>
      <c r="AC267" s="118">
        <v>0</v>
      </c>
      <c r="AD267" s="118">
        <v>0</v>
      </c>
      <c r="AE267" s="118">
        <v>0</v>
      </c>
      <c r="AF267" s="118">
        <v>0</v>
      </c>
      <c r="AG267" s="118">
        <v>0</v>
      </c>
      <c r="AH267" s="118">
        <v>0</v>
      </c>
      <c r="AI267" s="118">
        <v>0</v>
      </c>
      <c r="AJ267" s="118">
        <v>0</v>
      </c>
      <c r="AK267" s="118">
        <v>0</v>
      </c>
      <c r="AL267" s="118">
        <v>0</v>
      </c>
      <c r="AM267" s="118">
        <v>0</v>
      </c>
      <c r="AN267" s="118">
        <v>0</v>
      </c>
      <c r="AO267" s="118">
        <v>0</v>
      </c>
      <c r="AP267" s="118">
        <v>0</v>
      </c>
      <c r="AQ267" s="118">
        <v>0</v>
      </c>
      <c r="AR267" s="118">
        <v>0</v>
      </c>
      <c r="AS267" s="118">
        <v>0</v>
      </c>
      <c r="AT267" s="118">
        <v>0</v>
      </c>
      <c r="AU267" s="118">
        <v>0</v>
      </c>
      <c r="AV267" s="118">
        <v>0</v>
      </c>
      <c r="AW267" s="118">
        <v>0</v>
      </c>
      <c r="AX267" s="118">
        <v>0</v>
      </c>
      <c r="AY267" s="119">
        <v>0</v>
      </c>
    </row>
    <row r="268" spans="1:51" s="36" customFormat="1" x14ac:dyDescent="0.2">
      <c r="A268" s="54">
        <f>'[1]Allocation Methodology'!A18</f>
        <v>14</v>
      </c>
      <c r="B268" s="55" t="str">
        <f>'[1]Allocation Methodology'!B18</f>
        <v>Energy Efficiency Assistance for Houses Pilot</v>
      </c>
      <c r="C268" s="55" t="str">
        <f>'[1]Allocation Methodology'!C18</f>
        <v>Consumer Low-Income</v>
      </c>
      <c r="D268" s="55">
        <f>'[1]Allocation Methodology'!D18</f>
        <v>2007</v>
      </c>
      <c r="E268" s="56" t="str">
        <f>'[1]Allocation Methodology'!E18</f>
        <v>Final</v>
      </c>
      <c r="F268" s="38" t="b">
        <v>0</v>
      </c>
      <c r="G268" s="114">
        <v>0</v>
      </c>
      <c r="H268" s="115">
        <v>0</v>
      </c>
      <c r="I268" s="115">
        <v>0</v>
      </c>
      <c r="J268" s="115">
        <v>0</v>
      </c>
      <c r="K268" s="115">
        <v>0</v>
      </c>
      <c r="L268" s="115">
        <v>0</v>
      </c>
      <c r="M268" s="115">
        <v>0</v>
      </c>
      <c r="N268" s="115">
        <v>0</v>
      </c>
      <c r="O268" s="115">
        <v>0</v>
      </c>
      <c r="P268" s="115">
        <v>0</v>
      </c>
      <c r="Q268" s="115">
        <v>0</v>
      </c>
      <c r="R268" s="115">
        <v>0</v>
      </c>
      <c r="S268" s="115">
        <v>0</v>
      </c>
      <c r="T268" s="115">
        <v>0</v>
      </c>
      <c r="U268" s="115">
        <v>0</v>
      </c>
      <c r="V268" s="115">
        <v>0</v>
      </c>
      <c r="W268" s="115">
        <v>0</v>
      </c>
      <c r="X268" s="115">
        <v>0</v>
      </c>
      <c r="Y268" s="115">
        <v>0</v>
      </c>
      <c r="Z268" s="115">
        <v>0</v>
      </c>
      <c r="AA268" s="115">
        <v>0</v>
      </c>
      <c r="AB268" s="115">
        <v>0</v>
      </c>
      <c r="AC268" s="115">
        <v>0</v>
      </c>
      <c r="AD268" s="115">
        <v>0</v>
      </c>
      <c r="AE268" s="115">
        <v>0</v>
      </c>
      <c r="AF268" s="115">
        <v>0</v>
      </c>
      <c r="AG268" s="115">
        <v>0</v>
      </c>
      <c r="AH268" s="115">
        <v>0</v>
      </c>
      <c r="AI268" s="115">
        <v>0</v>
      </c>
      <c r="AJ268" s="115">
        <v>0</v>
      </c>
      <c r="AK268" s="115">
        <v>0</v>
      </c>
      <c r="AL268" s="115">
        <v>0</v>
      </c>
      <c r="AM268" s="115">
        <v>0</v>
      </c>
      <c r="AN268" s="115">
        <v>0</v>
      </c>
      <c r="AO268" s="115">
        <v>0</v>
      </c>
      <c r="AP268" s="115">
        <v>0</v>
      </c>
      <c r="AQ268" s="115">
        <v>0</v>
      </c>
      <c r="AR268" s="115">
        <v>0</v>
      </c>
      <c r="AS268" s="115">
        <v>0</v>
      </c>
      <c r="AT268" s="115">
        <v>0</v>
      </c>
      <c r="AU268" s="115">
        <v>0</v>
      </c>
      <c r="AV268" s="115">
        <v>0</v>
      </c>
      <c r="AW268" s="115">
        <v>0</v>
      </c>
      <c r="AX268" s="115">
        <v>0</v>
      </c>
      <c r="AY268" s="116">
        <v>0</v>
      </c>
    </row>
    <row r="269" spans="1:51" s="36" customFormat="1" x14ac:dyDescent="0.2">
      <c r="A269" s="61">
        <f>'[1]Allocation Methodology'!A19</f>
        <v>15</v>
      </c>
      <c r="B269" s="62" t="str">
        <f>'[1]Allocation Methodology'!B19</f>
        <v>Electricity Retrofit Incentive</v>
      </c>
      <c r="C269" s="62" t="str">
        <f>'[1]Allocation Methodology'!C19</f>
        <v>Business</v>
      </c>
      <c r="D269" s="62">
        <f>'[1]Allocation Methodology'!D19</f>
        <v>2007</v>
      </c>
      <c r="E269" s="63" t="str">
        <f>'[1]Allocation Methodology'!E19</f>
        <v>Final</v>
      </c>
      <c r="F269" s="38" t="b">
        <v>0</v>
      </c>
      <c r="G269" s="117">
        <v>0</v>
      </c>
      <c r="H269" s="118">
        <v>0</v>
      </c>
      <c r="I269" s="118">
        <v>0</v>
      </c>
      <c r="J269" s="118">
        <v>0</v>
      </c>
      <c r="K269" s="118">
        <v>0</v>
      </c>
      <c r="L269" s="118">
        <v>0</v>
      </c>
      <c r="M269" s="118">
        <v>0</v>
      </c>
      <c r="N269" s="118">
        <v>0</v>
      </c>
      <c r="O269" s="118">
        <v>0</v>
      </c>
      <c r="P269" s="118">
        <v>0</v>
      </c>
      <c r="Q269" s="118">
        <v>0</v>
      </c>
      <c r="R269" s="118">
        <v>0</v>
      </c>
      <c r="S269" s="118">
        <v>0</v>
      </c>
      <c r="T269" s="118">
        <v>0</v>
      </c>
      <c r="U269" s="118">
        <v>0</v>
      </c>
      <c r="V269" s="118">
        <v>0</v>
      </c>
      <c r="W269" s="118">
        <v>0</v>
      </c>
      <c r="X269" s="118">
        <v>0</v>
      </c>
      <c r="Y269" s="118">
        <v>0</v>
      </c>
      <c r="Z269" s="118">
        <v>0</v>
      </c>
      <c r="AA269" s="118">
        <v>0</v>
      </c>
      <c r="AB269" s="118">
        <v>0</v>
      </c>
      <c r="AC269" s="118">
        <v>0</v>
      </c>
      <c r="AD269" s="118">
        <v>0</v>
      </c>
      <c r="AE269" s="118">
        <v>0</v>
      </c>
      <c r="AF269" s="118">
        <v>0</v>
      </c>
      <c r="AG269" s="118">
        <v>0</v>
      </c>
      <c r="AH269" s="118">
        <v>0</v>
      </c>
      <c r="AI269" s="118">
        <v>0</v>
      </c>
      <c r="AJ269" s="118">
        <v>0</v>
      </c>
      <c r="AK269" s="118">
        <v>0</v>
      </c>
      <c r="AL269" s="118">
        <v>0</v>
      </c>
      <c r="AM269" s="118">
        <v>0</v>
      </c>
      <c r="AN269" s="118">
        <v>0</v>
      </c>
      <c r="AO269" s="118">
        <v>0</v>
      </c>
      <c r="AP269" s="118">
        <v>0</v>
      </c>
      <c r="AQ269" s="118">
        <v>0</v>
      </c>
      <c r="AR269" s="118">
        <v>0</v>
      </c>
      <c r="AS269" s="118">
        <v>0</v>
      </c>
      <c r="AT269" s="118">
        <v>0</v>
      </c>
      <c r="AU269" s="118">
        <v>0</v>
      </c>
      <c r="AV269" s="118">
        <v>0</v>
      </c>
      <c r="AW269" s="118">
        <v>0</v>
      </c>
      <c r="AX269" s="118">
        <v>0</v>
      </c>
      <c r="AY269" s="119">
        <v>0</v>
      </c>
    </row>
    <row r="270" spans="1:51" s="36" customFormat="1" x14ac:dyDescent="0.2">
      <c r="A270" s="54">
        <f>'[1]Allocation Methodology'!A20</f>
        <v>16</v>
      </c>
      <c r="B270" s="55" t="str">
        <f>'[1]Allocation Methodology'!B20</f>
        <v>Toronto Comprehensive</v>
      </c>
      <c r="C270" s="55" t="str">
        <f>'[1]Allocation Methodology'!C20</f>
        <v>Business</v>
      </c>
      <c r="D270" s="55">
        <f>'[1]Allocation Methodology'!D20</f>
        <v>2007</v>
      </c>
      <c r="E270" s="56" t="str">
        <f>'[1]Allocation Methodology'!E20</f>
        <v>Final</v>
      </c>
      <c r="F270" s="38" t="b">
        <v>0</v>
      </c>
      <c r="G270" s="114">
        <v>0</v>
      </c>
      <c r="H270" s="115">
        <v>0</v>
      </c>
      <c r="I270" s="115">
        <v>0</v>
      </c>
      <c r="J270" s="115">
        <v>0</v>
      </c>
      <c r="K270" s="115">
        <v>0</v>
      </c>
      <c r="L270" s="115">
        <v>0</v>
      </c>
      <c r="M270" s="115">
        <v>0</v>
      </c>
      <c r="N270" s="115">
        <v>0</v>
      </c>
      <c r="O270" s="115">
        <v>0</v>
      </c>
      <c r="P270" s="115">
        <v>0</v>
      </c>
      <c r="Q270" s="115">
        <v>0</v>
      </c>
      <c r="R270" s="115">
        <v>0</v>
      </c>
      <c r="S270" s="115">
        <v>0</v>
      </c>
      <c r="T270" s="115">
        <v>0</v>
      </c>
      <c r="U270" s="115">
        <v>0</v>
      </c>
      <c r="V270" s="115">
        <v>0</v>
      </c>
      <c r="W270" s="115">
        <v>0</v>
      </c>
      <c r="X270" s="115">
        <v>0</v>
      </c>
      <c r="Y270" s="115">
        <v>0</v>
      </c>
      <c r="Z270" s="115">
        <v>0</v>
      </c>
      <c r="AA270" s="115">
        <v>0</v>
      </c>
      <c r="AB270" s="115">
        <v>0</v>
      </c>
      <c r="AC270" s="115">
        <v>0</v>
      </c>
      <c r="AD270" s="115">
        <v>0</v>
      </c>
      <c r="AE270" s="115">
        <v>0</v>
      </c>
      <c r="AF270" s="115">
        <v>0</v>
      </c>
      <c r="AG270" s="115">
        <v>0</v>
      </c>
      <c r="AH270" s="115">
        <v>0</v>
      </c>
      <c r="AI270" s="115">
        <v>0</v>
      </c>
      <c r="AJ270" s="115">
        <v>0</v>
      </c>
      <c r="AK270" s="115">
        <v>0</v>
      </c>
      <c r="AL270" s="115">
        <v>0</v>
      </c>
      <c r="AM270" s="115">
        <v>0</v>
      </c>
      <c r="AN270" s="115">
        <v>0</v>
      </c>
      <c r="AO270" s="115">
        <v>0</v>
      </c>
      <c r="AP270" s="115">
        <v>0</v>
      </c>
      <c r="AQ270" s="115">
        <v>0</v>
      </c>
      <c r="AR270" s="115">
        <v>0</v>
      </c>
      <c r="AS270" s="115">
        <v>0</v>
      </c>
      <c r="AT270" s="115">
        <v>0</v>
      </c>
      <c r="AU270" s="115">
        <v>0</v>
      </c>
      <c r="AV270" s="115">
        <v>0</v>
      </c>
      <c r="AW270" s="115">
        <v>0</v>
      </c>
      <c r="AX270" s="115">
        <v>0</v>
      </c>
      <c r="AY270" s="116">
        <v>0</v>
      </c>
    </row>
    <row r="271" spans="1:51" s="36" customFormat="1" x14ac:dyDescent="0.2">
      <c r="A271" s="61">
        <f>'[1]Allocation Methodology'!A21</f>
        <v>17</v>
      </c>
      <c r="B271" s="62" t="str">
        <f>'[1]Allocation Methodology'!B21</f>
        <v>Demand Response 1</v>
      </c>
      <c r="C271" s="62" t="str">
        <f>'[1]Allocation Methodology'!C21</f>
        <v>Business, Industrial</v>
      </c>
      <c r="D271" s="62">
        <f>'[1]Allocation Methodology'!D21</f>
        <v>2007</v>
      </c>
      <c r="E271" s="63" t="str">
        <f>'[1]Allocation Methodology'!E21</f>
        <v>Final</v>
      </c>
      <c r="F271" s="38" t="b">
        <v>0</v>
      </c>
      <c r="G271" s="117">
        <v>0</v>
      </c>
      <c r="H271" s="118">
        <v>0</v>
      </c>
      <c r="I271" s="118">
        <v>0</v>
      </c>
      <c r="J271" s="118">
        <v>0</v>
      </c>
      <c r="K271" s="118">
        <v>0</v>
      </c>
      <c r="L271" s="118">
        <v>0</v>
      </c>
      <c r="M271" s="118">
        <v>0</v>
      </c>
      <c r="N271" s="118">
        <v>0</v>
      </c>
      <c r="O271" s="118">
        <v>0</v>
      </c>
      <c r="P271" s="118">
        <v>0</v>
      </c>
      <c r="Q271" s="118">
        <v>0</v>
      </c>
      <c r="R271" s="118">
        <v>0</v>
      </c>
      <c r="S271" s="118">
        <v>0</v>
      </c>
      <c r="T271" s="118">
        <v>0</v>
      </c>
      <c r="U271" s="118">
        <v>0</v>
      </c>
      <c r="V271" s="118">
        <v>0</v>
      </c>
      <c r="W271" s="118">
        <v>0</v>
      </c>
      <c r="X271" s="118">
        <v>0</v>
      </c>
      <c r="Y271" s="118">
        <v>0</v>
      </c>
      <c r="Z271" s="118">
        <v>0</v>
      </c>
      <c r="AA271" s="118">
        <v>0</v>
      </c>
      <c r="AB271" s="118">
        <v>0</v>
      </c>
      <c r="AC271" s="118">
        <v>0</v>
      </c>
      <c r="AD271" s="118">
        <v>0</v>
      </c>
      <c r="AE271" s="118">
        <v>0</v>
      </c>
      <c r="AF271" s="118">
        <v>0</v>
      </c>
      <c r="AG271" s="118">
        <v>0</v>
      </c>
      <c r="AH271" s="118">
        <v>0</v>
      </c>
      <c r="AI271" s="118">
        <v>0</v>
      </c>
      <c r="AJ271" s="118">
        <v>0</v>
      </c>
      <c r="AK271" s="118">
        <v>0</v>
      </c>
      <c r="AL271" s="118">
        <v>0</v>
      </c>
      <c r="AM271" s="118">
        <v>0</v>
      </c>
      <c r="AN271" s="118">
        <v>0</v>
      </c>
      <c r="AO271" s="118">
        <v>0</v>
      </c>
      <c r="AP271" s="118">
        <v>0</v>
      </c>
      <c r="AQ271" s="118">
        <v>0</v>
      </c>
      <c r="AR271" s="118">
        <v>0</v>
      </c>
      <c r="AS271" s="118">
        <v>0</v>
      </c>
      <c r="AT271" s="118">
        <v>0</v>
      </c>
      <c r="AU271" s="118">
        <v>0</v>
      </c>
      <c r="AV271" s="118">
        <v>0</v>
      </c>
      <c r="AW271" s="118">
        <v>0</v>
      </c>
      <c r="AX271" s="118">
        <v>0</v>
      </c>
      <c r="AY271" s="119">
        <v>0</v>
      </c>
    </row>
    <row r="272" spans="1:51" s="36" customFormat="1" x14ac:dyDescent="0.2">
      <c r="A272" s="54">
        <f>'[1]Allocation Methodology'!A22</f>
        <v>18</v>
      </c>
      <c r="B272" s="55" t="str">
        <f>'[1]Allocation Methodology'!B22</f>
        <v>Loblaw &amp; York Region Demand Response</v>
      </c>
      <c r="C272" s="55" t="str">
        <f>'[1]Allocation Methodology'!C22</f>
        <v>Business, Industrial</v>
      </c>
      <c r="D272" s="55">
        <f>'[1]Allocation Methodology'!D22</f>
        <v>2007</v>
      </c>
      <c r="E272" s="56" t="str">
        <f>'[1]Allocation Methodology'!E22</f>
        <v>Final</v>
      </c>
      <c r="F272" s="38" t="b">
        <v>0</v>
      </c>
      <c r="G272" s="114">
        <v>0</v>
      </c>
      <c r="H272" s="115">
        <v>0</v>
      </c>
      <c r="I272" s="115">
        <v>0</v>
      </c>
      <c r="J272" s="115">
        <v>0</v>
      </c>
      <c r="K272" s="115">
        <v>0</v>
      </c>
      <c r="L272" s="115">
        <v>0</v>
      </c>
      <c r="M272" s="115">
        <v>0</v>
      </c>
      <c r="N272" s="115">
        <v>0</v>
      </c>
      <c r="O272" s="115">
        <v>0</v>
      </c>
      <c r="P272" s="115">
        <v>0</v>
      </c>
      <c r="Q272" s="115">
        <v>0</v>
      </c>
      <c r="R272" s="115">
        <v>0</v>
      </c>
      <c r="S272" s="115">
        <v>0</v>
      </c>
      <c r="T272" s="115">
        <v>0</v>
      </c>
      <c r="U272" s="115">
        <v>0</v>
      </c>
      <c r="V272" s="115">
        <v>0</v>
      </c>
      <c r="W272" s="115">
        <v>0</v>
      </c>
      <c r="X272" s="115">
        <v>0</v>
      </c>
      <c r="Y272" s="115">
        <v>0</v>
      </c>
      <c r="Z272" s="115">
        <v>0</v>
      </c>
      <c r="AA272" s="115">
        <v>0</v>
      </c>
      <c r="AB272" s="115">
        <v>0</v>
      </c>
      <c r="AC272" s="115">
        <v>0</v>
      </c>
      <c r="AD272" s="115">
        <v>0</v>
      </c>
      <c r="AE272" s="115">
        <v>0</v>
      </c>
      <c r="AF272" s="115">
        <v>0</v>
      </c>
      <c r="AG272" s="115">
        <v>0</v>
      </c>
      <c r="AH272" s="115">
        <v>0</v>
      </c>
      <c r="AI272" s="115">
        <v>0</v>
      </c>
      <c r="AJ272" s="115">
        <v>0</v>
      </c>
      <c r="AK272" s="115">
        <v>0</v>
      </c>
      <c r="AL272" s="115">
        <v>0</v>
      </c>
      <c r="AM272" s="115">
        <v>0</v>
      </c>
      <c r="AN272" s="115">
        <v>0</v>
      </c>
      <c r="AO272" s="115">
        <v>0</v>
      </c>
      <c r="AP272" s="115">
        <v>0</v>
      </c>
      <c r="AQ272" s="115">
        <v>0</v>
      </c>
      <c r="AR272" s="115">
        <v>0</v>
      </c>
      <c r="AS272" s="115">
        <v>0</v>
      </c>
      <c r="AT272" s="115">
        <v>0</v>
      </c>
      <c r="AU272" s="115">
        <v>0</v>
      </c>
      <c r="AV272" s="115">
        <v>0</v>
      </c>
      <c r="AW272" s="115">
        <v>0</v>
      </c>
      <c r="AX272" s="115">
        <v>0</v>
      </c>
      <c r="AY272" s="116">
        <v>0</v>
      </c>
    </row>
    <row r="273" spans="1:51" s="36" customFormat="1" x14ac:dyDescent="0.2">
      <c r="A273" s="68">
        <f>'[1]Allocation Methodology'!A23</f>
        <v>19</v>
      </c>
      <c r="B273" s="69" t="str">
        <f>'[1]Allocation Methodology'!B23</f>
        <v>Renewable Energy Standard Offer</v>
      </c>
      <c r="C273" s="69" t="str">
        <f>'[1]Allocation Methodology'!C23</f>
        <v>Consumer, Business, Industrial</v>
      </c>
      <c r="D273" s="69">
        <f>'[1]Allocation Methodology'!D23</f>
        <v>2007</v>
      </c>
      <c r="E273" s="70" t="str">
        <f>'[1]Allocation Methodology'!E23</f>
        <v>Final</v>
      </c>
      <c r="F273" s="38" t="b">
        <v>0</v>
      </c>
      <c r="G273" s="120">
        <v>0</v>
      </c>
      <c r="H273" s="121">
        <v>0</v>
      </c>
      <c r="I273" s="121">
        <v>0</v>
      </c>
      <c r="J273" s="121">
        <v>0</v>
      </c>
      <c r="K273" s="121">
        <v>0</v>
      </c>
      <c r="L273" s="121">
        <v>0</v>
      </c>
      <c r="M273" s="121">
        <v>0</v>
      </c>
      <c r="N273" s="121">
        <v>0</v>
      </c>
      <c r="O273" s="121">
        <v>0</v>
      </c>
      <c r="P273" s="121">
        <v>0</v>
      </c>
      <c r="Q273" s="121">
        <v>0</v>
      </c>
      <c r="R273" s="121">
        <v>0</v>
      </c>
      <c r="S273" s="121">
        <v>0</v>
      </c>
      <c r="T273" s="121">
        <v>0</v>
      </c>
      <c r="U273" s="121">
        <v>0</v>
      </c>
      <c r="V273" s="121">
        <v>0</v>
      </c>
      <c r="W273" s="121">
        <v>0</v>
      </c>
      <c r="X273" s="121">
        <v>0</v>
      </c>
      <c r="Y273" s="121">
        <v>0</v>
      </c>
      <c r="Z273" s="121">
        <v>0</v>
      </c>
      <c r="AA273" s="121">
        <v>0</v>
      </c>
      <c r="AB273" s="121">
        <v>0</v>
      </c>
      <c r="AC273" s="121">
        <v>0</v>
      </c>
      <c r="AD273" s="121">
        <v>0</v>
      </c>
      <c r="AE273" s="121">
        <v>0</v>
      </c>
      <c r="AF273" s="121">
        <v>0</v>
      </c>
      <c r="AG273" s="121">
        <v>0</v>
      </c>
      <c r="AH273" s="121">
        <v>0</v>
      </c>
      <c r="AI273" s="121">
        <v>0</v>
      </c>
      <c r="AJ273" s="121">
        <v>0</v>
      </c>
      <c r="AK273" s="121">
        <v>0</v>
      </c>
      <c r="AL273" s="121">
        <v>0</v>
      </c>
      <c r="AM273" s="121">
        <v>0</v>
      </c>
      <c r="AN273" s="121">
        <v>0</v>
      </c>
      <c r="AO273" s="121">
        <v>0</v>
      </c>
      <c r="AP273" s="121">
        <v>0</v>
      </c>
      <c r="AQ273" s="121">
        <v>0</v>
      </c>
      <c r="AR273" s="121">
        <v>0</v>
      </c>
      <c r="AS273" s="121">
        <v>0</v>
      </c>
      <c r="AT273" s="121">
        <v>0</v>
      </c>
      <c r="AU273" s="121">
        <v>0</v>
      </c>
      <c r="AV273" s="121">
        <v>0</v>
      </c>
      <c r="AW273" s="121">
        <v>0</v>
      </c>
      <c r="AX273" s="121">
        <v>0</v>
      </c>
      <c r="AY273" s="122">
        <v>0</v>
      </c>
    </row>
    <row r="274" spans="1:51" s="36" customFormat="1" x14ac:dyDescent="0.2">
      <c r="A274" s="75">
        <f>'[1]Allocation Methodology'!A24</f>
        <v>20</v>
      </c>
      <c r="B274" s="76" t="str">
        <f>'[1]Allocation Methodology'!B24</f>
        <v>Great Refrigerator Roundup</v>
      </c>
      <c r="C274" s="76" t="str">
        <f>'[1]Allocation Methodology'!C24</f>
        <v>Consumer</v>
      </c>
      <c r="D274" s="76">
        <f>'[1]Allocation Methodology'!D24</f>
        <v>2008</v>
      </c>
      <c r="E274" s="77" t="str">
        <f>'[1]Allocation Methodology'!E24</f>
        <v>Final</v>
      </c>
      <c r="F274" s="38" t="b">
        <v>0</v>
      </c>
      <c r="G274" s="123">
        <v>0</v>
      </c>
      <c r="H274" s="124">
        <v>0</v>
      </c>
      <c r="I274" s="124">
        <v>85.74499999999999</v>
      </c>
      <c r="J274" s="124">
        <v>85.74499999999999</v>
      </c>
      <c r="K274" s="124">
        <v>85.74499999999999</v>
      </c>
      <c r="L274" s="124">
        <v>85.74499999999999</v>
      </c>
      <c r="M274" s="124">
        <v>85.252499999999984</v>
      </c>
      <c r="N274" s="124">
        <v>84.759999999999991</v>
      </c>
      <c r="O274" s="124">
        <v>84.759999999999991</v>
      </c>
      <c r="P274" s="124">
        <v>84.759999999999991</v>
      </c>
      <c r="Q274" s="124">
        <v>74.400000000000006</v>
      </c>
      <c r="R274" s="124">
        <v>0</v>
      </c>
      <c r="S274" s="124">
        <v>0</v>
      </c>
      <c r="T274" s="124">
        <v>0</v>
      </c>
      <c r="U274" s="124">
        <v>0</v>
      </c>
      <c r="V274" s="124">
        <v>0</v>
      </c>
      <c r="W274" s="124">
        <v>0</v>
      </c>
      <c r="X274" s="124">
        <v>0</v>
      </c>
      <c r="Y274" s="124">
        <v>0</v>
      </c>
      <c r="Z274" s="124">
        <v>0</v>
      </c>
      <c r="AA274" s="124">
        <v>0</v>
      </c>
      <c r="AB274" s="124">
        <v>0</v>
      </c>
      <c r="AC274" s="124">
        <v>0</v>
      </c>
      <c r="AD274" s="124">
        <v>0</v>
      </c>
      <c r="AE274" s="124">
        <v>0</v>
      </c>
      <c r="AF274" s="124">
        <v>0</v>
      </c>
      <c r="AG274" s="124">
        <v>0</v>
      </c>
      <c r="AH274" s="124">
        <v>0</v>
      </c>
      <c r="AI274" s="124">
        <v>0</v>
      </c>
      <c r="AJ274" s="124">
        <v>0</v>
      </c>
      <c r="AK274" s="124">
        <v>0</v>
      </c>
      <c r="AL274" s="124">
        <v>0</v>
      </c>
      <c r="AM274" s="124">
        <v>0</v>
      </c>
      <c r="AN274" s="124">
        <v>0</v>
      </c>
      <c r="AO274" s="124">
        <v>0</v>
      </c>
      <c r="AP274" s="124">
        <v>0</v>
      </c>
      <c r="AQ274" s="124">
        <v>0</v>
      </c>
      <c r="AR274" s="124">
        <v>0</v>
      </c>
      <c r="AS274" s="124">
        <v>0</v>
      </c>
      <c r="AT274" s="124">
        <v>0</v>
      </c>
      <c r="AU274" s="124">
        <v>0</v>
      </c>
      <c r="AV274" s="124">
        <v>0</v>
      </c>
      <c r="AW274" s="124">
        <v>0</v>
      </c>
      <c r="AX274" s="124">
        <v>0</v>
      </c>
      <c r="AY274" s="125">
        <v>0</v>
      </c>
    </row>
    <row r="275" spans="1:51" s="36" customFormat="1" x14ac:dyDescent="0.2">
      <c r="A275" s="61">
        <f>'[1]Allocation Methodology'!A25</f>
        <v>21</v>
      </c>
      <c r="B275" s="62" t="str">
        <f>'[1]Allocation Methodology'!B25</f>
        <v>Cool Savings Rebate</v>
      </c>
      <c r="C275" s="62" t="str">
        <f>'[1]Allocation Methodology'!C25</f>
        <v>Consumer</v>
      </c>
      <c r="D275" s="62">
        <f>'[1]Allocation Methodology'!D25</f>
        <v>2008</v>
      </c>
      <c r="E275" s="63" t="str">
        <f>'[1]Allocation Methodology'!E25</f>
        <v>Final</v>
      </c>
      <c r="F275" s="38" t="b">
        <v>0</v>
      </c>
      <c r="G275" s="117">
        <v>0</v>
      </c>
      <c r="H275" s="118">
        <v>0</v>
      </c>
      <c r="I275" s="118">
        <v>39.919804777080927</v>
      </c>
      <c r="J275" s="118">
        <v>39.919804777080927</v>
      </c>
      <c r="K275" s="118">
        <v>39.919804777080927</v>
      </c>
      <c r="L275" s="118">
        <v>39.919804777080927</v>
      </c>
      <c r="M275" s="118">
        <v>39.919804777080927</v>
      </c>
      <c r="N275" s="118">
        <v>39.919804777080927</v>
      </c>
      <c r="O275" s="118">
        <v>39.919804777080927</v>
      </c>
      <c r="P275" s="118">
        <v>39.919804777080927</v>
      </c>
      <c r="Q275" s="118">
        <v>39.919804777080927</v>
      </c>
      <c r="R275" s="118">
        <v>39.919804777080927</v>
      </c>
      <c r="S275" s="118">
        <v>39.919804777080927</v>
      </c>
      <c r="T275" s="118">
        <v>39.919804777080927</v>
      </c>
      <c r="U275" s="118">
        <v>39.919804777080927</v>
      </c>
      <c r="V275" s="118">
        <v>39.919804777080927</v>
      </c>
      <c r="W275" s="118">
        <v>39.919804777080927</v>
      </c>
      <c r="X275" s="118">
        <v>31.854395883694341</v>
      </c>
      <c r="Y275" s="118">
        <v>31.854395883694341</v>
      </c>
      <c r="Z275" s="118">
        <v>31.854395883694341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18">
        <v>0</v>
      </c>
      <c r="AL275" s="118">
        <v>0</v>
      </c>
      <c r="AM275" s="118">
        <v>0</v>
      </c>
      <c r="AN275" s="118">
        <v>0</v>
      </c>
      <c r="AO275" s="118">
        <v>0</v>
      </c>
      <c r="AP275" s="118">
        <v>0</v>
      </c>
      <c r="AQ275" s="118">
        <v>0</v>
      </c>
      <c r="AR275" s="118">
        <v>0</v>
      </c>
      <c r="AS275" s="118">
        <v>0</v>
      </c>
      <c r="AT275" s="118">
        <v>0</v>
      </c>
      <c r="AU275" s="118">
        <v>0</v>
      </c>
      <c r="AV275" s="118">
        <v>0</v>
      </c>
      <c r="AW275" s="118">
        <v>0</v>
      </c>
      <c r="AX275" s="118">
        <v>0</v>
      </c>
      <c r="AY275" s="119">
        <v>0</v>
      </c>
    </row>
    <row r="276" spans="1:51" s="36" customFormat="1" x14ac:dyDescent="0.2">
      <c r="A276" s="54">
        <f>'[1]Allocation Methodology'!A26</f>
        <v>22</v>
      </c>
      <c r="B276" s="55" t="str">
        <f>'[1]Allocation Methodology'!B26</f>
        <v>Every Kilowatt Counts Power Savings Event</v>
      </c>
      <c r="C276" s="55" t="str">
        <f>'[1]Allocation Methodology'!C26</f>
        <v>Consumer</v>
      </c>
      <c r="D276" s="55">
        <f>'[1]Allocation Methodology'!D26</f>
        <v>2008</v>
      </c>
      <c r="E276" s="56" t="str">
        <f>'[1]Allocation Methodology'!E26</f>
        <v>Final</v>
      </c>
      <c r="F276" s="38" t="b">
        <v>0</v>
      </c>
      <c r="G276" s="114">
        <v>0</v>
      </c>
      <c r="H276" s="115">
        <v>0</v>
      </c>
      <c r="I276" s="115">
        <v>288.7050842593793</v>
      </c>
      <c r="J276" s="115">
        <v>287.26189311861492</v>
      </c>
      <c r="K276" s="115">
        <v>287.26189311861492</v>
      </c>
      <c r="L276" s="115">
        <v>287.26189311861492</v>
      </c>
      <c r="M276" s="115">
        <v>241.81464724460616</v>
      </c>
      <c r="N276" s="115">
        <v>241.81464724460616</v>
      </c>
      <c r="O276" s="115">
        <v>200.98987477672884</v>
      </c>
      <c r="P276" s="115">
        <v>164.59607094442859</v>
      </c>
      <c r="Q276" s="115">
        <v>117.69582175891587</v>
      </c>
      <c r="R276" s="115">
        <v>116.47800231552054</v>
      </c>
      <c r="S276" s="115">
        <v>98.826632325702377</v>
      </c>
      <c r="T276" s="115">
        <v>98.826632325702377</v>
      </c>
      <c r="U276" s="115">
        <v>94.828892624498565</v>
      </c>
      <c r="V276" s="115">
        <v>94.828892624498565</v>
      </c>
      <c r="W276" s="115">
        <v>94.828892624498565</v>
      </c>
      <c r="X276" s="115">
        <v>92.239632473137405</v>
      </c>
      <c r="Y276" s="115">
        <v>0</v>
      </c>
      <c r="Z276" s="115">
        <v>0</v>
      </c>
      <c r="AA276" s="115">
        <v>0</v>
      </c>
      <c r="AB276" s="115">
        <v>0</v>
      </c>
      <c r="AC276" s="115">
        <v>0</v>
      </c>
      <c r="AD276" s="115">
        <v>0</v>
      </c>
      <c r="AE276" s="115">
        <v>0</v>
      </c>
      <c r="AF276" s="115">
        <v>0</v>
      </c>
      <c r="AG276" s="115">
        <v>0</v>
      </c>
      <c r="AH276" s="115">
        <v>0</v>
      </c>
      <c r="AI276" s="115">
        <v>0</v>
      </c>
      <c r="AJ276" s="115">
        <v>0</v>
      </c>
      <c r="AK276" s="115">
        <v>0</v>
      </c>
      <c r="AL276" s="115">
        <v>0</v>
      </c>
      <c r="AM276" s="115">
        <v>0</v>
      </c>
      <c r="AN276" s="115">
        <v>0</v>
      </c>
      <c r="AO276" s="115">
        <v>0</v>
      </c>
      <c r="AP276" s="115">
        <v>0</v>
      </c>
      <c r="AQ276" s="115">
        <v>0</v>
      </c>
      <c r="AR276" s="115">
        <v>0</v>
      </c>
      <c r="AS276" s="115">
        <v>0</v>
      </c>
      <c r="AT276" s="115">
        <v>0</v>
      </c>
      <c r="AU276" s="115">
        <v>0</v>
      </c>
      <c r="AV276" s="115">
        <v>0</v>
      </c>
      <c r="AW276" s="115">
        <v>0</v>
      </c>
      <c r="AX276" s="115">
        <v>0</v>
      </c>
      <c r="AY276" s="116">
        <v>0</v>
      </c>
    </row>
    <row r="277" spans="1:51" s="36" customFormat="1" x14ac:dyDescent="0.2">
      <c r="A277" s="61">
        <f>'[1]Allocation Methodology'!A27</f>
        <v>23</v>
      </c>
      <c r="B277" s="82" t="str">
        <f>'[1]Allocation Methodology'!B27</f>
        <v>peaksaver®</v>
      </c>
      <c r="C277" s="62" t="str">
        <f>'[1]Allocation Methodology'!C27</f>
        <v>Consumer, Business</v>
      </c>
      <c r="D277" s="62">
        <f>'[1]Allocation Methodology'!D27</f>
        <v>2008</v>
      </c>
      <c r="E277" s="63" t="str">
        <f>'[1]Allocation Methodology'!E27</f>
        <v>Final</v>
      </c>
      <c r="F277" s="38" t="b">
        <v>0</v>
      </c>
      <c r="G277" s="117">
        <v>0</v>
      </c>
      <c r="H277" s="118">
        <v>0</v>
      </c>
      <c r="I277" s="118">
        <v>0</v>
      </c>
      <c r="J277" s="118">
        <v>0</v>
      </c>
      <c r="K277" s="118">
        <v>0</v>
      </c>
      <c r="L277" s="118">
        <v>0</v>
      </c>
      <c r="M277" s="118">
        <v>0</v>
      </c>
      <c r="N277" s="118">
        <v>0</v>
      </c>
      <c r="O277" s="118">
        <v>0</v>
      </c>
      <c r="P277" s="118">
        <v>0</v>
      </c>
      <c r="Q277" s="118">
        <v>0</v>
      </c>
      <c r="R277" s="118">
        <v>0</v>
      </c>
      <c r="S277" s="118">
        <v>0</v>
      </c>
      <c r="T277" s="118">
        <v>0</v>
      </c>
      <c r="U277" s="118">
        <v>0</v>
      </c>
      <c r="V277" s="118">
        <v>0</v>
      </c>
      <c r="W277" s="118">
        <v>0</v>
      </c>
      <c r="X277" s="118">
        <v>0</v>
      </c>
      <c r="Y277" s="118">
        <v>0</v>
      </c>
      <c r="Z277" s="118">
        <v>0</v>
      </c>
      <c r="AA277" s="118">
        <v>0</v>
      </c>
      <c r="AB277" s="118">
        <v>0</v>
      </c>
      <c r="AC277" s="118">
        <v>0</v>
      </c>
      <c r="AD277" s="118">
        <v>0</v>
      </c>
      <c r="AE277" s="118">
        <v>0</v>
      </c>
      <c r="AF277" s="118">
        <v>0</v>
      </c>
      <c r="AG277" s="118">
        <v>0</v>
      </c>
      <c r="AH277" s="118">
        <v>0</v>
      </c>
      <c r="AI277" s="118">
        <v>0</v>
      </c>
      <c r="AJ277" s="118">
        <v>0</v>
      </c>
      <c r="AK277" s="118">
        <v>0</v>
      </c>
      <c r="AL277" s="118">
        <v>0</v>
      </c>
      <c r="AM277" s="118">
        <v>0</v>
      </c>
      <c r="AN277" s="118">
        <v>0</v>
      </c>
      <c r="AO277" s="118">
        <v>0</v>
      </c>
      <c r="AP277" s="118">
        <v>0</v>
      </c>
      <c r="AQ277" s="118">
        <v>0</v>
      </c>
      <c r="AR277" s="118">
        <v>0</v>
      </c>
      <c r="AS277" s="118">
        <v>0</v>
      </c>
      <c r="AT277" s="118">
        <v>0</v>
      </c>
      <c r="AU277" s="118">
        <v>0</v>
      </c>
      <c r="AV277" s="118">
        <v>0</v>
      </c>
      <c r="AW277" s="118">
        <v>0</v>
      </c>
      <c r="AX277" s="118">
        <v>0</v>
      </c>
      <c r="AY277" s="119">
        <v>0</v>
      </c>
    </row>
    <row r="278" spans="1:51" s="36" customFormat="1" x14ac:dyDescent="0.2">
      <c r="A278" s="54">
        <f>'[1]Allocation Methodology'!A28</f>
        <v>24</v>
      </c>
      <c r="B278" s="55" t="str">
        <f>'[1]Allocation Methodology'!B28</f>
        <v>Summer Sweepstakes</v>
      </c>
      <c r="C278" s="55" t="str">
        <f>'[1]Allocation Methodology'!C28</f>
        <v>Consumer</v>
      </c>
      <c r="D278" s="55">
        <f>'[1]Allocation Methodology'!D28</f>
        <v>2008</v>
      </c>
      <c r="E278" s="56" t="str">
        <f>'[1]Allocation Methodology'!E28</f>
        <v>Final</v>
      </c>
      <c r="F278" s="38" t="b">
        <v>0</v>
      </c>
      <c r="G278" s="114">
        <v>0</v>
      </c>
      <c r="H278" s="115">
        <v>0</v>
      </c>
      <c r="I278" s="115">
        <v>74.13888224483189</v>
      </c>
      <c r="J278" s="115">
        <v>26.75326470836465</v>
      </c>
      <c r="K278" s="115">
        <v>26.75326470836465</v>
      </c>
      <c r="L278" s="115">
        <v>26.75326470836465</v>
      </c>
      <c r="M278" s="115">
        <v>26.75326470836465</v>
      </c>
      <c r="N278" s="115">
        <v>26.75326470836465</v>
      </c>
      <c r="O278" s="115">
        <v>26.75326470836465</v>
      </c>
      <c r="P278" s="115">
        <v>26.75326470836465</v>
      </c>
      <c r="Q278" s="115">
        <v>14.656392552634848</v>
      </c>
      <c r="R278" s="115">
        <v>14.656392552634848</v>
      </c>
      <c r="S278" s="115">
        <v>11.105136966309452</v>
      </c>
      <c r="T278" s="115">
        <v>11.105136966309452</v>
      </c>
      <c r="U278" s="115">
        <v>11.105136966309452</v>
      </c>
      <c r="V278" s="115">
        <v>9.8250214140541203</v>
      </c>
      <c r="W278" s="115">
        <v>9.3689099598930845</v>
      </c>
      <c r="X278" s="115">
        <v>8.9074366116457711</v>
      </c>
      <c r="Y278" s="115">
        <v>8.9074366116457711</v>
      </c>
      <c r="Z278" s="115">
        <v>8.9074366116457711</v>
      </c>
      <c r="AA278" s="115">
        <v>8.9074366116457711</v>
      </c>
      <c r="AB278" s="115">
        <v>8.9074366116457711</v>
      </c>
      <c r="AC278" s="115">
        <v>0</v>
      </c>
      <c r="AD278" s="115">
        <v>0</v>
      </c>
      <c r="AE278" s="115">
        <v>0</v>
      </c>
      <c r="AF278" s="115">
        <v>0</v>
      </c>
      <c r="AG278" s="115">
        <v>0</v>
      </c>
      <c r="AH278" s="115">
        <v>0</v>
      </c>
      <c r="AI278" s="115">
        <v>0</v>
      </c>
      <c r="AJ278" s="115">
        <v>0</v>
      </c>
      <c r="AK278" s="115">
        <v>0</v>
      </c>
      <c r="AL278" s="115">
        <v>0</v>
      </c>
      <c r="AM278" s="115">
        <v>0</v>
      </c>
      <c r="AN278" s="115">
        <v>0</v>
      </c>
      <c r="AO278" s="115">
        <v>0</v>
      </c>
      <c r="AP278" s="115">
        <v>0</v>
      </c>
      <c r="AQ278" s="115">
        <v>0</v>
      </c>
      <c r="AR278" s="115">
        <v>0</v>
      </c>
      <c r="AS278" s="115">
        <v>0</v>
      </c>
      <c r="AT278" s="115">
        <v>0</v>
      </c>
      <c r="AU278" s="115">
        <v>0</v>
      </c>
      <c r="AV278" s="115">
        <v>0</v>
      </c>
      <c r="AW278" s="115">
        <v>0</v>
      </c>
      <c r="AX278" s="115">
        <v>0</v>
      </c>
      <c r="AY278" s="116">
        <v>0</v>
      </c>
    </row>
    <row r="279" spans="1:51" s="36" customFormat="1" x14ac:dyDescent="0.2">
      <c r="A279" s="61">
        <f>'[1]Allocation Methodology'!A29</f>
        <v>25</v>
      </c>
      <c r="B279" s="62" t="str">
        <f>'[1]Allocation Methodology'!B29</f>
        <v>Electricity Retrofit Incentive</v>
      </c>
      <c r="C279" s="62" t="str">
        <f>'[1]Allocation Methodology'!C29</f>
        <v>Consumer, Business</v>
      </c>
      <c r="D279" s="62">
        <f>'[1]Allocation Methodology'!D29</f>
        <v>2008</v>
      </c>
      <c r="E279" s="63" t="str">
        <f>'[1]Allocation Methodology'!E29</f>
        <v>Final</v>
      </c>
      <c r="F279" s="38" t="b">
        <v>0</v>
      </c>
      <c r="G279" s="117">
        <v>0</v>
      </c>
      <c r="H279" s="118">
        <v>0</v>
      </c>
      <c r="I279" s="118">
        <v>204.50334659149166</v>
      </c>
      <c r="J279" s="118">
        <v>204.50194999083607</v>
      </c>
      <c r="K279" s="118">
        <v>204.50194999083607</v>
      </c>
      <c r="L279" s="118">
        <v>204.50194999083607</v>
      </c>
      <c r="M279" s="118">
        <v>204.50194999083607</v>
      </c>
      <c r="N279" s="118">
        <v>204.50194999083607</v>
      </c>
      <c r="O279" s="118">
        <v>204.50194999083607</v>
      </c>
      <c r="P279" s="118">
        <v>204.50194999083607</v>
      </c>
      <c r="Q279" s="118">
        <v>187.82037649506637</v>
      </c>
      <c r="R279" s="118">
        <v>187.82037649506637</v>
      </c>
      <c r="S279" s="118">
        <v>187.82037649506637</v>
      </c>
      <c r="T279" s="118">
        <v>187.82037649506637</v>
      </c>
      <c r="U279" s="118">
        <v>187.82037649506637</v>
      </c>
      <c r="V279" s="118">
        <v>187.82037649506637</v>
      </c>
      <c r="W279" s="118">
        <v>187.82037649506637</v>
      </c>
      <c r="X279" s="118">
        <v>182.18576520021435</v>
      </c>
      <c r="Y279" s="118">
        <v>0</v>
      </c>
      <c r="Z279" s="118">
        <v>0</v>
      </c>
      <c r="AA279" s="118">
        <v>0</v>
      </c>
      <c r="AB279" s="118">
        <v>0</v>
      </c>
      <c r="AC279" s="118">
        <v>0</v>
      </c>
      <c r="AD279" s="118">
        <v>0</v>
      </c>
      <c r="AE279" s="118">
        <v>0</v>
      </c>
      <c r="AF279" s="118">
        <v>0</v>
      </c>
      <c r="AG279" s="118">
        <v>0</v>
      </c>
      <c r="AH279" s="118">
        <v>0</v>
      </c>
      <c r="AI279" s="118">
        <v>0</v>
      </c>
      <c r="AJ279" s="118">
        <v>0</v>
      </c>
      <c r="AK279" s="118">
        <v>0</v>
      </c>
      <c r="AL279" s="118">
        <v>0</v>
      </c>
      <c r="AM279" s="118">
        <v>0</v>
      </c>
      <c r="AN279" s="118">
        <v>0</v>
      </c>
      <c r="AO279" s="118">
        <v>0</v>
      </c>
      <c r="AP279" s="118">
        <v>0</v>
      </c>
      <c r="AQ279" s="118">
        <v>0</v>
      </c>
      <c r="AR279" s="118">
        <v>0</v>
      </c>
      <c r="AS279" s="118">
        <v>0</v>
      </c>
      <c r="AT279" s="118">
        <v>0</v>
      </c>
      <c r="AU279" s="118">
        <v>0</v>
      </c>
      <c r="AV279" s="118">
        <v>0</v>
      </c>
      <c r="AW279" s="118">
        <v>0</v>
      </c>
      <c r="AX279" s="118">
        <v>0</v>
      </c>
      <c r="AY279" s="119">
        <v>0</v>
      </c>
    </row>
    <row r="280" spans="1:51" s="36" customFormat="1" x14ac:dyDescent="0.2">
      <c r="A280" s="54">
        <f>'[1]Allocation Methodology'!A30</f>
        <v>26</v>
      </c>
      <c r="B280" s="55" t="str">
        <f>'[1]Allocation Methodology'!B30</f>
        <v>Toronto Comprehensive</v>
      </c>
      <c r="C280" s="55" t="str">
        <f>'[1]Allocation Methodology'!C30</f>
        <v>Consumer, Consumer Low-Income, Business</v>
      </c>
      <c r="D280" s="55">
        <f>'[1]Allocation Methodology'!D30</f>
        <v>2008</v>
      </c>
      <c r="E280" s="56" t="str">
        <f>'[1]Allocation Methodology'!E30</f>
        <v>Final</v>
      </c>
      <c r="F280" s="38" t="b">
        <v>0</v>
      </c>
      <c r="G280" s="114">
        <v>0</v>
      </c>
      <c r="H280" s="115">
        <v>0</v>
      </c>
      <c r="I280" s="115">
        <v>0</v>
      </c>
      <c r="J280" s="115">
        <v>0</v>
      </c>
      <c r="K280" s="115">
        <v>0</v>
      </c>
      <c r="L280" s="115">
        <v>0</v>
      </c>
      <c r="M280" s="115">
        <v>0</v>
      </c>
      <c r="N280" s="115">
        <v>0</v>
      </c>
      <c r="O280" s="115">
        <v>0</v>
      </c>
      <c r="P280" s="115">
        <v>0</v>
      </c>
      <c r="Q280" s="115">
        <v>0</v>
      </c>
      <c r="R280" s="115">
        <v>0</v>
      </c>
      <c r="S280" s="115">
        <v>0</v>
      </c>
      <c r="T280" s="115">
        <v>0</v>
      </c>
      <c r="U280" s="115">
        <v>0</v>
      </c>
      <c r="V280" s="115">
        <v>0</v>
      </c>
      <c r="W280" s="115">
        <v>0</v>
      </c>
      <c r="X280" s="115">
        <v>0</v>
      </c>
      <c r="Y280" s="115">
        <v>0</v>
      </c>
      <c r="Z280" s="115">
        <v>0</v>
      </c>
      <c r="AA280" s="115">
        <v>0</v>
      </c>
      <c r="AB280" s="115">
        <v>0</v>
      </c>
      <c r="AC280" s="115">
        <v>0</v>
      </c>
      <c r="AD280" s="115">
        <v>0</v>
      </c>
      <c r="AE280" s="115">
        <v>0</v>
      </c>
      <c r="AF280" s="115">
        <v>0</v>
      </c>
      <c r="AG280" s="115">
        <v>0</v>
      </c>
      <c r="AH280" s="115">
        <v>0</v>
      </c>
      <c r="AI280" s="115">
        <v>0</v>
      </c>
      <c r="AJ280" s="115">
        <v>0</v>
      </c>
      <c r="AK280" s="115">
        <v>0</v>
      </c>
      <c r="AL280" s="115">
        <v>0</v>
      </c>
      <c r="AM280" s="115">
        <v>0</v>
      </c>
      <c r="AN280" s="115">
        <v>0</v>
      </c>
      <c r="AO280" s="115">
        <v>0</v>
      </c>
      <c r="AP280" s="115">
        <v>0</v>
      </c>
      <c r="AQ280" s="115">
        <v>0</v>
      </c>
      <c r="AR280" s="115">
        <v>0</v>
      </c>
      <c r="AS280" s="115">
        <v>0</v>
      </c>
      <c r="AT280" s="115">
        <v>0</v>
      </c>
      <c r="AU280" s="115">
        <v>0</v>
      </c>
      <c r="AV280" s="115">
        <v>0</v>
      </c>
      <c r="AW280" s="115">
        <v>0</v>
      </c>
      <c r="AX280" s="115">
        <v>0</v>
      </c>
      <c r="AY280" s="116">
        <v>0</v>
      </c>
    </row>
    <row r="281" spans="1:51" s="36" customFormat="1" x14ac:dyDescent="0.2">
      <c r="A281" s="61">
        <f>'[1]Allocation Methodology'!A31</f>
        <v>27</v>
      </c>
      <c r="B281" s="62" t="str">
        <f>'[1]Allocation Methodology'!B31</f>
        <v>High Performance New Construction</v>
      </c>
      <c r="C281" s="62" t="str">
        <f>'[1]Allocation Methodology'!C31</f>
        <v>Business</v>
      </c>
      <c r="D281" s="62">
        <f>'[1]Allocation Methodology'!D31</f>
        <v>2008</v>
      </c>
      <c r="E281" s="63" t="str">
        <f>'[1]Allocation Methodology'!E31</f>
        <v>Final</v>
      </c>
      <c r="F281" s="38" t="b">
        <v>0</v>
      </c>
      <c r="G281" s="117">
        <v>0</v>
      </c>
      <c r="H281" s="118">
        <v>0</v>
      </c>
      <c r="I281" s="118">
        <v>0.21750819605155128</v>
      </c>
      <c r="J281" s="118">
        <v>0.21750819605155128</v>
      </c>
      <c r="K281" s="118">
        <v>0.21750819605155128</v>
      </c>
      <c r="L281" s="118">
        <v>0.21750819605155128</v>
      </c>
      <c r="M281" s="118">
        <v>0.21750819605155128</v>
      </c>
      <c r="N281" s="118">
        <v>0.21750819605155128</v>
      </c>
      <c r="O281" s="118">
        <v>0.21750819605155128</v>
      </c>
      <c r="P281" s="118">
        <v>0.21750819605155128</v>
      </c>
      <c r="Q281" s="118">
        <v>0.21750819605155128</v>
      </c>
      <c r="R281" s="118">
        <v>0.21750819605155128</v>
      </c>
      <c r="S281" s="118">
        <v>0.21750819605155128</v>
      </c>
      <c r="T281" s="118">
        <v>0.21750819605155128</v>
      </c>
      <c r="U281" s="118">
        <v>0.21750819605155128</v>
      </c>
      <c r="V281" s="118">
        <v>0.21750819605155128</v>
      </c>
      <c r="W281" s="118">
        <v>0</v>
      </c>
      <c r="X281" s="118">
        <v>0</v>
      </c>
      <c r="Y281" s="118">
        <v>0</v>
      </c>
      <c r="Z281" s="118">
        <v>0</v>
      </c>
      <c r="AA281" s="118">
        <v>0</v>
      </c>
      <c r="AB281" s="118">
        <v>0</v>
      </c>
      <c r="AC281" s="118">
        <v>0</v>
      </c>
      <c r="AD281" s="118">
        <v>0</v>
      </c>
      <c r="AE281" s="118">
        <v>0</v>
      </c>
      <c r="AF281" s="118">
        <v>0</v>
      </c>
      <c r="AG281" s="118">
        <v>0</v>
      </c>
      <c r="AH281" s="118">
        <v>0</v>
      </c>
      <c r="AI281" s="118">
        <v>0</v>
      </c>
      <c r="AJ281" s="118">
        <v>0</v>
      </c>
      <c r="AK281" s="118">
        <v>0</v>
      </c>
      <c r="AL281" s="118">
        <v>0</v>
      </c>
      <c r="AM281" s="118">
        <v>0</v>
      </c>
      <c r="AN281" s="118">
        <v>0</v>
      </c>
      <c r="AO281" s="118">
        <v>0</v>
      </c>
      <c r="AP281" s="118">
        <v>0</v>
      </c>
      <c r="AQ281" s="118">
        <v>0</v>
      </c>
      <c r="AR281" s="118">
        <v>0</v>
      </c>
      <c r="AS281" s="118">
        <v>0</v>
      </c>
      <c r="AT281" s="118">
        <v>0</v>
      </c>
      <c r="AU281" s="118">
        <v>0</v>
      </c>
      <c r="AV281" s="118">
        <v>0</v>
      </c>
      <c r="AW281" s="118">
        <v>0</v>
      </c>
      <c r="AX281" s="118">
        <v>0</v>
      </c>
      <c r="AY281" s="119">
        <v>0</v>
      </c>
    </row>
    <row r="282" spans="1:51" s="36" customFormat="1" x14ac:dyDescent="0.2">
      <c r="A282" s="54">
        <f>'[1]Allocation Methodology'!A32</f>
        <v>28</v>
      </c>
      <c r="B282" s="55" t="str">
        <f>'[1]Allocation Methodology'!B32</f>
        <v>Power Savings Blitz</v>
      </c>
      <c r="C282" s="55" t="str">
        <f>'[1]Allocation Methodology'!C32</f>
        <v>Business</v>
      </c>
      <c r="D282" s="55">
        <f>'[1]Allocation Methodology'!D32</f>
        <v>2008</v>
      </c>
      <c r="E282" s="56" t="str">
        <f>'[1]Allocation Methodology'!E32</f>
        <v>Final</v>
      </c>
      <c r="F282" s="38" t="b">
        <v>0</v>
      </c>
      <c r="G282" s="114">
        <v>0</v>
      </c>
      <c r="H282" s="115">
        <v>0</v>
      </c>
      <c r="I282" s="115">
        <v>0</v>
      </c>
      <c r="J282" s="115">
        <v>0</v>
      </c>
      <c r="K282" s="115">
        <v>0</v>
      </c>
      <c r="L282" s="115">
        <v>0</v>
      </c>
      <c r="M282" s="115">
        <v>0</v>
      </c>
      <c r="N282" s="115">
        <v>0</v>
      </c>
      <c r="O282" s="115">
        <v>0</v>
      </c>
      <c r="P282" s="115">
        <v>0</v>
      </c>
      <c r="Q282" s="115">
        <v>0</v>
      </c>
      <c r="R282" s="115">
        <v>0</v>
      </c>
      <c r="S282" s="115">
        <v>0</v>
      </c>
      <c r="T282" s="115">
        <v>0</v>
      </c>
      <c r="U282" s="115">
        <v>0</v>
      </c>
      <c r="V282" s="115">
        <v>0</v>
      </c>
      <c r="W282" s="115">
        <v>0</v>
      </c>
      <c r="X282" s="115">
        <v>0</v>
      </c>
      <c r="Y282" s="115">
        <v>0</v>
      </c>
      <c r="Z282" s="115">
        <v>0</v>
      </c>
      <c r="AA282" s="115">
        <v>0</v>
      </c>
      <c r="AB282" s="115">
        <v>0</v>
      </c>
      <c r="AC282" s="115">
        <v>0</v>
      </c>
      <c r="AD282" s="115">
        <v>0</v>
      </c>
      <c r="AE282" s="115">
        <v>0</v>
      </c>
      <c r="AF282" s="115">
        <v>0</v>
      </c>
      <c r="AG282" s="115">
        <v>0</v>
      </c>
      <c r="AH282" s="115">
        <v>0</v>
      </c>
      <c r="AI282" s="115">
        <v>0</v>
      </c>
      <c r="AJ282" s="115">
        <v>0</v>
      </c>
      <c r="AK282" s="115">
        <v>0</v>
      </c>
      <c r="AL282" s="115">
        <v>0</v>
      </c>
      <c r="AM282" s="115">
        <v>0</v>
      </c>
      <c r="AN282" s="115">
        <v>0</v>
      </c>
      <c r="AO282" s="115">
        <v>0</v>
      </c>
      <c r="AP282" s="115">
        <v>0</v>
      </c>
      <c r="AQ282" s="115">
        <v>0</v>
      </c>
      <c r="AR282" s="115">
        <v>0</v>
      </c>
      <c r="AS282" s="115">
        <v>0</v>
      </c>
      <c r="AT282" s="115">
        <v>0</v>
      </c>
      <c r="AU282" s="115">
        <v>0</v>
      </c>
      <c r="AV282" s="115">
        <v>0</v>
      </c>
      <c r="AW282" s="115">
        <v>0</v>
      </c>
      <c r="AX282" s="115">
        <v>0</v>
      </c>
      <c r="AY282" s="116">
        <v>0</v>
      </c>
    </row>
    <row r="283" spans="1:51" s="36" customFormat="1" x14ac:dyDescent="0.2">
      <c r="A283" s="61">
        <f>'[1]Allocation Methodology'!A33</f>
        <v>29</v>
      </c>
      <c r="B283" s="62" t="str">
        <f>'[1]Allocation Methodology'!B33</f>
        <v>Demand Response 1</v>
      </c>
      <c r="C283" s="62" t="str">
        <f>'[1]Allocation Methodology'!C33</f>
        <v>Business, Industrial</v>
      </c>
      <c r="D283" s="62">
        <f>'[1]Allocation Methodology'!D33</f>
        <v>2008</v>
      </c>
      <c r="E283" s="63" t="str">
        <f>'[1]Allocation Methodology'!E33</f>
        <v>Final</v>
      </c>
      <c r="F283" s="38" t="b">
        <v>0</v>
      </c>
      <c r="G283" s="117">
        <v>0</v>
      </c>
      <c r="H283" s="118">
        <v>0</v>
      </c>
      <c r="I283" s="118">
        <v>0</v>
      </c>
      <c r="J283" s="118">
        <v>0</v>
      </c>
      <c r="K283" s="118">
        <v>0</v>
      </c>
      <c r="L283" s="118">
        <v>0</v>
      </c>
      <c r="M283" s="118">
        <v>0</v>
      </c>
      <c r="N283" s="118">
        <v>0</v>
      </c>
      <c r="O283" s="118">
        <v>0</v>
      </c>
      <c r="P283" s="118">
        <v>0</v>
      </c>
      <c r="Q283" s="118">
        <v>0</v>
      </c>
      <c r="R283" s="118">
        <v>0</v>
      </c>
      <c r="S283" s="118">
        <v>0</v>
      </c>
      <c r="T283" s="118">
        <v>0</v>
      </c>
      <c r="U283" s="118">
        <v>0</v>
      </c>
      <c r="V283" s="118">
        <v>0</v>
      </c>
      <c r="W283" s="118">
        <v>0</v>
      </c>
      <c r="X283" s="118">
        <v>0</v>
      </c>
      <c r="Y283" s="118">
        <v>0</v>
      </c>
      <c r="Z283" s="118">
        <v>0</v>
      </c>
      <c r="AA283" s="118">
        <v>0</v>
      </c>
      <c r="AB283" s="118">
        <v>0</v>
      </c>
      <c r="AC283" s="118">
        <v>0</v>
      </c>
      <c r="AD283" s="118">
        <v>0</v>
      </c>
      <c r="AE283" s="118">
        <v>0</v>
      </c>
      <c r="AF283" s="118">
        <v>0</v>
      </c>
      <c r="AG283" s="118">
        <v>0</v>
      </c>
      <c r="AH283" s="118">
        <v>0</v>
      </c>
      <c r="AI283" s="118">
        <v>0</v>
      </c>
      <c r="AJ283" s="118">
        <v>0</v>
      </c>
      <c r="AK283" s="118">
        <v>0</v>
      </c>
      <c r="AL283" s="118">
        <v>0</v>
      </c>
      <c r="AM283" s="118">
        <v>0</v>
      </c>
      <c r="AN283" s="118">
        <v>0</v>
      </c>
      <c r="AO283" s="118">
        <v>0</v>
      </c>
      <c r="AP283" s="118">
        <v>0</v>
      </c>
      <c r="AQ283" s="118">
        <v>0</v>
      </c>
      <c r="AR283" s="118">
        <v>0</v>
      </c>
      <c r="AS283" s="118">
        <v>0</v>
      </c>
      <c r="AT283" s="118">
        <v>0</v>
      </c>
      <c r="AU283" s="118">
        <v>0</v>
      </c>
      <c r="AV283" s="118">
        <v>0</v>
      </c>
      <c r="AW283" s="118">
        <v>0</v>
      </c>
      <c r="AX283" s="118">
        <v>0</v>
      </c>
      <c r="AY283" s="119">
        <v>0</v>
      </c>
    </row>
    <row r="284" spans="1:51" s="36" customFormat="1" x14ac:dyDescent="0.2">
      <c r="A284" s="54">
        <f>'[1]Allocation Methodology'!A34</f>
        <v>30</v>
      </c>
      <c r="B284" s="55" t="str">
        <f>'[1]Allocation Methodology'!B34</f>
        <v>Demand Response 3</v>
      </c>
      <c r="C284" s="55" t="str">
        <f>'[1]Allocation Methodology'!C34</f>
        <v>Business, Industrial</v>
      </c>
      <c r="D284" s="55">
        <f>'[1]Allocation Methodology'!D34</f>
        <v>2008</v>
      </c>
      <c r="E284" s="56" t="str">
        <f>'[1]Allocation Methodology'!E34</f>
        <v>Final</v>
      </c>
      <c r="F284" s="38" t="b">
        <v>0</v>
      </c>
      <c r="G284" s="114">
        <v>0</v>
      </c>
      <c r="H284" s="115">
        <v>0</v>
      </c>
      <c r="I284" s="115">
        <v>0</v>
      </c>
      <c r="J284" s="115">
        <v>0</v>
      </c>
      <c r="K284" s="115">
        <v>0</v>
      </c>
      <c r="L284" s="115">
        <v>0</v>
      </c>
      <c r="M284" s="115">
        <v>0</v>
      </c>
      <c r="N284" s="115">
        <v>0</v>
      </c>
      <c r="O284" s="115">
        <v>0</v>
      </c>
      <c r="P284" s="115">
        <v>0</v>
      </c>
      <c r="Q284" s="115">
        <v>0</v>
      </c>
      <c r="R284" s="115">
        <v>0</v>
      </c>
      <c r="S284" s="115">
        <v>0</v>
      </c>
      <c r="T284" s="115">
        <v>0</v>
      </c>
      <c r="U284" s="115">
        <v>0</v>
      </c>
      <c r="V284" s="115">
        <v>0</v>
      </c>
      <c r="W284" s="115">
        <v>0</v>
      </c>
      <c r="X284" s="115">
        <v>0</v>
      </c>
      <c r="Y284" s="115">
        <v>0</v>
      </c>
      <c r="Z284" s="115">
        <v>0</v>
      </c>
      <c r="AA284" s="115">
        <v>0</v>
      </c>
      <c r="AB284" s="115">
        <v>0</v>
      </c>
      <c r="AC284" s="115">
        <v>0</v>
      </c>
      <c r="AD284" s="115">
        <v>0</v>
      </c>
      <c r="AE284" s="115">
        <v>0</v>
      </c>
      <c r="AF284" s="115">
        <v>0</v>
      </c>
      <c r="AG284" s="115">
        <v>0</v>
      </c>
      <c r="AH284" s="115">
        <v>0</v>
      </c>
      <c r="AI284" s="115">
        <v>0</v>
      </c>
      <c r="AJ284" s="115">
        <v>0</v>
      </c>
      <c r="AK284" s="115">
        <v>0</v>
      </c>
      <c r="AL284" s="115">
        <v>0</v>
      </c>
      <c r="AM284" s="115">
        <v>0</v>
      </c>
      <c r="AN284" s="115">
        <v>0</v>
      </c>
      <c r="AO284" s="115">
        <v>0</v>
      </c>
      <c r="AP284" s="115">
        <v>0</v>
      </c>
      <c r="AQ284" s="115">
        <v>0</v>
      </c>
      <c r="AR284" s="115">
        <v>0</v>
      </c>
      <c r="AS284" s="115">
        <v>0</v>
      </c>
      <c r="AT284" s="115">
        <v>0</v>
      </c>
      <c r="AU284" s="115">
        <v>0</v>
      </c>
      <c r="AV284" s="115">
        <v>0</v>
      </c>
      <c r="AW284" s="115">
        <v>0</v>
      </c>
      <c r="AX284" s="115">
        <v>0</v>
      </c>
      <c r="AY284" s="116">
        <v>0</v>
      </c>
    </row>
    <row r="285" spans="1:51" s="36" customFormat="1" x14ac:dyDescent="0.2">
      <c r="A285" s="61">
        <f>'[1]Allocation Methodology'!A35</f>
        <v>31</v>
      </c>
      <c r="B285" s="62" t="str">
        <f>'[1]Allocation Methodology'!B35</f>
        <v>Loblaw &amp; York Region Demand Response</v>
      </c>
      <c r="C285" s="62" t="str">
        <f>'[1]Allocation Methodology'!C35</f>
        <v>Business, Industrial</v>
      </c>
      <c r="D285" s="62">
        <f>'[1]Allocation Methodology'!D35</f>
        <v>2008</v>
      </c>
      <c r="E285" s="63" t="str">
        <f>'[1]Allocation Methodology'!E35</f>
        <v>Final</v>
      </c>
      <c r="F285" s="38" t="b">
        <v>0</v>
      </c>
      <c r="G285" s="117">
        <v>0</v>
      </c>
      <c r="H285" s="118">
        <v>0</v>
      </c>
      <c r="I285" s="118">
        <v>0</v>
      </c>
      <c r="J285" s="118">
        <v>0</v>
      </c>
      <c r="K285" s="118">
        <v>0</v>
      </c>
      <c r="L285" s="118">
        <v>0</v>
      </c>
      <c r="M285" s="118">
        <v>0</v>
      </c>
      <c r="N285" s="118">
        <v>0</v>
      </c>
      <c r="O285" s="118">
        <v>0</v>
      </c>
      <c r="P285" s="118">
        <v>0</v>
      </c>
      <c r="Q285" s="118">
        <v>0</v>
      </c>
      <c r="R285" s="118">
        <v>0</v>
      </c>
      <c r="S285" s="118">
        <v>0</v>
      </c>
      <c r="T285" s="118">
        <v>0</v>
      </c>
      <c r="U285" s="118">
        <v>0</v>
      </c>
      <c r="V285" s="118">
        <v>0</v>
      </c>
      <c r="W285" s="118">
        <v>0</v>
      </c>
      <c r="X285" s="118">
        <v>0</v>
      </c>
      <c r="Y285" s="118">
        <v>0</v>
      </c>
      <c r="Z285" s="118">
        <v>0</v>
      </c>
      <c r="AA285" s="118">
        <v>0</v>
      </c>
      <c r="AB285" s="118">
        <v>0</v>
      </c>
      <c r="AC285" s="118">
        <v>0</v>
      </c>
      <c r="AD285" s="118">
        <v>0</v>
      </c>
      <c r="AE285" s="118">
        <v>0</v>
      </c>
      <c r="AF285" s="118">
        <v>0</v>
      </c>
      <c r="AG285" s="118">
        <v>0</v>
      </c>
      <c r="AH285" s="118">
        <v>0</v>
      </c>
      <c r="AI285" s="118">
        <v>0</v>
      </c>
      <c r="AJ285" s="118">
        <v>0</v>
      </c>
      <c r="AK285" s="118">
        <v>0</v>
      </c>
      <c r="AL285" s="118">
        <v>0</v>
      </c>
      <c r="AM285" s="118">
        <v>0</v>
      </c>
      <c r="AN285" s="118">
        <v>0</v>
      </c>
      <c r="AO285" s="118">
        <v>0</v>
      </c>
      <c r="AP285" s="118">
        <v>0</v>
      </c>
      <c r="AQ285" s="118">
        <v>0</v>
      </c>
      <c r="AR285" s="118">
        <v>0</v>
      </c>
      <c r="AS285" s="118">
        <v>0</v>
      </c>
      <c r="AT285" s="118">
        <v>0</v>
      </c>
      <c r="AU285" s="118">
        <v>0</v>
      </c>
      <c r="AV285" s="118">
        <v>0</v>
      </c>
      <c r="AW285" s="118">
        <v>0</v>
      </c>
      <c r="AX285" s="118">
        <v>0</v>
      </c>
      <c r="AY285" s="119">
        <v>0</v>
      </c>
    </row>
    <row r="286" spans="1:51" s="36" customFormat="1" x14ac:dyDescent="0.2">
      <c r="A286" s="54">
        <f>'[1]Allocation Methodology'!A36</f>
        <v>32</v>
      </c>
      <c r="B286" s="55" t="str">
        <f>'[1]Allocation Methodology'!B36</f>
        <v>Renewable Energy Standard Offer</v>
      </c>
      <c r="C286" s="55" t="str">
        <f>'[1]Allocation Methodology'!C36</f>
        <v>Consumer, Business</v>
      </c>
      <c r="D286" s="55">
        <f>'[1]Allocation Methodology'!D36</f>
        <v>2008</v>
      </c>
      <c r="E286" s="56" t="str">
        <f>'[1]Allocation Methodology'!E36</f>
        <v>Final</v>
      </c>
      <c r="F286" s="38" t="b">
        <v>0</v>
      </c>
      <c r="G286" s="114">
        <v>0</v>
      </c>
      <c r="H286" s="115">
        <v>0</v>
      </c>
      <c r="I286" s="115">
        <v>0</v>
      </c>
      <c r="J286" s="115">
        <v>0</v>
      </c>
      <c r="K286" s="115">
        <v>0</v>
      </c>
      <c r="L286" s="115">
        <v>0</v>
      </c>
      <c r="M286" s="115">
        <v>0</v>
      </c>
      <c r="N286" s="115">
        <v>0</v>
      </c>
      <c r="O286" s="115">
        <v>0</v>
      </c>
      <c r="P286" s="115">
        <v>0</v>
      </c>
      <c r="Q286" s="115">
        <v>0</v>
      </c>
      <c r="R286" s="115">
        <v>0</v>
      </c>
      <c r="S286" s="115">
        <v>0</v>
      </c>
      <c r="T286" s="115">
        <v>0</v>
      </c>
      <c r="U286" s="115">
        <v>0</v>
      </c>
      <c r="V286" s="115">
        <v>0</v>
      </c>
      <c r="W286" s="115">
        <v>0</v>
      </c>
      <c r="X286" s="115">
        <v>0</v>
      </c>
      <c r="Y286" s="115">
        <v>0</v>
      </c>
      <c r="Z286" s="115">
        <v>0</v>
      </c>
      <c r="AA286" s="115">
        <v>0</v>
      </c>
      <c r="AB286" s="115">
        <v>0</v>
      </c>
      <c r="AC286" s="115">
        <v>0</v>
      </c>
      <c r="AD286" s="115">
        <v>0</v>
      </c>
      <c r="AE286" s="115">
        <v>0</v>
      </c>
      <c r="AF286" s="115">
        <v>0</v>
      </c>
      <c r="AG286" s="115">
        <v>0</v>
      </c>
      <c r="AH286" s="115">
        <v>0</v>
      </c>
      <c r="AI286" s="115">
        <v>0</v>
      </c>
      <c r="AJ286" s="115">
        <v>0</v>
      </c>
      <c r="AK286" s="115">
        <v>0</v>
      </c>
      <c r="AL286" s="115">
        <v>0</v>
      </c>
      <c r="AM286" s="115">
        <v>0</v>
      </c>
      <c r="AN286" s="115">
        <v>0</v>
      </c>
      <c r="AO286" s="115">
        <v>0</v>
      </c>
      <c r="AP286" s="115">
        <v>0</v>
      </c>
      <c r="AQ286" s="115">
        <v>0</v>
      </c>
      <c r="AR286" s="115">
        <v>0</v>
      </c>
      <c r="AS286" s="115">
        <v>0</v>
      </c>
      <c r="AT286" s="115">
        <v>0</v>
      </c>
      <c r="AU286" s="115">
        <v>0</v>
      </c>
      <c r="AV286" s="115">
        <v>0</v>
      </c>
      <c r="AW286" s="115">
        <v>0</v>
      </c>
      <c r="AX286" s="115">
        <v>0</v>
      </c>
      <c r="AY286" s="116">
        <v>0</v>
      </c>
    </row>
    <row r="287" spans="1:51" s="36" customFormat="1" x14ac:dyDescent="0.2">
      <c r="A287" s="61">
        <f>'[1]Allocation Methodology'!A37</f>
        <v>33</v>
      </c>
      <c r="B287" s="62" t="str">
        <f>'[1]Allocation Methodology'!B37</f>
        <v>Other Customer Based Generation</v>
      </c>
      <c r="C287" s="62" t="str">
        <f>'[1]Allocation Methodology'!C37</f>
        <v>Business</v>
      </c>
      <c r="D287" s="62">
        <f>'[1]Allocation Methodology'!D37</f>
        <v>2008</v>
      </c>
      <c r="E287" s="63" t="str">
        <f>'[1]Allocation Methodology'!E37</f>
        <v>Final</v>
      </c>
      <c r="F287" s="38" t="b">
        <v>0</v>
      </c>
      <c r="G287" s="117">
        <v>0</v>
      </c>
      <c r="H287" s="118">
        <v>0</v>
      </c>
      <c r="I287" s="118">
        <v>0</v>
      </c>
      <c r="J287" s="118">
        <v>0</v>
      </c>
      <c r="K287" s="118">
        <v>0</v>
      </c>
      <c r="L287" s="118">
        <v>0</v>
      </c>
      <c r="M287" s="118">
        <v>0</v>
      </c>
      <c r="N287" s="118">
        <v>0</v>
      </c>
      <c r="O287" s="118">
        <v>0</v>
      </c>
      <c r="P287" s="118">
        <v>0</v>
      </c>
      <c r="Q287" s="118">
        <v>0</v>
      </c>
      <c r="R287" s="118">
        <v>0</v>
      </c>
      <c r="S287" s="118">
        <v>0</v>
      </c>
      <c r="T287" s="118">
        <v>0</v>
      </c>
      <c r="U287" s="118">
        <v>0</v>
      </c>
      <c r="V287" s="118">
        <v>0</v>
      </c>
      <c r="W287" s="118">
        <v>0</v>
      </c>
      <c r="X287" s="118">
        <v>0</v>
      </c>
      <c r="Y287" s="118">
        <v>0</v>
      </c>
      <c r="Z287" s="118">
        <v>0</v>
      </c>
      <c r="AA287" s="118">
        <v>0</v>
      </c>
      <c r="AB287" s="118">
        <v>0</v>
      </c>
      <c r="AC287" s="118">
        <v>0</v>
      </c>
      <c r="AD287" s="118">
        <v>0</v>
      </c>
      <c r="AE287" s="118">
        <v>0</v>
      </c>
      <c r="AF287" s="118">
        <v>0</v>
      </c>
      <c r="AG287" s="118">
        <v>0</v>
      </c>
      <c r="AH287" s="118">
        <v>0</v>
      </c>
      <c r="AI287" s="118">
        <v>0</v>
      </c>
      <c r="AJ287" s="118">
        <v>0</v>
      </c>
      <c r="AK287" s="118">
        <v>0</v>
      </c>
      <c r="AL287" s="118">
        <v>0</v>
      </c>
      <c r="AM287" s="118">
        <v>0</v>
      </c>
      <c r="AN287" s="118">
        <v>0</v>
      </c>
      <c r="AO287" s="118">
        <v>0</v>
      </c>
      <c r="AP287" s="118">
        <v>0</v>
      </c>
      <c r="AQ287" s="118">
        <v>0</v>
      </c>
      <c r="AR287" s="118">
        <v>0</v>
      </c>
      <c r="AS287" s="118">
        <v>0</v>
      </c>
      <c r="AT287" s="118">
        <v>0</v>
      </c>
      <c r="AU287" s="118">
        <v>0</v>
      </c>
      <c r="AV287" s="118">
        <v>0</v>
      </c>
      <c r="AW287" s="118">
        <v>0</v>
      </c>
      <c r="AX287" s="118">
        <v>0</v>
      </c>
      <c r="AY287" s="119">
        <v>0</v>
      </c>
    </row>
    <row r="288" spans="1:51" s="36" customFormat="1" x14ac:dyDescent="0.2">
      <c r="A288" s="83">
        <f>'[1]Allocation Methodology'!A38</f>
        <v>34</v>
      </c>
      <c r="B288" s="84" t="str">
        <f>'[1]Allocation Methodology'!B38</f>
        <v>LDC Custom - Hydro One Networks Inc. - Double Return</v>
      </c>
      <c r="C288" s="84" t="str">
        <f>'[1]Allocation Methodology'!C38</f>
        <v>Business, Industrial</v>
      </c>
      <c r="D288" s="84">
        <f>'[1]Allocation Methodology'!D38</f>
        <v>2008</v>
      </c>
      <c r="E288" s="85" t="str">
        <f>'[1]Allocation Methodology'!E38</f>
        <v>Final</v>
      </c>
      <c r="F288" s="38" t="b">
        <v>0</v>
      </c>
      <c r="G288" s="126">
        <v>0</v>
      </c>
      <c r="H288" s="127">
        <v>0</v>
      </c>
      <c r="I288" s="127">
        <v>0</v>
      </c>
      <c r="J288" s="127">
        <v>0</v>
      </c>
      <c r="K288" s="127">
        <v>0</v>
      </c>
      <c r="L288" s="127">
        <v>0</v>
      </c>
      <c r="M288" s="127">
        <v>0</v>
      </c>
      <c r="N288" s="127">
        <v>0</v>
      </c>
      <c r="O288" s="127">
        <v>0</v>
      </c>
      <c r="P288" s="127">
        <v>0</v>
      </c>
      <c r="Q288" s="127">
        <v>0</v>
      </c>
      <c r="R288" s="127">
        <v>0</v>
      </c>
      <c r="S288" s="127">
        <v>0</v>
      </c>
      <c r="T288" s="127">
        <v>0</v>
      </c>
      <c r="U288" s="127">
        <v>0</v>
      </c>
      <c r="V288" s="127">
        <v>0</v>
      </c>
      <c r="W288" s="127">
        <v>0</v>
      </c>
      <c r="X288" s="127">
        <v>0</v>
      </c>
      <c r="Y288" s="127">
        <v>0</v>
      </c>
      <c r="Z288" s="127">
        <v>0</v>
      </c>
      <c r="AA288" s="127">
        <v>0</v>
      </c>
      <c r="AB288" s="127">
        <v>0</v>
      </c>
      <c r="AC288" s="127">
        <v>0</v>
      </c>
      <c r="AD288" s="127">
        <v>0</v>
      </c>
      <c r="AE288" s="127">
        <v>0</v>
      </c>
      <c r="AF288" s="127">
        <v>0</v>
      </c>
      <c r="AG288" s="127">
        <v>0</v>
      </c>
      <c r="AH288" s="127">
        <v>0</v>
      </c>
      <c r="AI288" s="127">
        <v>0</v>
      </c>
      <c r="AJ288" s="127">
        <v>0</v>
      </c>
      <c r="AK288" s="127">
        <v>0</v>
      </c>
      <c r="AL288" s="127">
        <v>0</v>
      </c>
      <c r="AM288" s="127">
        <v>0</v>
      </c>
      <c r="AN288" s="127">
        <v>0</v>
      </c>
      <c r="AO288" s="127">
        <v>0</v>
      </c>
      <c r="AP288" s="127">
        <v>0</v>
      </c>
      <c r="AQ288" s="127">
        <v>0</v>
      </c>
      <c r="AR288" s="127">
        <v>0</v>
      </c>
      <c r="AS288" s="127">
        <v>0</v>
      </c>
      <c r="AT288" s="127">
        <v>0</v>
      </c>
      <c r="AU288" s="127">
        <v>0</v>
      </c>
      <c r="AV288" s="127">
        <v>0</v>
      </c>
      <c r="AW288" s="127">
        <v>0</v>
      </c>
      <c r="AX288" s="127">
        <v>0</v>
      </c>
      <c r="AY288" s="128">
        <v>0</v>
      </c>
    </row>
    <row r="289" spans="1:51" s="36" customFormat="1" x14ac:dyDescent="0.2">
      <c r="A289" s="47">
        <f>'[1]Allocation Methodology'!A39</f>
        <v>35</v>
      </c>
      <c r="B289" s="48" t="str">
        <f>'[1]Allocation Methodology'!B39</f>
        <v>Great Refrigerator Roundup</v>
      </c>
      <c r="C289" s="48" t="str">
        <f>'[1]Allocation Methodology'!C39</f>
        <v>Consumer</v>
      </c>
      <c r="D289" s="48">
        <f>'[1]Allocation Methodology'!D39</f>
        <v>2009</v>
      </c>
      <c r="E289" s="49" t="str">
        <f>'[1]Allocation Methodology'!E39</f>
        <v>Final</v>
      </c>
      <c r="F289" s="38" t="b">
        <v>0</v>
      </c>
      <c r="G289" s="110">
        <v>0</v>
      </c>
      <c r="H289" s="112">
        <v>0</v>
      </c>
      <c r="I289" s="112">
        <v>0</v>
      </c>
      <c r="J289" s="112">
        <v>93.118316457437473</v>
      </c>
      <c r="K289" s="112">
        <v>93.118316457437473</v>
      </c>
      <c r="L289" s="112">
        <v>93.118316457437473</v>
      </c>
      <c r="M289" s="112">
        <v>91.977837337272305</v>
      </c>
      <c r="N289" s="112">
        <v>69.545881552591737</v>
      </c>
      <c r="O289" s="112">
        <v>0</v>
      </c>
      <c r="P289" s="112">
        <v>0</v>
      </c>
      <c r="Q289" s="112">
        <v>0</v>
      </c>
      <c r="R289" s="112">
        <v>0</v>
      </c>
      <c r="S289" s="112">
        <v>0</v>
      </c>
      <c r="T289" s="112">
        <v>0</v>
      </c>
      <c r="U289" s="112">
        <v>0</v>
      </c>
      <c r="V289" s="112">
        <v>0</v>
      </c>
      <c r="W289" s="112">
        <v>0</v>
      </c>
      <c r="X289" s="112">
        <v>0</v>
      </c>
      <c r="Y289" s="112">
        <v>0</v>
      </c>
      <c r="Z289" s="112">
        <v>0</v>
      </c>
      <c r="AA289" s="112">
        <v>0</v>
      </c>
      <c r="AB289" s="112">
        <v>0</v>
      </c>
      <c r="AC289" s="112">
        <v>0</v>
      </c>
      <c r="AD289" s="112">
        <v>0</v>
      </c>
      <c r="AE289" s="112">
        <v>0</v>
      </c>
      <c r="AF289" s="112">
        <v>0</v>
      </c>
      <c r="AG289" s="112">
        <v>0</v>
      </c>
      <c r="AH289" s="112">
        <v>0</v>
      </c>
      <c r="AI289" s="112">
        <v>0</v>
      </c>
      <c r="AJ289" s="112">
        <v>0</v>
      </c>
      <c r="AK289" s="112">
        <v>0</v>
      </c>
      <c r="AL289" s="112">
        <v>0</v>
      </c>
      <c r="AM289" s="112">
        <v>0</v>
      </c>
      <c r="AN289" s="112">
        <v>0</v>
      </c>
      <c r="AO289" s="112">
        <v>0</v>
      </c>
      <c r="AP289" s="112">
        <v>0</v>
      </c>
      <c r="AQ289" s="112">
        <v>0</v>
      </c>
      <c r="AR289" s="112">
        <v>0</v>
      </c>
      <c r="AS289" s="112">
        <v>0</v>
      </c>
      <c r="AT289" s="112">
        <v>0</v>
      </c>
      <c r="AU289" s="112">
        <v>0</v>
      </c>
      <c r="AV289" s="112">
        <v>0</v>
      </c>
      <c r="AW289" s="112">
        <v>0</v>
      </c>
      <c r="AX289" s="112">
        <v>0</v>
      </c>
      <c r="AY289" s="113">
        <v>0</v>
      </c>
    </row>
    <row r="290" spans="1:51" s="36" customFormat="1" x14ac:dyDescent="0.2">
      <c r="A290" s="54">
        <f>'[1]Allocation Methodology'!A40</f>
        <v>36</v>
      </c>
      <c r="B290" s="55" t="str">
        <f>'[1]Allocation Methodology'!B40</f>
        <v>Cool Savings Rebate</v>
      </c>
      <c r="C290" s="55" t="str">
        <f>'[1]Allocation Methodology'!C40</f>
        <v>Consumer</v>
      </c>
      <c r="D290" s="55">
        <f>'[1]Allocation Methodology'!D40</f>
        <v>2009</v>
      </c>
      <c r="E290" s="56" t="str">
        <f>'[1]Allocation Methodology'!E40</f>
        <v>Final</v>
      </c>
      <c r="F290" s="38" t="b">
        <v>0</v>
      </c>
      <c r="G290" s="114">
        <v>0</v>
      </c>
      <c r="H290" s="115">
        <v>0</v>
      </c>
      <c r="I290" s="115">
        <v>0</v>
      </c>
      <c r="J290" s="115">
        <v>67.930132400175978</v>
      </c>
      <c r="K290" s="115">
        <v>67.930132400175978</v>
      </c>
      <c r="L290" s="115">
        <v>67.930132400175978</v>
      </c>
      <c r="M290" s="115">
        <v>67.826914323057068</v>
      </c>
      <c r="N290" s="115">
        <v>67.678482794211348</v>
      </c>
      <c r="O290" s="115">
        <v>67.503839018036544</v>
      </c>
      <c r="P290" s="115">
        <v>67.503839018036544</v>
      </c>
      <c r="Q290" s="115">
        <v>67.503839018036544</v>
      </c>
      <c r="R290" s="115">
        <v>67.503839018036544</v>
      </c>
      <c r="S290" s="115">
        <v>67.503839018036544</v>
      </c>
      <c r="T290" s="115">
        <v>66.864961676982119</v>
      </c>
      <c r="U290" s="115">
        <v>66.864961676982119</v>
      </c>
      <c r="V290" s="115">
        <v>66.864961676982119</v>
      </c>
      <c r="W290" s="115">
        <v>66.864961676982119</v>
      </c>
      <c r="X290" s="115">
        <v>66.864961676982119</v>
      </c>
      <c r="Y290" s="115">
        <v>65.428768248122807</v>
      </c>
      <c r="Z290" s="115">
        <v>65.428768248122807</v>
      </c>
      <c r="AA290" s="115">
        <v>65.428768248122807</v>
      </c>
      <c r="AB290" s="115">
        <v>57.773787082233873</v>
      </c>
      <c r="AC290" s="115">
        <v>0</v>
      </c>
      <c r="AD290" s="115">
        <v>0</v>
      </c>
      <c r="AE290" s="115">
        <v>0</v>
      </c>
      <c r="AF290" s="115">
        <v>0</v>
      </c>
      <c r="AG290" s="115">
        <v>0</v>
      </c>
      <c r="AH290" s="115">
        <v>0</v>
      </c>
      <c r="AI290" s="115">
        <v>0</v>
      </c>
      <c r="AJ290" s="115">
        <v>0</v>
      </c>
      <c r="AK290" s="115">
        <v>0</v>
      </c>
      <c r="AL290" s="115">
        <v>0</v>
      </c>
      <c r="AM290" s="115">
        <v>0</v>
      </c>
      <c r="AN290" s="115">
        <v>0</v>
      </c>
      <c r="AO290" s="115">
        <v>0</v>
      </c>
      <c r="AP290" s="115">
        <v>0</v>
      </c>
      <c r="AQ290" s="115">
        <v>0</v>
      </c>
      <c r="AR290" s="115">
        <v>0</v>
      </c>
      <c r="AS290" s="115">
        <v>0</v>
      </c>
      <c r="AT290" s="115">
        <v>0</v>
      </c>
      <c r="AU290" s="115">
        <v>0</v>
      </c>
      <c r="AV290" s="115">
        <v>0</v>
      </c>
      <c r="AW290" s="115">
        <v>0</v>
      </c>
      <c r="AX290" s="115">
        <v>0</v>
      </c>
      <c r="AY290" s="116">
        <v>0</v>
      </c>
    </row>
    <row r="291" spans="1:51" s="36" customFormat="1" x14ac:dyDescent="0.2">
      <c r="A291" s="61">
        <f>'[1]Allocation Methodology'!A41</f>
        <v>37</v>
      </c>
      <c r="B291" s="62" t="str">
        <f>'[1]Allocation Methodology'!B41</f>
        <v>Every Kilowatt Counts Power Savings Event</v>
      </c>
      <c r="C291" s="62" t="str">
        <f>'[1]Allocation Methodology'!C41</f>
        <v>Consumer</v>
      </c>
      <c r="D291" s="62">
        <f>'[1]Allocation Methodology'!D41</f>
        <v>2009</v>
      </c>
      <c r="E291" s="63" t="str">
        <f>'[1]Allocation Methodology'!E41</f>
        <v>Final</v>
      </c>
      <c r="F291" s="38" t="b">
        <v>0</v>
      </c>
      <c r="G291" s="117">
        <v>0</v>
      </c>
      <c r="H291" s="118">
        <v>0</v>
      </c>
      <c r="I291" s="118">
        <v>0</v>
      </c>
      <c r="J291" s="118">
        <v>137.54616140153945</v>
      </c>
      <c r="K291" s="118">
        <v>124.39843266008623</v>
      </c>
      <c r="L291" s="118">
        <v>124.39843266008623</v>
      </c>
      <c r="M291" s="118">
        <v>124.39195430370316</v>
      </c>
      <c r="N291" s="118">
        <v>123.68681012815404</v>
      </c>
      <c r="O291" s="118">
        <v>119.10436658528202</v>
      </c>
      <c r="P291" s="118">
        <v>101.5729215263173</v>
      </c>
      <c r="Q291" s="118">
        <v>101.11660120186436</v>
      </c>
      <c r="R291" s="118">
        <v>71.344205723166667</v>
      </c>
      <c r="S291" s="118">
        <v>71.344205723166667</v>
      </c>
      <c r="T291" s="118">
        <v>52.725635961499698</v>
      </c>
      <c r="U291" s="118">
        <v>52.70070252724544</v>
      </c>
      <c r="V291" s="118">
        <v>42.937799882642153</v>
      </c>
      <c r="W291" s="118">
        <v>42.937799882642153</v>
      </c>
      <c r="X291" s="118">
        <v>40.092356809113099</v>
      </c>
      <c r="Y291" s="118">
        <v>19.77842889745623</v>
      </c>
      <c r="Z291" s="118">
        <v>12.241830293765339</v>
      </c>
      <c r="AA291" s="118">
        <v>7.0605103157389113</v>
      </c>
      <c r="AB291" s="118">
        <v>6.8794968310381845</v>
      </c>
      <c r="AC291" s="118">
        <v>6.8794968310381845</v>
      </c>
      <c r="AD291" s="118">
        <v>0</v>
      </c>
      <c r="AE291" s="118">
        <v>0</v>
      </c>
      <c r="AF291" s="118">
        <v>0</v>
      </c>
      <c r="AG291" s="118">
        <v>0</v>
      </c>
      <c r="AH291" s="118">
        <v>0</v>
      </c>
      <c r="AI291" s="118">
        <v>0</v>
      </c>
      <c r="AJ291" s="118">
        <v>0</v>
      </c>
      <c r="AK291" s="118">
        <v>0</v>
      </c>
      <c r="AL291" s="118">
        <v>0</v>
      </c>
      <c r="AM291" s="118">
        <v>0</v>
      </c>
      <c r="AN291" s="118">
        <v>0</v>
      </c>
      <c r="AO291" s="118">
        <v>0</v>
      </c>
      <c r="AP291" s="118">
        <v>0</v>
      </c>
      <c r="AQ291" s="118">
        <v>0</v>
      </c>
      <c r="AR291" s="118">
        <v>0</v>
      </c>
      <c r="AS291" s="118">
        <v>0</v>
      </c>
      <c r="AT291" s="118">
        <v>0</v>
      </c>
      <c r="AU291" s="118">
        <v>0</v>
      </c>
      <c r="AV291" s="118">
        <v>0</v>
      </c>
      <c r="AW291" s="118">
        <v>0</v>
      </c>
      <c r="AX291" s="118">
        <v>0</v>
      </c>
      <c r="AY291" s="119">
        <v>0</v>
      </c>
    </row>
    <row r="292" spans="1:51" s="36" customFormat="1" x14ac:dyDescent="0.2">
      <c r="A292" s="54">
        <f>'[1]Allocation Methodology'!A42</f>
        <v>38</v>
      </c>
      <c r="B292" s="90" t="str">
        <f>'[1]Allocation Methodology'!B42</f>
        <v>peaksaver®</v>
      </c>
      <c r="C292" s="55" t="str">
        <f>'[1]Allocation Methodology'!C42</f>
        <v>Consumer, Business</v>
      </c>
      <c r="D292" s="55">
        <f>'[1]Allocation Methodology'!D42</f>
        <v>2009</v>
      </c>
      <c r="E292" s="56" t="str">
        <f>'[1]Allocation Methodology'!E42</f>
        <v>Final</v>
      </c>
      <c r="F292" s="38" t="b">
        <v>0</v>
      </c>
      <c r="G292" s="114">
        <v>0</v>
      </c>
      <c r="H292" s="115">
        <v>0</v>
      </c>
      <c r="I292" s="115">
        <v>0</v>
      </c>
      <c r="J292" s="115">
        <v>0</v>
      </c>
      <c r="K292" s="115">
        <v>0</v>
      </c>
      <c r="L292" s="115">
        <v>0</v>
      </c>
      <c r="M292" s="115">
        <v>0</v>
      </c>
      <c r="N292" s="115">
        <v>0</v>
      </c>
      <c r="O292" s="115">
        <v>0</v>
      </c>
      <c r="P292" s="115">
        <v>0</v>
      </c>
      <c r="Q292" s="115">
        <v>0</v>
      </c>
      <c r="R292" s="115">
        <v>0</v>
      </c>
      <c r="S292" s="115">
        <v>0</v>
      </c>
      <c r="T292" s="115">
        <v>0</v>
      </c>
      <c r="U292" s="115">
        <v>0</v>
      </c>
      <c r="V292" s="115">
        <v>0</v>
      </c>
      <c r="W292" s="115">
        <v>0</v>
      </c>
      <c r="X292" s="115">
        <v>0</v>
      </c>
      <c r="Y292" s="115">
        <v>0</v>
      </c>
      <c r="Z292" s="115">
        <v>0</v>
      </c>
      <c r="AA292" s="115">
        <v>0</v>
      </c>
      <c r="AB292" s="115">
        <v>0</v>
      </c>
      <c r="AC292" s="115">
        <v>0</v>
      </c>
      <c r="AD292" s="115">
        <v>0</v>
      </c>
      <c r="AE292" s="115">
        <v>0</v>
      </c>
      <c r="AF292" s="115">
        <v>0</v>
      </c>
      <c r="AG292" s="115">
        <v>0</v>
      </c>
      <c r="AH292" s="115">
        <v>0</v>
      </c>
      <c r="AI292" s="115">
        <v>0</v>
      </c>
      <c r="AJ292" s="115">
        <v>0</v>
      </c>
      <c r="AK292" s="115">
        <v>0</v>
      </c>
      <c r="AL292" s="115">
        <v>0</v>
      </c>
      <c r="AM292" s="115">
        <v>0</v>
      </c>
      <c r="AN292" s="115">
        <v>0</v>
      </c>
      <c r="AO292" s="115">
        <v>0</v>
      </c>
      <c r="AP292" s="115">
        <v>0</v>
      </c>
      <c r="AQ292" s="115">
        <v>0</v>
      </c>
      <c r="AR292" s="115">
        <v>0</v>
      </c>
      <c r="AS292" s="115">
        <v>0</v>
      </c>
      <c r="AT292" s="115">
        <v>0</v>
      </c>
      <c r="AU292" s="115">
        <v>0</v>
      </c>
      <c r="AV292" s="115">
        <v>0</v>
      </c>
      <c r="AW292" s="115">
        <v>0</v>
      </c>
      <c r="AX292" s="115">
        <v>0</v>
      </c>
      <c r="AY292" s="116">
        <v>0</v>
      </c>
    </row>
    <row r="293" spans="1:51" s="36" customFormat="1" x14ac:dyDescent="0.2">
      <c r="A293" s="61">
        <f>'[1]Allocation Methodology'!A43</f>
        <v>39</v>
      </c>
      <c r="B293" s="62" t="str">
        <f>'[1]Allocation Methodology'!B43</f>
        <v>Electricity Retrofit Incentive</v>
      </c>
      <c r="C293" s="62" t="str">
        <f>'[1]Allocation Methodology'!C43</f>
        <v>Consumer, Business</v>
      </c>
      <c r="D293" s="62">
        <f>'[1]Allocation Methodology'!D43</f>
        <v>2009</v>
      </c>
      <c r="E293" s="63" t="str">
        <f>'[1]Allocation Methodology'!E43</f>
        <v>Final</v>
      </c>
      <c r="F293" s="38" t="b">
        <v>0</v>
      </c>
      <c r="G293" s="117">
        <v>0</v>
      </c>
      <c r="H293" s="118">
        <v>0</v>
      </c>
      <c r="I293" s="118">
        <v>0</v>
      </c>
      <c r="J293" s="118">
        <v>0</v>
      </c>
      <c r="K293" s="118">
        <v>0</v>
      </c>
      <c r="L293" s="118">
        <v>0</v>
      </c>
      <c r="M293" s="118">
        <v>0</v>
      </c>
      <c r="N293" s="118">
        <v>0</v>
      </c>
      <c r="O293" s="118">
        <v>0</v>
      </c>
      <c r="P293" s="118">
        <v>0</v>
      </c>
      <c r="Q293" s="118">
        <v>0</v>
      </c>
      <c r="R293" s="118">
        <v>0</v>
      </c>
      <c r="S293" s="118">
        <v>0</v>
      </c>
      <c r="T293" s="118">
        <v>0</v>
      </c>
      <c r="U293" s="118">
        <v>0</v>
      </c>
      <c r="V293" s="118">
        <v>0</v>
      </c>
      <c r="W293" s="118">
        <v>0</v>
      </c>
      <c r="X293" s="118">
        <v>0</v>
      </c>
      <c r="Y293" s="118">
        <v>0</v>
      </c>
      <c r="Z293" s="118">
        <v>0</v>
      </c>
      <c r="AA293" s="118">
        <v>0</v>
      </c>
      <c r="AB293" s="118">
        <v>0</v>
      </c>
      <c r="AC293" s="118">
        <v>0</v>
      </c>
      <c r="AD293" s="118">
        <v>0</v>
      </c>
      <c r="AE293" s="118">
        <v>0</v>
      </c>
      <c r="AF293" s="118">
        <v>0</v>
      </c>
      <c r="AG293" s="118">
        <v>0</v>
      </c>
      <c r="AH293" s="118">
        <v>0</v>
      </c>
      <c r="AI293" s="118">
        <v>0</v>
      </c>
      <c r="AJ293" s="118">
        <v>0</v>
      </c>
      <c r="AK293" s="118">
        <v>0</v>
      </c>
      <c r="AL293" s="118">
        <v>0</v>
      </c>
      <c r="AM293" s="118">
        <v>0</v>
      </c>
      <c r="AN293" s="118">
        <v>0</v>
      </c>
      <c r="AO293" s="118">
        <v>0</v>
      </c>
      <c r="AP293" s="118">
        <v>0</v>
      </c>
      <c r="AQ293" s="118">
        <v>0</v>
      </c>
      <c r="AR293" s="118">
        <v>0</v>
      </c>
      <c r="AS293" s="118">
        <v>0</v>
      </c>
      <c r="AT293" s="118">
        <v>0</v>
      </c>
      <c r="AU293" s="118">
        <v>0</v>
      </c>
      <c r="AV293" s="118">
        <v>0</v>
      </c>
      <c r="AW293" s="118">
        <v>0</v>
      </c>
      <c r="AX293" s="118">
        <v>0</v>
      </c>
      <c r="AY293" s="119">
        <v>0</v>
      </c>
    </row>
    <row r="294" spans="1:51" s="36" customFormat="1" x14ac:dyDescent="0.2">
      <c r="A294" s="54">
        <f>'[1]Allocation Methodology'!A44</f>
        <v>40</v>
      </c>
      <c r="B294" s="55" t="str">
        <f>'[1]Allocation Methodology'!B44</f>
        <v>Toronto Comprehensive</v>
      </c>
      <c r="C294" s="55" t="str">
        <f>'[1]Allocation Methodology'!C44</f>
        <v>Consumer, Consumer Low-Income, Business, Industrial</v>
      </c>
      <c r="D294" s="55">
        <f>'[1]Allocation Methodology'!D44</f>
        <v>2009</v>
      </c>
      <c r="E294" s="56" t="str">
        <f>'[1]Allocation Methodology'!E44</f>
        <v>Final</v>
      </c>
      <c r="F294" s="38" t="b">
        <v>0</v>
      </c>
      <c r="G294" s="114">
        <v>0</v>
      </c>
      <c r="H294" s="115">
        <v>0</v>
      </c>
      <c r="I294" s="115">
        <v>0</v>
      </c>
      <c r="J294" s="115">
        <v>0</v>
      </c>
      <c r="K294" s="115">
        <v>0</v>
      </c>
      <c r="L294" s="115">
        <v>0</v>
      </c>
      <c r="M294" s="115">
        <v>0</v>
      </c>
      <c r="N294" s="115">
        <v>0</v>
      </c>
      <c r="O294" s="115">
        <v>0</v>
      </c>
      <c r="P294" s="115">
        <v>0</v>
      </c>
      <c r="Q294" s="115">
        <v>0</v>
      </c>
      <c r="R294" s="115">
        <v>0</v>
      </c>
      <c r="S294" s="115">
        <v>0</v>
      </c>
      <c r="T294" s="115">
        <v>0</v>
      </c>
      <c r="U294" s="115">
        <v>0</v>
      </c>
      <c r="V294" s="115">
        <v>0</v>
      </c>
      <c r="W294" s="115">
        <v>0</v>
      </c>
      <c r="X294" s="115">
        <v>0</v>
      </c>
      <c r="Y294" s="115">
        <v>0</v>
      </c>
      <c r="Z294" s="115">
        <v>0</v>
      </c>
      <c r="AA294" s="115">
        <v>0</v>
      </c>
      <c r="AB294" s="115">
        <v>0</v>
      </c>
      <c r="AC294" s="115">
        <v>0</v>
      </c>
      <c r="AD294" s="115">
        <v>0</v>
      </c>
      <c r="AE294" s="115">
        <v>0</v>
      </c>
      <c r="AF294" s="115">
        <v>0</v>
      </c>
      <c r="AG294" s="115">
        <v>0</v>
      </c>
      <c r="AH294" s="115">
        <v>0</v>
      </c>
      <c r="AI294" s="115">
        <v>0</v>
      </c>
      <c r="AJ294" s="115">
        <v>0</v>
      </c>
      <c r="AK294" s="115">
        <v>0</v>
      </c>
      <c r="AL294" s="115">
        <v>0</v>
      </c>
      <c r="AM294" s="115">
        <v>0</v>
      </c>
      <c r="AN294" s="115">
        <v>0</v>
      </c>
      <c r="AO294" s="115">
        <v>0</v>
      </c>
      <c r="AP294" s="115">
        <v>0</v>
      </c>
      <c r="AQ294" s="115">
        <v>0</v>
      </c>
      <c r="AR294" s="115">
        <v>0</v>
      </c>
      <c r="AS294" s="115">
        <v>0</v>
      </c>
      <c r="AT294" s="115">
        <v>0</v>
      </c>
      <c r="AU294" s="115">
        <v>0</v>
      </c>
      <c r="AV294" s="115">
        <v>0</v>
      </c>
      <c r="AW294" s="115">
        <v>0</v>
      </c>
      <c r="AX294" s="115">
        <v>0</v>
      </c>
      <c r="AY294" s="116">
        <v>0</v>
      </c>
    </row>
    <row r="295" spans="1:51" s="36" customFormat="1" x14ac:dyDescent="0.2">
      <c r="A295" s="61">
        <f>'[1]Allocation Methodology'!A45</f>
        <v>41</v>
      </c>
      <c r="B295" s="62" t="str">
        <f>'[1]Allocation Methodology'!B45</f>
        <v>High Performance New Construction</v>
      </c>
      <c r="C295" s="62" t="str">
        <f>'[1]Allocation Methodology'!C45</f>
        <v>Business</v>
      </c>
      <c r="D295" s="62">
        <f>'[1]Allocation Methodology'!D45</f>
        <v>2009</v>
      </c>
      <c r="E295" s="63" t="str">
        <f>'[1]Allocation Methodology'!E45</f>
        <v>Final</v>
      </c>
      <c r="F295" s="38" t="b">
        <v>0</v>
      </c>
      <c r="G295" s="117">
        <v>0</v>
      </c>
      <c r="H295" s="118">
        <v>0</v>
      </c>
      <c r="I295" s="118">
        <v>0</v>
      </c>
      <c r="J295" s="118">
        <v>6.7913124868695727</v>
      </c>
      <c r="K295" s="118">
        <v>6.7913124868695727</v>
      </c>
      <c r="L295" s="118">
        <v>6.7913124868695727</v>
      </c>
      <c r="M295" s="118">
        <v>6.7913124868695727</v>
      </c>
      <c r="N295" s="118">
        <v>6.7913124868695727</v>
      </c>
      <c r="O295" s="118">
        <v>6.7913124868695727</v>
      </c>
      <c r="P295" s="118">
        <v>6.7913124868695727</v>
      </c>
      <c r="Q295" s="118">
        <v>6.7913124868695727</v>
      </c>
      <c r="R295" s="118">
        <v>6.7913124868695727</v>
      </c>
      <c r="S295" s="118">
        <v>6.7913124868695727</v>
      </c>
      <c r="T295" s="118">
        <v>6.7913124868695727</v>
      </c>
      <c r="U295" s="118">
        <v>6.7913124868695727</v>
      </c>
      <c r="V295" s="118">
        <v>6.7913124868695727</v>
      </c>
      <c r="W295" s="118">
        <v>6.7913124868695727</v>
      </c>
      <c r="X295" s="118">
        <v>6.7913124868695727</v>
      </c>
      <c r="Y295" s="118">
        <v>6.7913124868695727</v>
      </c>
      <c r="Z295" s="118">
        <v>6.7913124868695727</v>
      </c>
      <c r="AA295" s="118">
        <v>6.7913124868695727</v>
      </c>
      <c r="AB295" s="118">
        <v>6.7913124868695727</v>
      </c>
      <c r="AC295" s="118">
        <v>6.7913124868695727</v>
      </c>
      <c r="AD295" s="118">
        <v>0</v>
      </c>
      <c r="AE295" s="118">
        <v>0</v>
      </c>
      <c r="AF295" s="118">
        <v>0</v>
      </c>
      <c r="AG295" s="118">
        <v>0</v>
      </c>
      <c r="AH295" s="118">
        <v>0</v>
      </c>
      <c r="AI295" s="118">
        <v>0</v>
      </c>
      <c r="AJ295" s="118">
        <v>0</v>
      </c>
      <c r="AK295" s="118">
        <v>0</v>
      </c>
      <c r="AL295" s="118">
        <v>0</v>
      </c>
      <c r="AM295" s="118">
        <v>0</v>
      </c>
      <c r="AN295" s="118">
        <v>0</v>
      </c>
      <c r="AO295" s="118">
        <v>0</v>
      </c>
      <c r="AP295" s="118">
        <v>0</v>
      </c>
      <c r="AQ295" s="118">
        <v>0</v>
      </c>
      <c r="AR295" s="118">
        <v>0</v>
      </c>
      <c r="AS295" s="118">
        <v>0</v>
      </c>
      <c r="AT295" s="118">
        <v>0</v>
      </c>
      <c r="AU295" s="118">
        <v>0</v>
      </c>
      <c r="AV295" s="118">
        <v>0</v>
      </c>
      <c r="AW295" s="118">
        <v>0</v>
      </c>
      <c r="AX295" s="118">
        <v>0</v>
      </c>
      <c r="AY295" s="119">
        <v>0</v>
      </c>
    </row>
    <row r="296" spans="1:51" s="36" customFormat="1" x14ac:dyDescent="0.2">
      <c r="A296" s="54">
        <f>'[1]Allocation Methodology'!A46</f>
        <v>42</v>
      </c>
      <c r="B296" s="55" t="str">
        <f>'[1]Allocation Methodology'!B46</f>
        <v>Power Savings Blitz</v>
      </c>
      <c r="C296" s="55" t="str">
        <f>'[1]Allocation Methodology'!C46</f>
        <v>Business</v>
      </c>
      <c r="D296" s="55">
        <f>'[1]Allocation Methodology'!D46</f>
        <v>2009</v>
      </c>
      <c r="E296" s="56" t="str">
        <f>'[1]Allocation Methodology'!E46</f>
        <v>Final</v>
      </c>
      <c r="F296" s="38" t="b">
        <v>0</v>
      </c>
      <c r="G296" s="114">
        <v>0</v>
      </c>
      <c r="H296" s="115">
        <v>0</v>
      </c>
      <c r="I296" s="115">
        <v>0</v>
      </c>
      <c r="J296" s="115">
        <v>95.491281336103157</v>
      </c>
      <c r="K296" s="115">
        <v>95.491281336103157</v>
      </c>
      <c r="L296" s="115">
        <v>95.491281336103157</v>
      </c>
      <c r="M296" s="115">
        <v>95.491281336103157</v>
      </c>
      <c r="N296" s="115">
        <v>95.491281336103157</v>
      </c>
      <c r="O296" s="115">
        <v>95.491281336103157</v>
      </c>
      <c r="P296" s="115">
        <v>95.491281336103157</v>
      </c>
      <c r="Q296" s="115">
        <v>95.491281336103157</v>
      </c>
      <c r="R296" s="115">
        <v>53.78244580999413</v>
      </c>
      <c r="S296" s="115">
        <v>0</v>
      </c>
      <c r="T296" s="115">
        <v>0</v>
      </c>
      <c r="U296" s="115">
        <v>0</v>
      </c>
      <c r="V296" s="115">
        <v>0</v>
      </c>
      <c r="W296" s="115">
        <v>0</v>
      </c>
      <c r="X296" s="115">
        <v>0</v>
      </c>
      <c r="Y296" s="115">
        <v>0</v>
      </c>
      <c r="Z296" s="115">
        <v>0</v>
      </c>
      <c r="AA296" s="115">
        <v>0</v>
      </c>
      <c r="AB296" s="115">
        <v>0</v>
      </c>
      <c r="AC296" s="115">
        <v>0</v>
      </c>
      <c r="AD296" s="115">
        <v>0</v>
      </c>
      <c r="AE296" s="115">
        <v>0</v>
      </c>
      <c r="AF296" s="115">
        <v>0</v>
      </c>
      <c r="AG296" s="115">
        <v>0</v>
      </c>
      <c r="AH296" s="115">
        <v>0</v>
      </c>
      <c r="AI296" s="115">
        <v>0</v>
      </c>
      <c r="AJ296" s="115">
        <v>0</v>
      </c>
      <c r="AK296" s="115">
        <v>0</v>
      </c>
      <c r="AL296" s="115">
        <v>0</v>
      </c>
      <c r="AM296" s="115">
        <v>0</v>
      </c>
      <c r="AN296" s="115">
        <v>0</v>
      </c>
      <c r="AO296" s="115">
        <v>0</v>
      </c>
      <c r="AP296" s="115">
        <v>0</v>
      </c>
      <c r="AQ296" s="115">
        <v>0</v>
      </c>
      <c r="AR296" s="115">
        <v>0</v>
      </c>
      <c r="AS296" s="115">
        <v>0</v>
      </c>
      <c r="AT296" s="115">
        <v>0</v>
      </c>
      <c r="AU296" s="115">
        <v>0</v>
      </c>
      <c r="AV296" s="115">
        <v>0</v>
      </c>
      <c r="AW296" s="115">
        <v>0</v>
      </c>
      <c r="AX296" s="115">
        <v>0</v>
      </c>
      <c r="AY296" s="116">
        <v>0</v>
      </c>
    </row>
    <row r="297" spans="1:51" s="36" customFormat="1" x14ac:dyDescent="0.2">
      <c r="A297" s="61">
        <f>'[1]Allocation Methodology'!A47</f>
        <v>43</v>
      </c>
      <c r="B297" s="62" t="str">
        <f>'[1]Allocation Methodology'!B47</f>
        <v>Multi-Family Energy Efficiency Rebates</v>
      </c>
      <c r="C297" s="62" t="str">
        <f>'[1]Allocation Methodology'!C47</f>
        <v>Consumer, Consumer Low-Income</v>
      </c>
      <c r="D297" s="62">
        <f>'[1]Allocation Methodology'!D47</f>
        <v>2009</v>
      </c>
      <c r="E297" s="63" t="str">
        <f>'[1]Allocation Methodology'!E47</f>
        <v>Final</v>
      </c>
      <c r="F297" s="38" t="b">
        <v>0</v>
      </c>
      <c r="G297" s="117">
        <v>0</v>
      </c>
      <c r="H297" s="118">
        <v>0</v>
      </c>
      <c r="I297" s="118">
        <v>0</v>
      </c>
      <c r="J297" s="118">
        <v>0</v>
      </c>
      <c r="K297" s="118">
        <v>0</v>
      </c>
      <c r="L297" s="118">
        <v>0</v>
      </c>
      <c r="M297" s="118">
        <v>0</v>
      </c>
      <c r="N297" s="118">
        <v>0</v>
      </c>
      <c r="O297" s="118">
        <v>0</v>
      </c>
      <c r="P297" s="118">
        <v>0</v>
      </c>
      <c r="Q297" s="118">
        <v>0</v>
      </c>
      <c r="R297" s="118">
        <v>0</v>
      </c>
      <c r="S297" s="118">
        <v>0</v>
      </c>
      <c r="T297" s="118">
        <v>0</v>
      </c>
      <c r="U297" s="118">
        <v>0</v>
      </c>
      <c r="V297" s="118">
        <v>0</v>
      </c>
      <c r="W297" s="118">
        <v>0</v>
      </c>
      <c r="X297" s="118">
        <v>0</v>
      </c>
      <c r="Y297" s="118">
        <v>0</v>
      </c>
      <c r="Z297" s="118">
        <v>0</v>
      </c>
      <c r="AA297" s="118">
        <v>0</v>
      </c>
      <c r="AB297" s="118">
        <v>0</v>
      </c>
      <c r="AC297" s="118">
        <v>0</v>
      </c>
      <c r="AD297" s="118">
        <v>0</v>
      </c>
      <c r="AE297" s="118">
        <v>0</v>
      </c>
      <c r="AF297" s="118">
        <v>0</v>
      </c>
      <c r="AG297" s="118">
        <v>0</v>
      </c>
      <c r="AH297" s="118">
        <v>0</v>
      </c>
      <c r="AI297" s="118">
        <v>0</v>
      </c>
      <c r="AJ297" s="118">
        <v>0</v>
      </c>
      <c r="AK297" s="118">
        <v>0</v>
      </c>
      <c r="AL297" s="118">
        <v>0</v>
      </c>
      <c r="AM297" s="118">
        <v>0</v>
      </c>
      <c r="AN297" s="118">
        <v>0</v>
      </c>
      <c r="AO297" s="118">
        <v>0</v>
      </c>
      <c r="AP297" s="118">
        <v>0</v>
      </c>
      <c r="AQ297" s="118">
        <v>0</v>
      </c>
      <c r="AR297" s="118">
        <v>0</v>
      </c>
      <c r="AS297" s="118">
        <v>0</v>
      </c>
      <c r="AT297" s="118">
        <v>0</v>
      </c>
      <c r="AU297" s="118">
        <v>0</v>
      </c>
      <c r="AV297" s="118">
        <v>0</v>
      </c>
      <c r="AW297" s="118">
        <v>0</v>
      </c>
      <c r="AX297" s="118">
        <v>0</v>
      </c>
      <c r="AY297" s="119">
        <v>0</v>
      </c>
    </row>
    <row r="298" spans="1:51" s="36" customFormat="1" x14ac:dyDescent="0.2">
      <c r="A298" s="54">
        <f>'[1]Allocation Methodology'!A48</f>
        <v>44</v>
      </c>
      <c r="B298" s="55" t="str">
        <f>'[1]Allocation Methodology'!B48</f>
        <v>Demand Response 1</v>
      </c>
      <c r="C298" s="55" t="str">
        <f>'[1]Allocation Methodology'!C48</f>
        <v>Business, Industrial</v>
      </c>
      <c r="D298" s="55">
        <f>'[1]Allocation Methodology'!D48</f>
        <v>2009</v>
      </c>
      <c r="E298" s="56" t="str">
        <f>'[1]Allocation Methodology'!E48</f>
        <v>Final</v>
      </c>
      <c r="F298" s="38" t="b">
        <v>0</v>
      </c>
      <c r="G298" s="114">
        <v>0</v>
      </c>
      <c r="H298" s="115">
        <v>0</v>
      </c>
      <c r="I298" s="115">
        <v>0</v>
      </c>
      <c r="J298" s="115">
        <v>4.1364583253358411</v>
      </c>
      <c r="K298" s="115">
        <v>0</v>
      </c>
      <c r="L298" s="115">
        <v>0</v>
      </c>
      <c r="M298" s="115">
        <v>0</v>
      </c>
      <c r="N298" s="115">
        <v>0</v>
      </c>
      <c r="O298" s="115">
        <v>0</v>
      </c>
      <c r="P298" s="115">
        <v>0</v>
      </c>
      <c r="Q298" s="115">
        <v>0</v>
      </c>
      <c r="R298" s="115">
        <v>0</v>
      </c>
      <c r="S298" s="115">
        <v>0</v>
      </c>
      <c r="T298" s="115">
        <v>0</v>
      </c>
      <c r="U298" s="115">
        <v>0</v>
      </c>
      <c r="V298" s="115">
        <v>0</v>
      </c>
      <c r="W298" s="115">
        <v>0</v>
      </c>
      <c r="X298" s="115">
        <v>0</v>
      </c>
      <c r="Y298" s="115">
        <v>0</v>
      </c>
      <c r="Z298" s="115">
        <v>0</v>
      </c>
      <c r="AA298" s="115">
        <v>0</v>
      </c>
      <c r="AB298" s="115">
        <v>0</v>
      </c>
      <c r="AC298" s="115">
        <v>0</v>
      </c>
      <c r="AD298" s="115">
        <v>0</v>
      </c>
      <c r="AE298" s="115">
        <v>0</v>
      </c>
      <c r="AF298" s="115">
        <v>0</v>
      </c>
      <c r="AG298" s="115">
        <v>0</v>
      </c>
      <c r="AH298" s="115">
        <v>0</v>
      </c>
      <c r="AI298" s="115">
        <v>0</v>
      </c>
      <c r="AJ298" s="115">
        <v>0</v>
      </c>
      <c r="AK298" s="115">
        <v>0</v>
      </c>
      <c r="AL298" s="115">
        <v>0</v>
      </c>
      <c r="AM298" s="115">
        <v>0</v>
      </c>
      <c r="AN298" s="115">
        <v>0</v>
      </c>
      <c r="AO298" s="115">
        <v>0</v>
      </c>
      <c r="AP298" s="115">
        <v>0</v>
      </c>
      <c r="AQ298" s="115">
        <v>0</v>
      </c>
      <c r="AR298" s="115">
        <v>0</v>
      </c>
      <c r="AS298" s="115">
        <v>0</v>
      </c>
      <c r="AT298" s="115">
        <v>0</v>
      </c>
      <c r="AU298" s="115">
        <v>0</v>
      </c>
      <c r="AV298" s="115">
        <v>0</v>
      </c>
      <c r="AW298" s="115">
        <v>0</v>
      </c>
      <c r="AX298" s="115">
        <v>0</v>
      </c>
      <c r="AY298" s="116">
        <v>0</v>
      </c>
    </row>
    <row r="299" spans="1:51" s="36" customFormat="1" x14ac:dyDescent="0.2">
      <c r="A299" s="61">
        <f>'[1]Allocation Methodology'!A49</f>
        <v>45</v>
      </c>
      <c r="B299" s="62" t="str">
        <f>'[1]Allocation Methodology'!B49</f>
        <v>Demand Response 2</v>
      </c>
      <c r="C299" s="62" t="str">
        <f>'[1]Allocation Methodology'!C49</f>
        <v>Business, Industrial</v>
      </c>
      <c r="D299" s="62">
        <f>'[1]Allocation Methodology'!D49</f>
        <v>2009</v>
      </c>
      <c r="E299" s="63" t="str">
        <f>'[1]Allocation Methodology'!E49</f>
        <v>Final</v>
      </c>
      <c r="F299" s="38" t="b">
        <v>0</v>
      </c>
      <c r="G299" s="117">
        <v>0</v>
      </c>
      <c r="H299" s="118">
        <v>0</v>
      </c>
      <c r="I299" s="118">
        <v>0</v>
      </c>
      <c r="J299" s="118">
        <v>39.376934447677549</v>
      </c>
      <c r="K299" s="118">
        <v>0</v>
      </c>
      <c r="L299" s="118">
        <v>0</v>
      </c>
      <c r="M299" s="118">
        <v>0</v>
      </c>
      <c r="N299" s="118">
        <v>0</v>
      </c>
      <c r="O299" s="118">
        <v>0</v>
      </c>
      <c r="P299" s="118">
        <v>0</v>
      </c>
      <c r="Q299" s="118">
        <v>0</v>
      </c>
      <c r="R299" s="118">
        <v>0</v>
      </c>
      <c r="S299" s="118">
        <v>0</v>
      </c>
      <c r="T299" s="118">
        <v>0</v>
      </c>
      <c r="U299" s="118">
        <v>0</v>
      </c>
      <c r="V299" s="118">
        <v>0</v>
      </c>
      <c r="W299" s="118">
        <v>0</v>
      </c>
      <c r="X299" s="118">
        <v>0</v>
      </c>
      <c r="Y299" s="118">
        <v>0</v>
      </c>
      <c r="Z299" s="118">
        <v>0</v>
      </c>
      <c r="AA299" s="118">
        <v>0</v>
      </c>
      <c r="AB299" s="118">
        <v>0</v>
      </c>
      <c r="AC299" s="118">
        <v>0</v>
      </c>
      <c r="AD299" s="118">
        <v>0</v>
      </c>
      <c r="AE299" s="118">
        <v>0</v>
      </c>
      <c r="AF299" s="118">
        <v>0</v>
      </c>
      <c r="AG299" s="118">
        <v>0</v>
      </c>
      <c r="AH299" s="118">
        <v>0</v>
      </c>
      <c r="AI299" s="118">
        <v>0</v>
      </c>
      <c r="AJ299" s="118">
        <v>0</v>
      </c>
      <c r="AK299" s="118">
        <v>0</v>
      </c>
      <c r="AL299" s="118">
        <v>0</v>
      </c>
      <c r="AM299" s="118">
        <v>0</v>
      </c>
      <c r="AN299" s="118">
        <v>0</v>
      </c>
      <c r="AO299" s="118">
        <v>0</v>
      </c>
      <c r="AP299" s="118">
        <v>0</v>
      </c>
      <c r="AQ299" s="118">
        <v>0</v>
      </c>
      <c r="AR299" s="118">
        <v>0</v>
      </c>
      <c r="AS299" s="118">
        <v>0</v>
      </c>
      <c r="AT299" s="118">
        <v>0</v>
      </c>
      <c r="AU299" s="118">
        <v>0</v>
      </c>
      <c r="AV299" s="118">
        <v>0</v>
      </c>
      <c r="AW299" s="118">
        <v>0</v>
      </c>
      <c r="AX299" s="118">
        <v>0</v>
      </c>
      <c r="AY299" s="119">
        <v>0</v>
      </c>
    </row>
    <row r="300" spans="1:51" s="36" customFormat="1" x14ac:dyDescent="0.2">
      <c r="A300" s="54">
        <f>'[1]Allocation Methodology'!A50</f>
        <v>46</v>
      </c>
      <c r="B300" s="55" t="str">
        <f>'[1]Allocation Methodology'!B50</f>
        <v>Demand Response 3</v>
      </c>
      <c r="C300" s="55" t="str">
        <f>'[1]Allocation Methodology'!C50</f>
        <v>Business, Industrial</v>
      </c>
      <c r="D300" s="55">
        <f>'[1]Allocation Methodology'!D50</f>
        <v>2009</v>
      </c>
      <c r="E300" s="56" t="str">
        <f>'[1]Allocation Methodology'!E50</f>
        <v>Final</v>
      </c>
      <c r="F300" s="38" t="b">
        <v>0</v>
      </c>
      <c r="G300" s="114">
        <v>0</v>
      </c>
      <c r="H300" s="115">
        <v>0</v>
      </c>
      <c r="I300" s="115">
        <v>0</v>
      </c>
      <c r="J300" s="115">
        <v>0.75208333187924381</v>
      </c>
      <c r="K300" s="115">
        <v>0</v>
      </c>
      <c r="L300" s="115">
        <v>0</v>
      </c>
      <c r="M300" s="115">
        <v>0</v>
      </c>
      <c r="N300" s="115">
        <v>0</v>
      </c>
      <c r="O300" s="115">
        <v>0</v>
      </c>
      <c r="P300" s="115">
        <v>0</v>
      </c>
      <c r="Q300" s="115">
        <v>0</v>
      </c>
      <c r="R300" s="115">
        <v>0</v>
      </c>
      <c r="S300" s="115">
        <v>0</v>
      </c>
      <c r="T300" s="115">
        <v>0</v>
      </c>
      <c r="U300" s="115">
        <v>0</v>
      </c>
      <c r="V300" s="115">
        <v>0</v>
      </c>
      <c r="W300" s="115">
        <v>0</v>
      </c>
      <c r="X300" s="115">
        <v>0</v>
      </c>
      <c r="Y300" s="115">
        <v>0</v>
      </c>
      <c r="Z300" s="115">
        <v>0</v>
      </c>
      <c r="AA300" s="115">
        <v>0</v>
      </c>
      <c r="AB300" s="115">
        <v>0</v>
      </c>
      <c r="AC300" s="115">
        <v>0</v>
      </c>
      <c r="AD300" s="115">
        <v>0</v>
      </c>
      <c r="AE300" s="115">
        <v>0</v>
      </c>
      <c r="AF300" s="115">
        <v>0</v>
      </c>
      <c r="AG300" s="115">
        <v>0</v>
      </c>
      <c r="AH300" s="115">
        <v>0</v>
      </c>
      <c r="AI300" s="115">
        <v>0</v>
      </c>
      <c r="AJ300" s="115">
        <v>0</v>
      </c>
      <c r="AK300" s="115">
        <v>0</v>
      </c>
      <c r="AL300" s="115">
        <v>0</v>
      </c>
      <c r="AM300" s="115">
        <v>0</v>
      </c>
      <c r="AN300" s="115">
        <v>0</v>
      </c>
      <c r="AO300" s="115">
        <v>0</v>
      </c>
      <c r="AP300" s="115">
        <v>0</v>
      </c>
      <c r="AQ300" s="115">
        <v>0</v>
      </c>
      <c r="AR300" s="115">
        <v>0</v>
      </c>
      <c r="AS300" s="115">
        <v>0</v>
      </c>
      <c r="AT300" s="115">
        <v>0</v>
      </c>
      <c r="AU300" s="115">
        <v>0</v>
      </c>
      <c r="AV300" s="115">
        <v>0</v>
      </c>
      <c r="AW300" s="115">
        <v>0</v>
      </c>
      <c r="AX300" s="115">
        <v>0</v>
      </c>
      <c r="AY300" s="116">
        <v>0</v>
      </c>
    </row>
    <row r="301" spans="1:51" s="36" customFormat="1" x14ac:dyDescent="0.2">
      <c r="A301" s="61">
        <f>'[1]Allocation Methodology'!A51</f>
        <v>47</v>
      </c>
      <c r="B301" s="62" t="str">
        <f>'[1]Allocation Methodology'!B51</f>
        <v>Loblaw &amp; York Region Demand Response</v>
      </c>
      <c r="C301" s="62" t="str">
        <f>'[1]Allocation Methodology'!C51</f>
        <v>Business, Industrial</v>
      </c>
      <c r="D301" s="62">
        <f>'[1]Allocation Methodology'!D51</f>
        <v>2009</v>
      </c>
      <c r="E301" s="63" t="str">
        <f>'[1]Allocation Methodology'!E51</f>
        <v>Final</v>
      </c>
      <c r="F301" s="38" t="b">
        <v>0</v>
      </c>
      <c r="G301" s="117">
        <v>0</v>
      </c>
      <c r="H301" s="118">
        <v>0</v>
      </c>
      <c r="I301" s="118">
        <v>0</v>
      </c>
      <c r="J301" s="118">
        <v>0</v>
      </c>
      <c r="K301" s="118">
        <v>0</v>
      </c>
      <c r="L301" s="118">
        <v>0</v>
      </c>
      <c r="M301" s="118">
        <v>0</v>
      </c>
      <c r="N301" s="118">
        <v>0</v>
      </c>
      <c r="O301" s="118">
        <v>0</v>
      </c>
      <c r="P301" s="118">
        <v>0</v>
      </c>
      <c r="Q301" s="118">
        <v>0</v>
      </c>
      <c r="R301" s="118">
        <v>0</v>
      </c>
      <c r="S301" s="118">
        <v>0</v>
      </c>
      <c r="T301" s="118">
        <v>0</v>
      </c>
      <c r="U301" s="118">
        <v>0</v>
      </c>
      <c r="V301" s="118">
        <v>0</v>
      </c>
      <c r="W301" s="118">
        <v>0</v>
      </c>
      <c r="X301" s="118">
        <v>0</v>
      </c>
      <c r="Y301" s="118">
        <v>0</v>
      </c>
      <c r="Z301" s="118">
        <v>0</v>
      </c>
      <c r="AA301" s="118">
        <v>0</v>
      </c>
      <c r="AB301" s="118">
        <v>0</v>
      </c>
      <c r="AC301" s="118">
        <v>0</v>
      </c>
      <c r="AD301" s="118">
        <v>0</v>
      </c>
      <c r="AE301" s="118">
        <v>0</v>
      </c>
      <c r="AF301" s="118">
        <v>0</v>
      </c>
      <c r="AG301" s="118">
        <v>0</v>
      </c>
      <c r="AH301" s="118">
        <v>0</v>
      </c>
      <c r="AI301" s="118">
        <v>0</v>
      </c>
      <c r="AJ301" s="118">
        <v>0</v>
      </c>
      <c r="AK301" s="118">
        <v>0</v>
      </c>
      <c r="AL301" s="118">
        <v>0</v>
      </c>
      <c r="AM301" s="118">
        <v>0</v>
      </c>
      <c r="AN301" s="118">
        <v>0</v>
      </c>
      <c r="AO301" s="118">
        <v>0</v>
      </c>
      <c r="AP301" s="118">
        <v>0</v>
      </c>
      <c r="AQ301" s="118">
        <v>0</v>
      </c>
      <c r="AR301" s="118">
        <v>0</v>
      </c>
      <c r="AS301" s="118">
        <v>0</v>
      </c>
      <c r="AT301" s="118">
        <v>0</v>
      </c>
      <c r="AU301" s="118">
        <v>0</v>
      </c>
      <c r="AV301" s="118">
        <v>0</v>
      </c>
      <c r="AW301" s="118">
        <v>0</v>
      </c>
      <c r="AX301" s="118">
        <v>0</v>
      </c>
      <c r="AY301" s="119">
        <v>0</v>
      </c>
    </row>
    <row r="302" spans="1:51" s="36" customFormat="1" x14ac:dyDescent="0.2">
      <c r="A302" s="54">
        <f>'[1]Allocation Methodology'!A52</f>
        <v>48</v>
      </c>
      <c r="B302" s="55" t="str">
        <f>'[1]Allocation Methodology'!B52</f>
        <v>LDC Custom - Thunder Bay Hydro - Phantom Load</v>
      </c>
      <c r="C302" s="55" t="str">
        <f>'[1]Allocation Methodology'!C52</f>
        <v>Consumer</v>
      </c>
      <c r="D302" s="55">
        <f>'[1]Allocation Methodology'!D52</f>
        <v>2009</v>
      </c>
      <c r="E302" s="56" t="str">
        <f>'[1]Allocation Methodology'!E52</f>
        <v>Final</v>
      </c>
      <c r="F302" s="38" t="b">
        <v>0</v>
      </c>
      <c r="G302" s="114">
        <v>0</v>
      </c>
      <c r="H302" s="115">
        <v>0</v>
      </c>
      <c r="I302" s="115">
        <v>0</v>
      </c>
      <c r="J302" s="115">
        <v>0</v>
      </c>
      <c r="K302" s="115">
        <v>0</v>
      </c>
      <c r="L302" s="115">
        <v>0</v>
      </c>
      <c r="M302" s="115">
        <v>0</v>
      </c>
      <c r="N302" s="115">
        <v>0</v>
      </c>
      <c r="O302" s="115">
        <v>0</v>
      </c>
      <c r="P302" s="115">
        <v>0</v>
      </c>
      <c r="Q302" s="115">
        <v>0</v>
      </c>
      <c r="R302" s="115">
        <v>0</v>
      </c>
      <c r="S302" s="115">
        <v>0</v>
      </c>
      <c r="T302" s="115">
        <v>0</v>
      </c>
      <c r="U302" s="115">
        <v>0</v>
      </c>
      <c r="V302" s="115">
        <v>0</v>
      </c>
      <c r="W302" s="115">
        <v>0</v>
      </c>
      <c r="X302" s="115">
        <v>0</v>
      </c>
      <c r="Y302" s="115">
        <v>0</v>
      </c>
      <c r="Z302" s="115">
        <v>0</v>
      </c>
      <c r="AA302" s="115">
        <v>0</v>
      </c>
      <c r="AB302" s="115">
        <v>0</v>
      </c>
      <c r="AC302" s="115">
        <v>0</v>
      </c>
      <c r="AD302" s="115">
        <v>0</v>
      </c>
      <c r="AE302" s="115">
        <v>0</v>
      </c>
      <c r="AF302" s="115">
        <v>0</v>
      </c>
      <c r="AG302" s="115">
        <v>0</v>
      </c>
      <c r="AH302" s="115">
        <v>0</v>
      </c>
      <c r="AI302" s="115">
        <v>0</v>
      </c>
      <c r="AJ302" s="115">
        <v>0</v>
      </c>
      <c r="AK302" s="115">
        <v>0</v>
      </c>
      <c r="AL302" s="115">
        <v>0</v>
      </c>
      <c r="AM302" s="115">
        <v>0</v>
      </c>
      <c r="AN302" s="115">
        <v>0</v>
      </c>
      <c r="AO302" s="115">
        <v>0</v>
      </c>
      <c r="AP302" s="115">
        <v>0</v>
      </c>
      <c r="AQ302" s="115">
        <v>0</v>
      </c>
      <c r="AR302" s="115">
        <v>0</v>
      </c>
      <c r="AS302" s="115">
        <v>0</v>
      </c>
      <c r="AT302" s="115">
        <v>0</v>
      </c>
      <c r="AU302" s="115">
        <v>0</v>
      </c>
      <c r="AV302" s="115">
        <v>0</v>
      </c>
      <c r="AW302" s="115">
        <v>0</v>
      </c>
      <c r="AX302" s="115">
        <v>0</v>
      </c>
      <c r="AY302" s="116">
        <v>0</v>
      </c>
    </row>
    <row r="303" spans="1:51" s="36" customFormat="1" x14ac:dyDescent="0.2">
      <c r="A303" s="91">
        <f>'[1]Allocation Methodology'!A53</f>
        <v>49</v>
      </c>
      <c r="B303" s="92" t="str">
        <f>'[1]Allocation Methodology'!B53</f>
        <v>LDC Custom - Toronto Hydro - Summer Challenge</v>
      </c>
      <c r="C303" s="92" t="str">
        <f>'[1]Allocation Methodology'!C53</f>
        <v>Consumer</v>
      </c>
      <c r="D303" s="92">
        <f>'[1]Allocation Methodology'!D53</f>
        <v>2009</v>
      </c>
      <c r="E303" s="93" t="str">
        <f>'[1]Allocation Methodology'!E53</f>
        <v>Final</v>
      </c>
      <c r="F303" s="38" t="b">
        <v>0</v>
      </c>
      <c r="G303" s="129">
        <v>0</v>
      </c>
      <c r="H303" s="130">
        <v>0</v>
      </c>
      <c r="I303" s="130">
        <v>0</v>
      </c>
      <c r="J303" s="130">
        <v>0</v>
      </c>
      <c r="K303" s="130">
        <v>0</v>
      </c>
      <c r="L303" s="130">
        <v>0</v>
      </c>
      <c r="M303" s="130">
        <v>0</v>
      </c>
      <c r="N303" s="130">
        <v>0</v>
      </c>
      <c r="O303" s="130">
        <v>0</v>
      </c>
      <c r="P303" s="130">
        <v>0</v>
      </c>
      <c r="Q303" s="130">
        <v>0</v>
      </c>
      <c r="R303" s="130">
        <v>0</v>
      </c>
      <c r="S303" s="130">
        <v>0</v>
      </c>
      <c r="T303" s="130">
        <v>0</v>
      </c>
      <c r="U303" s="130">
        <v>0</v>
      </c>
      <c r="V303" s="130">
        <v>0</v>
      </c>
      <c r="W303" s="130">
        <v>0</v>
      </c>
      <c r="X303" s="130">
        <v>0</v>
      </c>
      <c r="Y303" s="130">
        <v>0</v>
      </c>
      <c r="Z303" s="130">
        <v>0</v>
      </c>
      <c r="AA303" s="130">
        <v>0</v>
      </c>
      <c r="AB303" s="130">
        <v>0</v>
      </c>
      <c r="AC303" s="130">
        <v>0</v>
      </c>
      <c r="AD303" s="130">
        <v>0</v>
      </c>
      <c r="AE303" s="130">
        <v>0</v>
      </c>
      <c r="AF303" s="130">
        <v>0</v>
      </c>
      <c r="AG303" s="130">
        <v>0</v>
      </c>
      <c r="AH303" s="130">
        <v>0</v>
      </c>
      <c r="AI303" s="130">
        <v>0</v>
      </c>
      <c r="AJ303" s="130">
        <v>0</v>
      </c>
      <c r="AK303" s="130">
        <v>0</v>
      </c>
      <c r="AL303" s="130">
        <v>0</v>
      </c>
      <c r="AM303" s="130">
        <v>0</v>
      </c>
      <c r="AN303" s="130">
        <v>0</v>
      </c>
      <c r="AO303" s="130">
        <v>0</v>
      </c>
      <c r="AP303" s="130">
        <v>0</v>
      </c>
      <c r="AQ303" s="130">
        <v>0</v>
      </c>
      <c r="AR303" s="130">
        <v>0</v>
      </c>
      <c r="AS303" s="130">
        <v>0</v>
      </c>
      <c r="AT303" s="130">
        <v>0</v>
      </c>
      <c r="AU303" s="130">
        <v>0</v>
      </c>
      <c r="AV303" s="130">
        <v>0</v>
      </c>
      <c r="AW303" s="130">
        <v>0</v>
      </c>
      <c r="AX303" s="130">
        <v>0</v>
      </c>
      <c r="AY303" s="131">
        <v>0</v>
      </c>
    </row>
    <row r="304" spans="1:51" s="36" customFormat="1" x14ac:dyDescent="0.2">
      <c r="A304" s="83">
        <f>'[1]Allocation Methodology'!A54</f>
        <v>50</v>
      </c>
      <c r="B304" s="84" t="str">
        <f>'[1]Allocation Methodology'!B54</f>
        <v>LDC Custom - PowerStream - Data Centers</v>
      </c>
      <c r="C304" s="84" t="str">
        <f>'[1]Allocation Methodology'!C54</f>
        <v>Business</v>
      </c>
      <c r="D304" s="84">
        <f>'[1]Allocation Methodology'!D54</f>
        <v>2009</v>
      </c>
      <c r="E304" s="85" t="str">
        <f>'[1]Allocation Methodology'!E54</f>
        <v>Final</v>
      </c>
      <c r="F304" s="38"/>
      <c r="G304" s="126">
        <v>0</v>
      </c>
      <c r="H304" s="127">
        <v>0</v>
      </c>
      <c r="I304" s="127">
        <v>0</v>
      </c>
      <c r="J304" s="127">
        <v>0</v>
      </c>
      <c r="K304" s="127">
        <v>0</v>
      </c>
      <c r="L304" s="127">
        <v>0</v>
      </c>
      <c r="M304" s="127">
        <v>0</v>
      </c>
      <c r="N304" s="127">
        <v>0</v>
      </c>
      <c r="O304" s="127">
        <v>0</v>
      </c>
      <c r="P304" s="127">
        <v>0</v>
      </c>
      <c r="Q304" s="127">
        <v>0</v>
      </c>
      <c r="R304" s="127">
        <v>0</v>
      </c>
      <c r="S304" s="127">
        <v>0</v>
      </c>
      <c r="T304" s="127">
        <v>0</v>
      </c>
      <c r="U304" s="127">
        <v>0</v>
      </c>
      <c r="V304" s="127">
        <v>0</v>
      </c>
      <c r="W304" s="127">
        <v>0</v>
      </c>
      <c r="X304" s="127">
        <v>0</v>
      </c>
      <c r="Y304" s="127">
        <v>0</v>
      </c>
      <c r="Z304" s="127">
        <v>0</v>
      </c>
      <c r="AA304" s="127">
        <v>0</v>
      </c>
      <c r="AB304" s="127">
        <v>0</v>
      </c>
      <c r="AC304" s="127">
        <v>0</v>
      </c>
      <c r="AD304" s="127">
        <v>0</v>
      </c>
      <c r="AE304" s="127">
        <v>0</v>
      </c>
      <c r="AF304" s="127">
        <v>0</v>
      </c>
      <c r="AG304" s="127">
        <v>0</v>
      </c>
      <c r="AH304" s="127">
        <v>0</v>
      </c>
      <c r="AI304" s="127">
        <v>0</v>
      </c>
      <c r="AJ304" s="127">
        <v>0</v>
      </c>
      <c r="AK304" s="127">
        <v>0</v>
      </c>
      <c r="AL304" s="127">
        <v>0</v>
      </c>
      <c r="AM304" s="127">
        <v>0</v>
      </c>
      <c r="AN304" s="127">
        <v>0</v>
      </c>
      <c r="AO304" s="127">
        <v>0</v>
      </c>
      <c r="AP304" s="127">
        <v>0</v>
      </c>
      <c r="AQ304" s="127">
        <v>0</v>
      </c>
      <c r="AR304" s="127">
        <v>0</v>
      </c>
      <c r="AS304" s="127">
        <v>0</v>
      </c>
      <c r="AT304" s="127">
        <v>0</v>
      </c>
      <c r="AU304" s="127">
        <v>0</v>
      </c>
      <c r="AV304" s="127">
        <v>0</v>
      </c>
      <c r="AW304" s="127">
        <v>0</v>
      </c>
      <c r="AX304" s="127">
        <v>0</v>
      </c>
      <c r="AY304" s="128">
        <v>0</v>
      </c>
    </row>
    <row r="305" spans="1:51" s="36" customFormat="1" x14ac:dyDescent="0.2">
      <c r="A305" s="47">
        <f>'[1]Allocation Methodology'!A55</f>
        <v>51</v>
      </c>
      <c r="B305" s="48" t="str">
        <f>'[1]Allocation Methodology'!B55</f>
        <v>Toronto Comprehensive Adjustment</v>
      </c>
      <c r="C305" s="48" t="str">
        <f>'[1]Allocation Methodology'!C55</f>
        <v>Consumer, Business</v>
      </c>
      <c r="D305" s="48">
        <f>'[1]Allocation Methodology'!D55</f>
        <v>2008</v>
      </c>
      <c r="E305" s="49" t="str">
        <f>'[1]Allocation Methodology'!E55</f>
        <v>Final</v>
      </c>
      <c r="F305" s="38"/>
      <c r="G305" s="110">
        <v>0</v>
      </c>
      <c r="H305" s="112">
        <v>0</v>
      </c>
      <c r="I305" s="112">
        <v>0</v>
      </c>
      <c r="J305" s="112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0</v>
      </c>
      <c r="Q305" s="112">
        <v>0</v>
      </c>
      <c r="R305" s="112">
        <v>0</v>
      </c>
      <c r="S305" s="112">
        <v>0</v>
      </c>
      <c r="T305" s="112">
        <v>0</v>
      </c>
      <c r="U305" s="112">
        <v>0</v>
      </c>
      <c r="V305" s="112">
        <v>0</v>
      </c>
      <c r="W305" s="112">
        <v>0</v>
      </c>
      <c r="X305" s="112">
        <v>0</v>
      </c>
      <c r="Y305" s="112">
        <v>0</v>
      </c>
      <c r="Z305" s="112">
        <v>0</v>
      </c>
      <c r="AA305" s="112">
        <v>0</v>
      </c>
      <c r="AB305" s="112">
        <v>0</v>
      </c>
      <c r="AC305" s="112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0</v>
      </c>
      <c r="AJ305" s="112">
        <v>0</v>
      </c>
      <c r="AK305" s="112">
        <v>0</v>
      </c>
      <c r="AL305" s="112">
        <v>0</v>
      </c>
      <c r="AM305" s="112">
        <v>0</v>
      </c>
      <c r="AN305" s="112">
        <v>0</v>
      </c>
      <c r="AO305" s="112">
        <v>0</v>
      </c>
      <c r="AP305" s="112">
        <v>0</v>
      </c>
      <c r="AQ305" s="112">
        <v>0</v>
      </c>
      <c r="AR305" s="112">
        <v>0</v>
      </c>
      <c r="AS305" s="112">
        <v>0</v>
      </c>
      <c r="AT305" s="112">
        <v>0</v>
      </c>
      <c r="AU305" s="112">
        <v>0</v>
      </c>
      <c r="AV305" s="112">
        <v>0</v>
      </c>
      <c r="AW305" s="112">
        <v>0</v>
      </c>
      <c r="AX305" s="112">
        <v>0</v>
      </c>
      <c r="AY305" s="113">
        <v>0</v>
      </c>
    </row>
    <row r="306" spans="1:51" s="36" customFormat="1" x14ac:dyDescent="0.2">
      <c r="A306" s="83">
        <f>'[1]Allocation Methodology'!A56</f>
        <v>52</v>
      </c>
      <c r="B306" s="84" t="str">
        <f>'[1]Allocation Methodology'!B56</f>
        <v>LDC Custom - Hydro One Networks Inc. - Double Return Adjustment</v>
      </c>
      <c r="C306" s="84" t="str">
        <f>'[1]Allocation Methodology'!C56</f>
        <v>Business, Industrial</v>
      </c>
      <c r="D306" s="84">
        <f>'[1]Allocation Methodology'!D56</f>
        <v>2008</v>
      </c>
      <c r="E306" s="85" t="str">
        <f>'[1]Allocation Methodology'!E56</f>
        <v>Final</v>
      </c>
      <c r="F306" s="38"/>
      <c r="G306" s="126">
        <v>0</v>
      </c>
      <c r="H306" s="127">
        <v>0</v>
      </c>
      <c r="I306" s="127">
        <v>0</v>
      </c>
      <c r="J306" s="127">
        <v>0</v>
      </c>
      <c r="K306" s="127">
        <v>0</v>
      </c>
      <c r="L306" s="127">
        <v>0</v>
      </c>
      <c r="M306" s="127">
        <v>0</v>
      </c>
      <c r="N306" s="127">
        <v>0</v>
      </c>
      <c r="O306" s="127">
        <v>0</v>
      </c>
      <c r="P306" s="127">
        <v>0</v>
      </c>
      <c r="Q306" s="127">
        <v>0</v>
      </c>
      <c r="R306" s="127">
        <v>0</v>
      </c>
      <c r="S306" s="127">
        <v>0</v>
      </c>
      <c r="T306" s="127">
        <v>0</v>
      </c>
      <c r="U306" s="127">
        <v>0</v>
      </c>
      <c r="V306" s="127">
        <v>0</v>
      </c>
      <c r="W306" s="127">
        <v>0</v>
      </c>
      <c r="X306" s="127">
        <v>0</v>
      </c>
      <c r="Y306" s="127">
        <v>0</v>
      </c>
      <c r="Z306" s="127">
        <v>0</v>
      </c>
      <c r="AA306" s="127">
        <v>0</v>
      </c>
      <c r="AB306" s="127">
        <v>0</v>
      </c>
      <c r="AC306" s="127">
        <v>0</v>
      </c>
      <c r="AD306" s="127">
        <v>0</v>
      </c>
      <c r="AE306" s="127">
        <v>0</v>
      </c>
      <c r="AF306" s="127">
        <v>0</v>
      </c>
      <c r="AG306" s="127">
        <v>0</v>
      </c>
      <c r="AH306" s="127">
        <v>0</v>
      </c>
      <c r="AI306" s="127">
        <v>0</v>
      </c>
      <c r="AJ306" s="127">
        <v>0</v>
      </c>
      <c r="AK306" s="127">
        <v>0</v>
      </c>
      <c r="AL306" s="127">
        <v>0</v>
      </c>
      <c r="AM306" s="127">
        <v>0</v>
      </c>
      <c r="AN306" s="127">
        <v>0</v>
      </c>
      <c r="AO306" s="127">
        <v>0</v>
      </c>
      <c r="AP306" s="127">
        <v>0</v>
      </c>
      <c r="AQ306" s="127">
        <v>0</v>
      </c>
      <c r="AR306" s="127">
        <v>0</v>
      </c>
      <c r="AS306" s="127">
        <v>0</v>
      </c>
      <c r="AT306" s="127">
        <v>0</v>
      </c>
      <c r="AU306" s="127">
        <v>0</v>
      </c>
      <c r="AV306" s="127">
        <v>0</v>
      </c>
      <c r="AW306" s="127">
        <v>0</v>
      </c>
      <c r="AX306" s="127">
        <v>0</v>
      </c>
      <c r="AY306" s="128">
        <v>0</v>
      </c>
    </row>
    <row r="307" spans="1:51" s="36" customFormat="1" x14ac:dyDescent="0.2">
      <c r="A307" s="47">
        <f>'[1]Allocation Methodology'!A57</f>
        <v>53</v>
      </c>
      <c r="B307" s="48" t="str">
        <f>'[1]Allocation Methodology'!B57</f>
        <v>Great Refrigerator Roundup</v>
      </c>
      <c r="C307" s="48" t="str">
        <f>'[1]Allocation Methodology'!C57</f>
        <v>Consumer</v>
      </c>
      <c r="D307" s="48">
        <f>'[1]Allocation Methodology'!D57</f>
        <v>2010</v>
      </c>
      <c r="E307" s="49" t="str">
        <f>'[1]Allocation Methodology'!E57</f>
        <v>Final</v>
      </c>
      <c r="F307" s="38"/>
      <c r="G307" s="110">
        <v>0</v>
      </c>
      <c r="H307" s="112">
        <v>0</v>
      </c>
      <c r="I307" s="112">
        <v>0</v>
      </c>
      <c r="J307" s="112">
        <v>0</v>
      </c>
      <c r="K307" s="112">
        <v>81.050002477072212</v>
      </c>
      <c r="L307" s="112">
        <v>81.050002477072212</v>
      </c>
      <c r="M307" s="112">
        <v>81.050002477072212</v>
      </c>
      <c r="N307" s="112">
        <v>79.932882168727801</v>
      </c>
      <c r="O307" s="112">
        <v>47.618365988744621</v>
      </c>
      <c r="P307" s="112">
        <v>0</v>
      </c>
      <c r="Q307" s="112">
        <v>0</v>
      </c>
      <c r="R307" s="112">
        <v>0</v>
      </c>
      <c r="S307" s="112">
        <v>0</v>
      </c>
      <c r="T307" s="112">
        <v>0</v>
      </c>
      <c r="U307" s="112">
        <v>0</v>
      </c>
      <c r="V307" s="112">
        <v>0</v>
      </c>
      <c r="W307" s="112">
        <v>0</v>
      </c>
      <c r="X307" s="112">
        <v>0</v>
      </c>
      <c r="Y307" s="112">
        <v>0</v>
      </c>
      <c r="Z307" s="112">
        <v>0</v>
      </c>
      <c r="AA307" s="112">
        <v>0</v>
      </c>
      <c r="AB307" s="112">
        <v>0</v>
      </c>
      <c r="AC307" s="112">
        <v>0</v>
      </c>
      <c r="AD307" s="112">
        <v>0</v>
      </c>
      <c r="AE307" s="112">
        <v>0</v>
      </c>
      <c r="AF307" s="112">
        <v>0</v>
      </c>
      <c r="AG307" s="112">
        <v>0</v>
      </c>
      <c r="AH307" s="112">
        <v>0</v>
      </c>
      <c r="AI307" s="112">
        <v>0</v>
      </c>
      <c r="AJ307" s="112">
        <v>0</v>
      </c>
      <c r="AK307" s="112">
        <v>0</v>
      </c>
      <c r="AL307" s="112">
        <v>0</v>
      </c>
      <c r="AM307" s="112">
        <v>0</v>
      </c>
      <c r="AN307" s="112">
        <v>0</v>
      </c>
      <c r="AO307" s="112">
        <v>0</v>
      </c>
      <c r="AP307" s="112">
        <v>0</v>
      </c>
      <c r="AQ307" s="112">
        <v>0</v>
      </c>
      <c r="AR307" s="112">
        <v>0</v>
      </c>
      <c r="AS307" s="112">
        <v>0</v>
      </c>
      <c r="AT307" s="112">
        <v>0</v>
      </c>
      <c r="AU307" s="112">
        <v>0</v>
      </c>
      <c r="AV307" s="112">
        <v>0</v>
      </c>
      <c r="AW307" s="112">
        <v>0</v>
      </c>
      <c r="AX307" s="112">
        <v>0</v>
      </c>
      <c r="AY307" s="113">
        <v>0</v>
      </c>
    </row>
    <row r="308" spans="1:51" s="36" customFormat="1" x14ac:dyDescent="0.2">
      <c r="A308" s="54">
        <f>'[1]Allocation Methodology'!A58</f>
        <v>54</v>
      </c>
      <c r="B308" s="55" t="str">
        <f>'[1]Allocation Methodology'!B58</f>
        <v>Cool Savings Rebate</v>
      </c>
      <c r="C308" s="55" t="str">
        <f>'[1]Allocation Methodology'!C58</f>
        <v>Consumer</v>
      </c>
      <c r="D308" s="55">
        <f>'[1]Allocation Methodology'!D58</f>
        <v>2010</v>
      </c>
      <c r="E308" s="56" t="str">
        <f>'[1]Allocation Methodology'!E58</f>
        <v>Final</v>
      </c>
      <c r="F308" s="38"/>
      <c r="G308" s="114">
        <v>0</v>
      </c>
      <c r="H308" s="115">
        <v>0</v>
      </c>
      <c r="I308" s="115">
        <v>0</v>
      </c>
      <c r="J308" s="115">
        <v>0</v>
      </c>
      <c r="K308" s="115">
        <v>0.90985162170787437</v>
      </c>
      <c r="L308" s="115">
        <v>0.90985162170787437</v>
      </c>
      <c r="M308" s="115">
        <v>0.90985162170787437</v>
      </c>
      <c r="N308" s="115">
        <v>0.90985162170787437</v>
      </c>
      <c r="O308" s="115">
        <v>0.90985162170787437</v>
      </c>
      <c r="P308" s="115">
        <v>0.90985162170787437</v>
      </c>
      <c r="Q308" s="115">
        <v>0.90985162170787437</v>
      </c>
      <c r="R308" s="115">
        <v>0.90985162170787437</v>
      </c>
      <c r="S308" s="115">
        <v>0.90985162170787437</v>
      </c>
      <c r="T308" s="115">
        <v>0.90985162170787437</v>
      </c>
      <c r="U308" s="115">
        <v>0.90985162170787437</v>
      </c>
      <c r="V308" s="115">
        <v>0.90985162170787437</v>
      </c>
      <c r="W308" s="115">
        <v>0.90985162170787437</v>
      </c>
      <c r="X308" s="115">
        <v>0.90985162170787437</v>
      </c>
      <c r="Y308" s="115">
        <v>0.90985162170787437</v>
      </c>
      <c r="Z308" s="115">
        <v>0.89682130335209176</v>
      </c>
      <c r="AA308" s="115">
        <v>0.89682130335209176</v>
      </c>
      <c r="AB308" s="115">
        <v>0.89682130335209176</v>
      </c>
      <c r="AC308" s="115">
        <v>0.83624538522756886</v>
      </c>
      <c r="AD308" s="115">
        <v>0</v>
      </c>
      <c r="AE308" s="115">
        <v>0</v>
      </c>
      <c r="AF308" s="115">
        <v>0</v>
      </c>
      <c r="AG308" s="115">
        <v>0</v>
      </c>
      <c r="AH308" s="115">
        <v>0</v>
      </c>
      <c r="AI308" s="115">
        <v>0</v>
      </c>
      <c r="AJ308" s="115">
        <v>0</v>
      </c>
      <c r="AK308" s="115">
        <v>0</v>
      </c>
      <c r="AL308" s="115">
        <v>0</v>
      </c>
      <c r="AM308" s="115">
        <v>0</v>
      </c>
      <c r="AN308" s="115">
        <v>0</v>
      </c>
      <c r="AO308" s="115">
        <v>0</v>
      </c>
      <c r="AP308" s="115">
        <v>0</v>
      </c>
      <c r="AQ308" s="115">
        <v>0</v>
      </c>
      <c r="AR308" s="115">
        <v>0</v>
      </c>
      <c r="AS308" s="115">
        <v>0</v>
      </c>
      <c r="AT308" s="115">
        <v>0</v>
      </c>
      <c r="AU308" s="115">
        <v>0</v>
      </c>
      <c r="AV308" s="115">
        <v>0</v>
      </c>
      <c r="AW308" s="115">
        <v>0</v>
      </c>
      <c r="AX308" s="115">
        <v>0</v>
      </c>
      <c r="AY308" s="116">
        <v>0</v>
      </c>
    </row>
    <row r="309" spans="1:51" s="36" customFormat="1" x14ac:dyDescent="0.2">
      <c r="A309" s="61">
        <f>'[1]Allocation Methodology'!A59</f>
        <v>55</v>
      </c>
      <c r="B309" s="62" t="str">
        <f>'[1]Allocation Methodology'!B59</f>
        <v>Every Kilowatt Counts Power Savings Event</v>
      </c>
      <c r="C309" s="62" t="str">
        <f>'[1]Allocation Methodology'!C59</f>
        <v>Consumer</v>
      </c>
      <c r="D309" s="62">
        <f>'[1]Allocation Methodology'!D59</f>
        <v>2010</v>
      </c>
      <c r="E309" s="63" t="str">
        <f>'[1]Allocation Methodology'!E59</f>
        <v>Final</v>
      </c>
      <c r="F309" s="38"/>
      <c r="G309" s="117">
        <v>0</v>
      </c>
      <c r="H309" s="118">
        <v>0</v>
      </c>
      <c r="I309" s="118">
        <v>0</v>
      </c>
      <c r="J309" s="118">
        <v>0</v>
      </c>
      <c r="K309" s="118">
        <v>39.47111004862095</v>
      </c>
      <c r="L309" s="118">
        <v>39.365037179892795</v>
      </c>
      <c r="M309" s="118">
        <v>39.306684508389431</v>
      </c>
      <c r="N309" s="118">
        <v>39.306684508389431</v>
      </c>
      <c r="O309" s="118">
        <v>39.306684508389431</v>
      </c>
      <c r="P309" s="118">
        <v>17.041582889556548</v>
      </c>
      <c r="Q309" s="118">
        <v>13.816880977204068</v>
      </c>
      <c r="R309" s="118">
        <v>13.816880977204068</v>
      </c>
      <c r="S309" s="118">
        <v>13.816880977204068</v>
      </c>
      <c r="T309" s="118">
        <v>13.122924202996289</v>
      </c>
      <c r="U309" s="118">
        <v>9.5389078671832515</v>
      </c>
      <c r="V309" s="118">
        <v>9.5389078671832515</v>
      </c>
      <c r="W309" s="118">
        <v>8.27627151894451</v>
      </c>
      <c r="X309" s="118">
        <v>8.27627151894451</v>
      </c>
      <c r="Y309" s="118">
        <v>8.27627151894451</v>
      </c>
      <c r="Z309" s="118">
        <v>5.0492186697405064</v>
      </c>
      <c r="AA309" s="118">
        <v>6.6640648719768977E-2</v>
      </c>
      <c r="AB309" s="118">
        <v>6.6640648719768977E-2</v>
      </c>
      <c r="AC309" s="118">
        <v>6.6640648719768977E-2</v>
      </c>
      <c r="AD309" s="118">
        <v>6.6640648719768977E-2</v>
      </c>
      <c r="AE309" s="118">
        <v>0</v>
      </c>
      <c r="AF309" s="118">
        <v>0</v>
      </c>
      <c r="AG309" s="118">
        <v>0</v>
      </c>
      <c r="AH309" s="118">
        <v>0</v>
      </c>
      <c r="AI309" s="118">
        <v>0</v>
      </c>
      <c r="AJ309" s="118">
        <v>0</v>
      </c>
      <c r="AK309" s="118">
        <v>0</v>
      </c>
      <c r="AL309" s="118">
        <v>0</v>
      </c>
      <c r="AM309" s="118">
        <v>0</v>
      </c>
      <c r="AN309" s="118">
        <v>0</v>
      </c>
      <c r="AO309" s="118">
        <v>0</v>
      </c>
      <c r="AP309" s="118">
        <v>0</v>
      </c>
      <c r="AQ309" s="118">
        <v>0</v>
      </c>
      <c r="AR309" s="118">
        <v>0</v>
      </c>
      <c r="AS309" s="118">
        <v>0</v>
      </c>
      <c r="AT309" s="118">
        <v>0</v>
      </c>
      <c r="AU309" s="118">
        <v>0</v>
      </c>
      <c r="AV309" s="118">
        <v>0</v>
      </c>
      <c r="AW309" s="118">
        <v>0</v>
      </c>
      <c r="AX309" s="118">
        <v>0</v>
      </c>
      <c r="AY309" s="119">
        <v>0</v>
      </c>
    </row>
    <row r="310" spans="1:51" s="36" customFormat="1" x14ac:dyDescent="0.2">
      <c r="A310" s="54">
        <f>'[1]Allocation Methodology'!A60</f>
        <v>56</v>
      </c>
      <c r="B310" s="90" t="str">
        <f>'[1]Allocation Methodology'!B60</f>
        <v>peaksaver®</v>
      </c>
      <c r="C310" s="55" t="str">
        <f>'[1]Allocation Methodology'!C60</f>
        <v>Consumer, Business</v>
      </c>
      <c r="D310" s="55">
        <f>'[1]Allocation Methodology'!D60</f>
        <v>2010</v>
      </c>
      <c r="E310" s="56" t="str">
        <f>'[1]Allocation Methodology'!E60</f>
        <v>Final</v>
      </c>
      <c r="F310" s="38"/>
      <c r="G310" s="114">
        <v>0</v>
      </c>
      <c r="H310" s="115">
        <v>0</v>
      </c>
      <c r="I310" s="115">
        <v>0</v>
      </c>
      <c r="J310" s="115">
        <v>0</v>
      </c>
      <c r="K310" s="115">
        <v>0</v>
      </c>
      <c r="L310" s="115">
        <v>0</v>
      </c>
      <c r="M310" s="115">
        <v>0</v>
      </c>
      <c r="N310" s="115">
        <v>0</v>
      </c>
      <c r="O310" s="115">
        <v>0</v>
      </c>
      <c r="P310" s="115">
        <v>0</v>
      </c>
      <c r="Q310" s="115">
        <v>0</v>
      </c>
      <c r="R310" s="115">
        <v>0</v>
      </c>
      <c r="S310" s="115">
        <v>0</v>
      </c>
      <c r="T310" s="115">
        <v>0</v>
      </c>
      <c r="U310" s="115">
        <v>0</v>
      </c>
      <c r="V310" s="115">
        <v>0</v>
      </c>
      <c r="W310" s="115">
        <v>0</v>
      </c>
      <c r="X310" s="115">
        <v>0</v>
      </c>
      <c r="Y310" s="115">
        <v>0</v>
      </c>
      <c r="Z310" s="115">
        <v>0</v>
      </c>
      <c r="AA310" s="115">
        <v>0</v>
      </c>
      <c r="AB310" s="115">
        <v>0</v>
      </c>
      <c r="AC310" s="115">
        <v>0</v>
      </c>
      <c r="AD310" s="115">
        <v>0</v>
      </c>
      <c r="AE310" s="115">
        <v>0</v>
      </c>
      <c r="AF310" s="115">
        <v>0</v>
      </c>
      <c r="AG310" s="115">
        <v>0</v>
      </c>
      <c r="AH310" s="115">
        <v>0</v>
      </c>
      <c r="AI310" s="115">
        <v>0</v>
      </c>
      <c r="AJ310" s="115">
        <v>0</v>
      </c>
      <c r="AK310" s="115">
        <v>0</v>
      </c>
      <c r="AL310" s="115">
        <v>0</v>
      </c>
      <c r="AM310" s="115">
        <v>0</v>
      </c>
      <c r="AN310" s="115">
        <v>0</v>
      </c>
      <c r="AO310" s="115">
        <v>0</v>
      </c>
      <c r="AP310" s="115">
        <v>0</v>
      </c>
      <c r="AQ310" s="115">
        <v>0</v>
      </c>
      <c r="AR310" s="115">
        <v>0</v>
      </c>
      <c r="AS310" s="115">
        <v>0</v>
      </c>
      <c r="AT310" s="115">
        <v>0</v>
      </c>
      <c r="AU310" s="115">
        <v>0</v>
      </c>
      <c r="AV310" s="115">
        <v>0</v>
      </c>
      <c r="AW310" s="115">
        <v>0</v>
      </c>
      <c r="AX310" s="115">
        <v>0</v>
      </c>
      <c r="AY310" s="116">
        <v>0</v>
      </c>
    </row>
    <row r="311" spans="1:51" s="36" customFormat="1" x14ac:dyDescent="0.2">
      <c r="A311" s="61">
        <f>'[1]Allocation Methodology'!A61</f>
        <v>57</v>
      </c>
      <c r="B311" s="62" t="str">
        <f>'[1]Allocation Methodology'!B61</f>
        <v>Electricity Retrofit Incentive</v>
      </c>
      <c r="C311" s="62" t="str">
        <f>'[1]Allocation Methodology'!C61</f>
        <v>Consumer, Business</v>
      </c>
      <c r="D311" s="62">
        <f>'[1]Allocation Methodology'!D61</f>
        <v>2010</v>
      </c>
      <c r="E311" s="63" t="str">
        <f>'[1]Allocation Methodology'!E61</f>
        <v>Final</v>
      </c>
      <c r="F311" s="38"/>
      <c r="G311" s="117">
        <v>0</v>
      </c>
      <c r="H311" s="118">
        <v>0</v>
      </c>
      <c r="I311" s="118">
        <v>0</v>
      </c>
      <c r="J311" s="118">
        <v>0</v>
      </c>
      <c r="K311" s="118">
        <v>61.843275723648844</v>
      </c>
      <c r="L311" s="118">
        <v>61.843275723648844</v>
      </c>
      <c r="M311" s="118">
        <v>61.843275723648844</v>
      </c>
      <c r="N311" s="118">
        <v>61.843275723648844</v>
      </c>
      <c r="O311" s="118">
        <v>61.843275723648844</v>
      </c>
      <c r="P311" s="118">
        <v>61.843275723648844</v>
      </c>
      <c r="Q311" s="118">
        <v>61.843275723648844</v>
      </c>
      <c r="R311" s="118">
        <v>61.843275723648844</v>
      </c>
      <c r="S311" s="118">
        <v>61.289599062829858</v>
      </c>
      <c r="T311" s="118">
        <v>13.870652678915489</v>
      </c>
      <c r="U311" s="118">
        <v>0</v>
      </c>
      <c r="V311" s="118">
        <v>0</v>
      </c>
      <c r="W311" s="118">
        <v>0</v>
      </c>
      <c r="X311" s="118">
        <v>0</v>
      </c>
      <c r="Y311" s="118">
        <v>0</v>
      </c>
      <c r="Z311" s="118">
        <v>0</v>
      </c>
      <c r="AA311" s="118">
        <v>0</v>
      </c>
      <c r="AB311" s="118">
        <v>0</v>
      </c>
      <c r="AC311" s="118">
        <v>0</v>
      </c>
      <c r="AD311" s="118">
        <v>0</v>
      </c>
      <c r="AE311" s="118">
        <v>0</v>
      </c>
      <c r="AF311" s="118">
        <v>0</v>
      </c>
      <c r="AG311" s="118">
        <v>0</v>
      </c>
      <c r="AH311" s="118">
        <v>0</v>
      </c>
      <c r="AI311" s="118">
        <v>0</v>
      </c>
      <c r="AJ311" s="118">
        <v>0</v>
      </c>
      <c r="AK311" s="118">
        <v>0</v>
      </c>
      <c r="AL311" s="118">
        <v>0</v>
      </c>
      <c r="AM311" s="118">
        <v>0</v>
      </c>
      <c r="AN311" s="118">
        <v>0</v>
      </c>
      <c r="AO311" s="118">
        <v>0</v>
      </c>
      <c r="AP311" s="118">
        <v>0</v>
      </c>
      <c r="AQ311" s="118">
        <v>0</v>
      </c>
      <c r="AR311" s="118">
        <v>0</v>
      </c>
      <c r="AS311" s="118">
        <v>0</v>
      </c>
      <c r="AT311" s="118">
        <v>0</v>
      </c>
      <c r="AU311" s="118">
        <v>0</v>
      </c>
      <c r="AV311" s="118">
        <v>0</v>
      </c>
      <c r="AW311" s="118">
        <v>0</v>
      </c>
      <c r="AX311" s="118">
        <v>0</v>
      </c>
      <c r="AY311" s="119">
        <v>0</v>
      </c>
    </row>
    <row r="312" spans="1:51" s="36" customFormat="1" x14ac:dyDescent="0.2">
      <c r="A312" s="54">
        <f>'[1]Allocation Methodology'!A62</f>
        <v>58</v>
      </c>
      <c r="B312" s="55" t="str">
        <f>'[1]Allocation Methodology'!B62</f>
        <v>Toronto Comprehensive</v>
      </c>
      <c r="C312" s="55" t="str">
        <f>'[1]Allocation Methodology'!C62</f>
        <v>Consumer, Consumer Low-Income, Business, Industrial</v>
      </c>
      <c r="D312" s="55">
        <f>'[1]Allocation Methodology'!D62</f>
        <v>2010</v>
      </c>
      <c r="E312" s="56" t="str">
        <f>'[1]Allocation Methodology'!E62</f>
        <v>Final</v>
      </c>
      <c r="F312" s="38"/>
      <c r="G312" s="114">
        <v>0</v>
      </c>
      <c r="H312" s="115">
        <v>0</v>
      </c>
      <c r="I312" s="115">
        <v>0</v>
      </c>
      <c r="J312" s="115">
        <v>0</v>
      </c>
      <c r="K312" s="115">
        <v>0</v>
      </c>
      <c r="L312" s="115">
        <v>0</v>
      </c>
      <c r="M312" s="115">
        <v>0</v>
      </c>
      <c r="N312" s="115">
        <v>0</v>
      </c>
      <c r="O312" s="115">
        <v>0</v>
      </c>
      <c r="P312" s="115">
        <v>0</v>
      </c>
      <c r="Q312" s="115">
        <v>0</v>
      </c>
      <c r="R312" s="115">
        <v>0</v>
      </c>
      <c r="S312" s="115">
        <v>0</v>
      </c>
      <c r="T312" s="115">
        <v>0</v>
      </c>
      <c r="U312" s="115">
        <v>0</v>
      </c>
      <c r="V312" s="115">
        <v>0</v>
      </c>
      <c r="W312" s="115">
        <v>0</v>
      </c>
      <c r="X312" s="115">
        <v>0</v>
      </c>
      <c r="Y312" s="115">
        <v>0</v>
      </c>
      <c r="Z312" s="115">
        <v>0</v>
      </c>
      <c r="AA312" s="115">
        <v>0</v>
      </c>
      <c r="AB312" s="115">
        <v>0</v>
      </c>
      <c r="AC312" s="115">
        <v>0</v>
      </c>
      <c r="AD312" s="115">
        <v>0</v>
      </c>
      <c r="AE312" s="115">
        <v>0</v>
      </c>
      <c r="AF312" s="115">
        <v>0</v>
      </c>
      <c r="AG312" s="115">
        <v>0</v>
      </c>
      <c r="AH312" s="115">
        <v>0</v>
      </c>
      <c r="AI312" s="115">
        <v>0</v>
      </c>
      <c r="AJ312" s="115">
        <v>0</v>
      </c>
      <c r="AK312" s="115">
        <v>0</v>
      </c>
      <c r="AL312" s="115">
        <v>0</v>
      </c>
      <c r="AM312" s="115">
        <v>0</v>
      </c>
      <c r="AN312" s="115">
        <v>0</v>
      </c>
      <c r="AO312" s="115">
        <v>0</v>
      </c>
      <c r="AP312" s="115">
        <v>0</v>
      </c>
      <c r="AQ312" s="115">
        <v>0</v>
      </c>
      <c r="AR312" s="115">
        <v>0</v>
      </c>
      <c r="AS312" s="115">
        <v>0</v>
      </c>
      <c r="AT312" s="115">
        <v>0</v>
      </c>
      <c r="AU312" s="115">
        <v>0</v>
      </c>
      <c r="AV312" s="115">
        <v>0</v>
      </c>
      <c r="AW312" s="115">
        <v>0</v>
      </c>
      <c r="AX312" s="115">
        <v>0</v>
      </c>
      <c r="AY312" s="116">
        <v>0</v>
      </c>
    </row>
    <row r="313" spans="1:51" s="36" customFormat="1" x14ac:dyDescent="0.2">
      <c r="A313" s="61">
        <f>'[1]Allocation Methodology'!A63</f>
        <v>59</v>
      </c>
      <c r="B313" s="62" t="str">
        <f>'[1]Allocation Methodology'!B63</f>
        <v>High Performance New Construction</v>
      </c>
      <c r="C313" s="62" t="str">
        <f>'[1]Allocation Methodology'!C63</f>
        <v>Business</v>
      </c>
      <c r="D313" s="62">
        <f>'[1]Allocation Methodology'!D63</f>
        <v>2010</v>
      </c>
      <c r="E313" s="63" t="str">
        <f>'[1]Allocation Methodology'!E63</f>
        <v>Final</v>
      </c>
      <c r="F313" s="38"/>
      <c r="G313" s="117">
        <v>0</v>
      </c>
      <c r="H313" s="118">
        <v>0</v>
      </c>
      <c r="I313" s="118">
        <v>0</v>
      </c>
      <c r="J313" s="118">
        <v>0</v>
      </c>
      <c r="K313" s="118">
        <v>22.366329098620731</v>
      </c>
      <c r="L313" s="118">
        <v>22.366329098620731</v>
      </c>
      <c r="M313" s="118">
        <v>22.366329098620731</v>
      </c>
      <c r="N313" s="118">
        <v>22.366329098620731</v>
      </c>
      <c r="O313" s="118">
        <v>22.366329098620731</v>
      </c>
      <c r="P313" s="118">
        <v>22.366329098620731</v>
      </c>
      <c r="Q313" s="118">
        <v>22.366329098620731</v>
      </c>
      <c r="R313" s="118">
        <v>22.366329098620731</v>
      </c>
      <c r="S313" s="118">
        <v>22.366329098620731</v>
      </c>
      <c r="T313" s="118">
        <v>22.366329098620731</v>
      </c>
      <c r="U313" s="118">
        <v>22.366329098620731</v>
      </c>
      <c r="V313" s="118">
        <v>22.366329098620731</v>
      </c>
      <c r="W313" s="118">
        <v>22.366329098620731</v>
      </c>
      <c r="X313" s="118">
        <v>22.366329098620731</v>
      </c>
      <c r="Y313" s="118">
        <v>22.366329098620731</v>
      </c>
      <c r="Z313" s="118">
        <v>22.366329098620731</v>
      </c>
      <c r="AA313" s="118">
        <v>22.366329098620731</v>
      </c>
      <c r="AB313" s="118">
        <v>22.366329098620731</v>
      </c>
      <c r="AC313" s="118">
        <v>22.366329098620731</v>
      </c>
      <c r="AD313" s="118">
        <v>22.366329098620731</v>
      </c>
      <c r="AE313" s="118">
        <v>0</v>
      </c>
      <c r="AF313" s="118">
        <v>0</v>
      </c>
      <c r="AG313" s="118">
        <v>0</v>
      </c>
      <c r="AH313" s="118">
        <v>0</v>
      </c>
      <c r="AI313" s="118">
        <v>0</v>
      </c>
      <c r="AJ313" s="118">
        <v>0</v>
      </c>
      <c r="AK313" s="118">
        <v>0</v>
      </c>
      <c r="AL313" s="118">
        <v>0</v>
      </c>
      <c r="AM313" s="118">
        <v>0</v>
      </c>
      <c r="AN313" s="118">
        <v>0</v>
      </c>
      <c r="AO313" s="118">
        <v>0</v>
      </c>
      <c r="AP313" s="118">
        <v>0</v>
      </c>
      <c r="AQ313" s="118">
        <v>0</v>
      </c>
      <c r="AR313" s="118">
        <v>0</v>
      </c>
      <c r="AS313" s="118">
        <v>0</v>
      </c>
      <c r="AT313" s="118">
        <v>0</v>
      </c>
      <c r="AU313" s="118">
        <v>0</v>
      </c>
      <c r="AV313" s="118">
        <v>0</v>
      </c>
      <c r="AW313" s="118">
        <v>0</v>
      </c>
      <c r="AX313" s="118">
        <v>0</v>
      </c>
      <c r="AY313" s="119">
        <v>0</v>
      </c>
    </row>
    <row r="314" spans="1:51" s="36" customFormat="1" x14ac:dyDescent="0.2">
      <c r="A314" s="54">
        <f>'[1]Allocation Methodology'!A64</f>
        <v>60</v>
      </c>
      <c r="B314" s="55" t="str">
        <f>'[1]Allocation Methodology'!B64</f>
        <v>Power Savings Blitz</v>
      </c>
      <c r="C314" s="55" t="str">
        <f>'[1]Allocation Methodology'!C64</f>
        <v>Business</v>
      </c>
      <c r="D314" s="55">
        <f>'[1]Allocation Methodology'!D64</f>
        <v>2010</v>
      </c>
      <c r="E314" s="56" t="str">
        <f>'[1]Allocation Methodology'!E64</f>
        <v>Final</v>
      </c>
      <c r="F314" s="38"/>
      <c r="G314" s="114">
        <v>0</v>
      </c>
      <c r="H314" s="115">
        <v>0</v>
      </c>
      <c r="I314" s="115">
        <v>0</v>
      </c>
      <c r="J314" s="115">
        <v>0</v>
      </c>
      <c r="K314" s="115">
        <v>58.033613819973411</v>
      </c>
      <c r="L314" s="115">
        <v>58.033613819973411</v>
      </c>
      <c r="M314" s="115">
        <v>58.033613819973411</v>
      </c>
      <c r="N314" s="115">
        <v>58.033613819973411</v>
      </c>
      <c r="O314" s="115">
        <v>58.033613819973411</v>
      </c>
      <c r="P314" s="115">
        <v>58.033613819973411</v>
      </c>
      <c r="Q314" s="115">
        <v>58.033613819973411</v>
      </c>
      <c r="R314" s="115">
        <v>39.167087628303825</v>
      </c>
      <c r="S314" s="115">
        <v>0</v>
      </c>
      <c r="T314" s="115">
        <v>0</v>
      </c>
      <c r="U314" s="115">
        <v>0</v>
      </c>
      <c r="V314" s="115">
        <v>0</v>
      </c>
      <c r="W314" s="115">
        <v>0</v>
      </c>
      <c r="X314" s="115">
        <v>0</v>
      </c>
      <c r="Y314" s="115">
        <v>0</v>
      </c>
      <c r="Z314" s="115">
        <v>0</v>
      </c>
      <c r="AA314" s="115">
        <v>0</v>
      </c>
      <c r="AB314" s="115">
        <v>0</v>
      </c>
      <c r="AC314" s="115">
        <v>0</v>
      </c>
      <c r="AD314" s="115">
        <v>0</v>
      </c>
      <c r="AE314" s="115">
        <v>0</v>
      </c>
      <c r="AF314" s="115">
        <v>0</v>
      </c>
      <c r="AG314" s="115">
        <v>0</v>
      </c>
      <c r="AH314" s="115">
        <v>0</v>
      </c>
      <c r="AI314" s="115">
        <v>0</v>
      </c>
      <c r="AJ314" s="115">
        <v>0</v>
      </c>
      <c r="AK314" s="115">
        <v>0</v>
      </c>
      <c r="AL314" s="115">
        <v>0</v>
      </c>
      <c r="AM314" s="115">
        <v>0</v>
      </c>
      <c r="AN314" s="115">
        <v>0</v>
      </c>
      <c r="AO314" s="115">
        <v>0</v>
      </c>
      <c r="AP314" s="115">
        <v>0</v>
      </c>
      <c r="AQ314" s="115">
        <v>0</v>
      </c>
      <c r="AR314" s="115">
        <v>0</v>
      </c>
      <c r="AS314" s="115">
        <v>0</v>
      </c>
      <c r="AT314" s="115">
        <v>0</v>
      </c>
      <c r="AU314" s="115">
        <v>0</v>
      </c>
      <c r="AV314" s="115">
        <v>0</v>
      </c>
      <c r="AW314" s="115">
        <v>0</v>
      </c>
      <c r="AX314" s="115">
        <v>0</v>
      </c>
      <c r="AY314" s="116">
        <v>0</v>
      </c>
    </row>
    <row r="315" spans="1:51" s="36" customFormat="1" x14ac:dyDescent="0.2">
      <c r="A315" s="61">
        <f>'[1]Allocation Methodology'!A65</f>
        <v>61</v>
      </c>
      <c r="B315" s="62" t="str">
        <f>'[1]Allocation Methodology'!B65</f>
        <v>Multi-Family Energy Efficiency Rebates</v>
      </c>
      <c r="C315" s="62" t="str">
        <f>'[1]Allocation Methodology'!C65</f>
        <v>Consumer, Consumer Low-Income</v>
      </c>
      <c r="D315" s="62">
        <f>'[1]Allocation Methodology'!D65</f>
        <v>2010</v>
      </c>
      <c r="E315" s="63" t="str">
        <f>'[1]Allocation Methodology'!E65</f>
        <v>Final</v>
      </c>
      <c r="F315" s="38"/>
      <c r="G315" s="117">
        <v>0</v>
      </c>
      <c r="H315" s="118">
        <v>0</v>
      </c>
      <c r="I315" s="118">
        <v>0</v>
      </c>
      <c r="J315" s="118">
        <v>0</v>
      </c>
      <c r="K315" s="118">
        <v>3.9080912731992994</v>
      </c>
      <c r="L315" s="118">
        <v>3.9080912731992994</v>
      </c>
      <c r="M315" s="118">
        <v>3.9080912731992994</v>
      </c>
      <c r="N315" s="118">
        <v>3.9080912731992994</v>
      </c>
      <c r="O315" s="118">
        <v>3.9080912731992994</v>
      </c>
      <c r="P315" s="118">
        <v>3.9080912731992994</v>
      </c>
      <c r="Q315" s="118">
        <v>3.9080912731992994</v>
      </c>
      <c r="R315" s="118">
        <v>3.9080912731992994</v>
      </c>
      <c r="S315" s="118">
        <v>3.9080912731992994</v>
      </c>
      <c r="T315" s="118">
        <v>0.34932659425256551</v>
      </c>
      <c r="U315" s="118">
        <v>0</v>
      </c>
      <c r="V315" s="118">
        <v>0</v>
      </c>
      <c r="W315" s="118">
        <v>0</v>
      </c>
      <c r="X315" s="118">
        <v>0</v>
      </c>
      <c r="Y315" s="118">
        <v>0</v>
      </c>
      <c r="Z315" s="118">
        <v>0</v>
      </c>
      <c r="AA315" s="118">
        <v>0</v>
      </c>
      <c r="AB315" s="118">
        <v>0</v>
      </c>
      <c r="AC315" s="118">
        <v>0</v>
      </c>
      <c r="AD315" s="118">
        <v>0</v>
      </c>
      <c r="AE315" s="118">
        <v>0</v>
      </c>
      <c r="AF315" s="118">
        <v>0</v>
      </c>
      <c r="AG315" s="118">
        <v>0</v>
      </c>
      <c r="AH315" s="118">
        <v>0</v>
      </c>
      <c r="AI315" s="118">
        <v>0</v>
      </c>
      <c r="AJ315" s="118">
        <v>0</v>
      </c>
      <c r="AK315" s="118">
        <v>0</v>
      </c>
      <c r="AL315" s="118">
        <v>0</v>
      </c>
      <c r="AM315" s="118">
        <v>0</v>
      </c>
      <c r="AN315" s="118">
        <v>0</v>
      </c>
      <c r="AO315" s="118">
        <v>0</v>
      </c>
      <c r="AP315" s="118">
        <v>0</v>
      </c>
      <c r="AQ315" s="118">
        <v>0</v>
      </c>
      <c r="AR315" s="118">
        <v>0</v>
      </c>
      <c r="AS315" s="118">
        <v>0</v>
      </c>
      <c r="AT315" s="118">
        <v>0</v>
      </c>
      <c r="AU315" s="118">
        <v>0</v>
      </c>
      <c r="AV315" s="118">
        <v>0</v>
      </c>
      <c r="AW315" s="118">
        <v>0</v>
      </c>
      <c r="AX315" s="118">
        <v>0</v>
      </c>
      <c r="AY315" s="119">
        <v>0</v>
      </c>
    </row>
    <row r="316" spans="1:51" s="36" customFormat="1" x14ac:dyDescent="0.2">
      <c r="A316" s="54">
        <f>'[1]Allocation Methodology'!A66</f>
        <v>62</v>
      </c>
      <c r="B316" s="55" t="str">
        <f>'[1]Allocation Methodology'!B66</f>
        <v>Demand Response 2</v>
      </c>
      <c r="C316" s="55" t="str">
        <f>'[1]Allocation Methodology'!C66</f>
        <v>Business, Industrial</v>
      </c>
      <c r="D316" s="55">
        <f>'[1]Allocation Methodology'!D66</f>
        <v>2010</v>
      </c>
      <c r="E316" s="56" t="str">
        <f>'[1]Allocation Methodology'!E66</f>
        <v>Final</v>
      </c>
      <c r="F316" s="38"/>
      <c r="G316" s="114">
        <v>0</v>
      </c>
      <c r="H316" s="115">
        <v>0</v>
      </c>
      <c r="I316" s="115">
        <v>0</v>
      </c>
      <c r="J316" s="115">
        <v>0</v>
      </c>
      <c r="K316" s="115">
        <v>73.991214100740493</v>
      </c>
      <c r="L316" s="115">
        <v>0</v>
      </c>
      <c r="M316" s="115">
        <v>0</v>
      </c>
      <c r="N316" s="115">
        <v>0</v>
      </c>
      <c r="O316" s="115">
        <v>0</v>
      </c>
      <c r="P316" s="115">
        <v>0</v>
      </c>
      <c r="Q316" s="115">
        <v>0</v>
      </c>
      <c r="R316" s="115">
        <v>0</v>
      </c>
      <c r="S316" s="115">
        <v>0</v>
      </c>
      <c r="T316" s="115">
        <v>0</v>
      </c>
      <c r="U316" s="115">
        <v>0</v>
      </c>
      <c r="V316" s="115">
        <v>0</v>
      </c>
      <c r="W316" s="115">
        <v>0</v>
      </c>
      <c r="X316" s="115">
        <v>0</v>
      </c>
      <c r="Y316" s="115">
        <v>0</v>
      </c>
      <c r="Z316" s="115">
        <v>0</v>
      </c>
      <c r="AA316" s="115">
        <v>0</v>
      </c>
      <c r="AB316" s="115">
        <v>0</v>
      </c>
      <c r="AC316" s="115">
        <v>0</v>
      </c>
      <c r="AD316" s="115">
        <v>0</v>
      </c>
      <c r="AE316" s="115">
        <v>0</v>
      </c>
      <c r="AF316" s="115">
        <v>0</v>
      </c>
      <c r="AG316" s="115">
        <v>0</v>
      </c>
      <c r="AH316" s="115">
        <v>0</v>
      </c>
      <c r="AI316" s="115">
        <v>0</v>
      </c>
      <c r="AJ316" s="115">
        <v>0</v>
      </c>
      <c r="AK316" s="115">
        <v>0</v>
      </c>
      <c r="AL316" s="115">
        <v>0</v>
      </c>
      <c r="AM316" s="115">
        <v>0</v>
      </c>
      <c r="AN316" s="115">
        <v>0</v>
      </c>
      <c r="AO316" s="115">
        <v>0</v>
      </c>
      <c r="AP316" s="115">
        <v>0</v>
      </c>
      <c r="AQ316" s="115">
        <v>0</v>
      </c>
      <c r="AR316" s="115">
        <v>0</v>
      </c>
      <c r="AS316" s="115">
        <v>0</v>
      </c>
      <c r="AT316" s="115">
        <v>0</v>
      </c>
      <c r="AU316" s="115">
        <v>0</v>
      </c>
      <c r="AV316" s="115">
        <v>0</v>
      </c>
      <c r="AW316" s="115">
        <v>0</v>
      </c>
      <c r="AX316" s="115">
        <v>0</v>
      </c>
      <c r="AY316" s="116">
        <v>0</v>
      </c>
    </row>
    <row r="317" spans="1:51" s="36" customFormat="1" x14ac:dyDescent="0.2">
      <c r="A317" s="61">
        <f>'[1]Allocation Methodology'!A67</f>
        <v>63</v>
      </c>
      <c r="B317" s="62" t="str">
        <f>'[1]Allocation Methodology'!B67</f>
        <v>Demand Response 3</v>
      </c>
      <c r="C317" s="62" t="str">
        <f>'[1]Allocation Methodology'!C67</f>
        <v>Business, Industrial</v>
      </c>
      <c r="D317" s="62">
        <f>'[1]Allocation Methodology'!D67</f>
        <v>2010</v>
      </c>
      <c r="E317" s="63" t="str">
        <f>'[1]Allocation Methodology'!E67</f>
        <v>Final</v>
      </c>
      <c r="F317" s="38"/>
      <c r="G317" s="117">
        <v>0</v>
      </c>
      <c r="H317" s="118">
        <v>0</v>
      </c>
      <c r="I317" s="118">
        <v>0</v>
      </c>
      <c r="J317" s="118">
        <v>0</v>
      </c>
      <c r="K317" s="118">
        <v>2.6224060784805934</v>
      </c>
      <c r="L317" s="118">
        <v>0</v>
      </c>
      <c r="M317" s="118">
        <v>0</v>
      </c>
      <c r="N317" s="118">
        <v>0</v>
      </c>
      <c r="O317" s="118">
        <v>0</v>
      </c>
      <c r="P317" s="118">
        <v>0</v>
      </c>
      <c r="Q317" s="118">
        <v>0</v>
      </c>
      <c r="R317" s="118">
        <v>0</v>
      </c>
      <c r="S317" s="118">
        <v>0</v>
      </c>
      <c r="T317" s="118">
        <v>0</v>
      </c>
      <c r="U317" s="118">
        <v>0</v>
      </c>
      <c r="V317" s="118">
        <v>0</v>
      </c>
      <c r="W317" s="118">
        <v>0</v>
      </c>
      <c r="X317" s="118">
        <v>0</v>
      </c>
      <c r="Y317" s="118">
        <v>0</v>
      </c>
      <c r="Z317" s="118">
        <v>0</v>
      </c>
      <c r="AA317" s="118">
        <v>0</v>
      </c>
      <c r="AB317" s="118">
        <v>0</v>
      </c>
      <c r="AC317" s="118">
        <v>0</v>
      </c>
      <c r="AD317" s="118">
        <v>0</v>
      </c>
      <c r="AE317" s="118">
        <v>0</v>
      </c>
      <c r="AF317" s="118">
        <v>0</v>
      </c>
      <c r="AG317" s="118">
        <v>0</v>
      </c>
      <c r="AH317" s="118">
        <v>0</v>
      </c>
      <c r="AI317" s="118">
        <v>0</v>
      </c>
      <c r="AJ317" s="118">
        <v>0</v>
      </c>
      <c r="AK317" s="118">
        <v>0</v>
      </c>
      <c r="AL317" s="118">
        <v>0</v>
      </c>
      <c r="AM317" s="118">
        <v>0</v>
      </c>
      <c r="AN317" s="118">
        <v>0</v>
      </c>
      <c r="AO317" s="118">
        <v>0</v>
      </c>
      <c r="AP317" s="118">
        <v>0</v>
      </c>
      <c r="AQ317" s="118">
        <v>0</v>
      </c>
      <c r="AR317" s="118">
        <v>0</v>
      </c>
      <c r="AS317" s="118">
        <v>0</v>
      </c>
      <c r="AT317" s="118">
        <v>0</v>
      </c>
      <c r="AU317" s="118">
        <v>0</v>
      </c>
      <c r="AV317" s="118">
        <v>0</v>
      </c>
      <c r="AW317" s="118">
        <v>0</v>
      </c>
      <c r="AX317" s="118">
        <v>0</v>
      </c>
      <c r="AY317" s="119">
        <v>0</v>
      </c>
    </row>
    <row r="318" spans="1:51" s="36" customFormat="1" x14ac:dyDescent="0.2">
      <c r="A318" s="54">
        <f>'[1]Allocation Methodology'!A68</f>
        <v>64</v>
      </c>
      <c r="B318" s="55" t="str">
        <f>'[1]Allocation Methodology'!B68</f>
        <v>Loblaw &amp; York Region Demand Response</v>
      </c>
      <c r="C318" s="55" t="str">
        <f>'[1]Allocation Methodology'!C68</f>
        <v>Business, Industrial</v>
      </c>
      <c r="D318" s="55">
        <f>'[1]Allocation Methodology'!D68</f>
        <v>2010</v>
      </c>
      <c r="E318" s="56" t="str">
        <f>'[1]Allocation Methodology'!E68</f>
        <v>Final</v>
      </c>
      <c r="F318" s="38"/>
      <c r="G318" s="114">
        <v>0</v>
      </c>
      <c r="H318" s="115">
        <v>0</v>
      </c>
      <c r="I318" s="115">
        <v>0</v>
      </c>
      <c r="J318" s="115">
        <v>0</v>
      </c>
      <c r="K318" s="115">
        <v>0</v>
      </c>
      <c r="L318" s="115">
        <v>0</v>
      </c>
      <c r="M318" s="115">
        <v>0</v>
      </c>
      <c r="N318" s="115">
        <v>0</v>
      </c>
      <c r="O318" s="115">
        <v>0</v>
      </c>
      <c r="P318" s="115">
        <v>0</v>
      </c>
      <c r="Q318" s="115">
        <v>0</v>
      </c>
      <c r="R318" s="115">
        <v>0</v>
      </c>
      <c r="S318" s="115">
        <v>0</v>
      </c>
      <c r="T318" s="115">
        <v>0</v>
      </c>
      <c r="U318" s="115">
        <v>0</v>
      </c>
      <c r="V318" s="115">
        <v>0</v>
      </c>
      <c r="W318" s="115">
        <v>0</v>
      </c>
      <c r="X318" s="115">
        <v>0</v>
      </c>
      <c r="Y318" s="115">
        <v>0</v>
      </c>
      <c r="Z318" s="115">
        <v>0</v>
      </c>
      <c r="AA318" s="115">
        <v>0</v>
      </c>
      <c r="AB318" s="115">
        <v>0</v>
      </c>
      <c r="AC318" s="115">
        <v>0</v>
      </c>
      <c r="AD318" s="115">
        <v>0</v>
      </c>
      <c r="AE318" s="115">
        <v>0</v>
      </c>
      <c r="AF318" s="115">
        <v>0</v>
      </c>
      <c r="AG318" s="115">
        <v>0</v>
      </c>
      <c r="AH318" s="115">
        <v>0</v>
      </c>
      <c r="AI318" s="115">
        <v>0</v>
      </c>
      <c r="AJ318" s="115">
        <v>0</v>
      </c>
      <c r="AK318" s="115">
        <v>0</v>
      </c>
      <c r="AL318" s="115">
        <v>0</v>
      </c>
      <c r="AM318" s="115">
        <v>0</v>
      </c>
      <c r="AN318" s="115">
        <v>0</v>
      </c>
      <c r="AO318" s="115">
        <v>0</v>
      </c>
      <c r="AP318" s="115">
        <v>0</v>
      </c>
      <c r="AQ318" s="115">
        <v>0</v>
      </c>
      <c r="AR318" s="115">
        <v>0</v>
      </c>
      <c r="AS318" s="115">
        <v>0</v>
      </c>
      <c r="AT318" s="115">
        <v>0</v>
      </c>
      <c r="AU318" s="115">
        <v>0</v>
      </c>
      <c r="AV318" s="115">
        <v>0</v>
      </c>
      <c r="AW318" s="115">
        <v>0</v>
      </c>
      <c r="AX318" s="115">
        <v>0</v>
      </c>
      <c r="AY318" s="116">
        <v>0</v>
      </c>
    </row>
    <row r="319" spans="1:51" s="36" customFormat="1" x14ac:dyDescent="0.2">
      <c r="A319" s="68">
        <f>'[1]Allocation Methodology'!A69</f>
        <v>65</v>
      </c>
      <c r="B319" s="69" t="str">
        <f>'[1]Allocation Methodology'!B69</f>
        <v>LDC Custom - Hydro Ottawa - Small Commercial Demand Response</v>
      </c>
      <c r="C319" s="69" t="str">
        <f>'[1]Allocation Methodology'!C69</f>
        <v>Consumer</v>
      </c>
      <c r="D319" s="69">
        <f>'[1]Allocation Methodology'!D69</f>
        <v>2010</v>
      </c>
      <c r="E319" s="70" t="str">
        <f>'[1]Allocation Methodology'!E69</f>
        <v>Final</v>
      </c>
      <c r="F319" s="38"/>
      <c r="G319" s="120">
        <v>0</v>
      </c>
      <c r="H319" s="121">
        <v>0</v>
      </c>
      <c r="I319" s="121">
        <v>0</v>
      </c>
      <c r="J319" s="121">
        <v>0</v>
      </c>
      <c r="K319" s="121">
        <v>0</v>
      </c>
      <c r="L319" s="121">
        <v>0</v>
      </c>
      <c r="M319" s="121">
        <v>0</v>
      </c>
      <c r="N319" s="121">
        <v>0</v>
      </c>
      <c r="O319" s="121">
        <v>0</v>
      </c>
      <c r="P319" s="121">
        <v>0</v>
      </c>
      <c r="Q319" s="121">
        <v>0</v>
      </c>
      <c r="R319" s="121">
        <v>0</v>
      </c>
      <c r="S319" s="121">
        <v>0</v>
      </c>
      <c r="T319" s="121">
        <v>0</v>
      </c>
      <c r="U319" s="121">
        <v>0</v>
      </c>
      <c r="V319" s="121">
        <v>0</v>
      </c>
      <c r="W319" s="121">
        <v>0</v>
      </c>
      <c r="X319" s="121">
        <v>0</v>
      </c>
      <c r="Y319" s="121">
        <v>0</v>
      </c>
      <c r="Z319" s="121">
        <v>0</v>
      </c>
      <c r="AA319" s="121">
        <v>0</v>
      </c>
      <c r="AB319" s="121">
        <v>0</v>
      </c>
      <c r="AC319" s="121">
        <v>0</v>
      </c>
      <c r="AD319" s="121">
        <v>0</v>
      </c>
      <c r="AE319" s="121">
        <v>0</v>
      </c>
      <c r="AF319" s="121">
        <v>0</v>
      </c>
      <c r="AG319" s="121">
        <v>0</v>
      </c>
      <c r="AH319" s="121">
        <v>0</v>
      </c>
      <c r="AI319" s="121">
        <v>0</v>
      </c>
      <c r="AJ319" s="121">
        <v>0</v>
      </c>
      <c r="AK319" s="121">
        <v>0</v>
      </c>
      <c r="AL319" s="121">
        <v>0</v>
      </c>
      <c r="AM319" s="121">
        <v>0</v>
      </c>
      <c r="AN319" s="121">
        <v>0</v>
      </c>
      <c r="AO319" s="121">
        <v>0</v>
      </c>
      <c r="AP319" s="121">
        <v>0</v>
      </c>
      <c r="AQ319" s="121">
        <v>0</v>
      </c>
      <c r="AR319" s="121">
        <v>0</v>
      </c>
      <c r="AS319" s="121">
        <v>0</v>
      </c>
      <c r="AT319" s="121">
        <v>0</v>
      </c>
      <c r="AU319" s="121">
        <v>0</v>
      </c>
      <c r="AV319" s="121">
        <v>0</v>
      </c>
      <c r="AW319" s="121">
        <v>0</v>
      </c>
      <c r="AX319" s="121">
        <v>0</v>
      </c>
      <c r="AY319" s="122">
        <v>0</v>
      </c>
    </row>
    <row r="320" spans="1:51" s="36" customFormat="1" ht="4.5" customHeight="1" x14ac:dyDescent="0.2">
      <c r="A320" s="46"/>
      <c r="B320" s="46"/>
      <c r="C320" s="46"/>
      <c r="D320" s="46"/>
      <c r="E320" s="46"/>
      <c r="F320" s="34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  <c r="AV320" s="35"/>
      <c r="AW320" s="35"/>
      <c r="AX320" s="35"/>
      <c r="AY320" s="35"/>
    </row>
    <row r="321" spans="1:51" s="36" customFormat="1" x14ac:dyDescent="0.2">
      <c r="A321" s="98" t="s">
        <v>57</v>
      </c>
      <c r="B321" s="99"/>
      <c r="C321" s="99"/>
      <c r="D321" s="99"/>
      <c r="E321" s="100"/>
      <c r="F321" s="34"/>
      <c r="G321" s="132">
        <f>SUM(G255:G259)</f>
        <v>401.89812670730652</v>
      </c>
      <c r="H321" s="132">
        <f t="shared" ref="H321:AY321" si="25">SUM(H255:H259)</f>
        <v>401.89812670730652</v>
      </c>
      <c r="I321" s="132">
        <f t="shared" si="25"/>
        <v>401.89812670730652</v>
      </c>
      <c r="J321" s="132">
        <f t="shared" si="25"/>
        <v>401.89812670730652</v>
      </c>
      <c r="K321" s="132">
        <f t="shared" si="25"/>
        <v>71.493571028937723</v>
      </c>
      <c r="L321" s="132">
        <f t="shared" si="25"/>
        <v>71.493571028937723</v>
      </c>
      <c r="M321" s="132">
        <f t="shared" si="25"/>
        <v>65.571837763107851</v>
      </c>
      <c r="N321" s="132">
        <f t="shared" si="25"/>
        <v>65.571837763107851</v>
      </c>
      <c r="O321" s="132">
        <f t="shared" si="25"/>
        <v>61.738466381366017</v>
      </c>
      <c r="P321" s="132">
        <f t="shared" si="25"/>
        <v>61.738466381366017</v>
      </c>
      <c r="Q321" s="132">
        <f t="shared" si="25"/>
        <v>58.442354910738537</v>
      </c>
      <c r="R321" s="132">
        <f t="shared" si="25"/>
        <v>58.442354910738537</v>
      </c>
      <c r="S321" s="132">
        <f t="shared" si="25"/>
        <v>58.442354910738537</v>
      </c>
      <c r="T321" s="132">
        <f t="shared" si="25"/>
        <v>58.442354910738537</v>
      </c>
      <c r="U321" s="132">
        <f t="shared" si="25"/>
        <v>53.095532099982108</v>
      </c>
      <c r="V321" s="132">
        <f t="shared" si="25"/>
        <v>44.5284736771928</v>
      </c>
      <c r="W321" s="132">
        <f t="shared" si="25"/>
        <v>44.5284736771928</v>
      </c>
      <c r="X321" s="132">
        <f t="shared" si="25"/>
        <v>44.5284736771928</v>
      </c>
      <c r="Y321" s="132">
        <f t="shared" si="25"/>
        <v>23.974856614113055</v>
      </c>
      <c r="Z321" s="132">
        <f t="shared" si="25"/>
        <v>23.974856614113055</v>
      </c>
      <c r="AA321" s="132">
        <f t="shared" si="25"/>
        <v>13.989278291142792</v>
      </c>
      <c r="AB321" s="132">
        <f t="shared" si="25"/>
        <v>13.989278291142792</v>
      </c>
      <c r="AC321" s="132">
        <f t="shared" si="25"/>
        <v>13.989278291142792</v>
      </c>
      <c r="AD321" s="132">
        <f t="shared" si="25"/>
        <v>13.989278291142792</v>
      </c>
      <c r="AE321" s="132">
        <f t="shared" si="25"/>
        <v>13.989278291142792</v>
      </c>
      <c r="AF321" s="132">
        <f t="shared" si="25"/>
        <v>11.834705580732592</v>
      </c>
      <c r="AG321" s="132">
        <f t="shared" si="25"/>
        <v>11.834705580732592</v>
      </c>
      <c r="AH321" s="132">
        <f t="shared" si="25"/>
        <v>11.834705580732592</v>
      </c>
      <c r="AI321" s="132">
        <f t="shared" si="25"/>
        <v>11.834705580732592</v>
      </c>
      <c r="AJ321" s="132">
        <f t="shared" si="25"/>
        <v>11.834705580732592</v>
      </c>
      <c r="AK321" s="132">
        <f t="shared" si="25"/>
        <v>0</v>
      </c>
      <c r="AL321" s="132">
        <f t="shared" si="25"/>
        <v>0</v>
      </c>
      <c r="AM321" s="132">
        <f t="shared" si="25"/>
        <v>0</v>
      </c>
      <c r="AN321" s="132">
        <f t="shared" si="25"/>
        <v>0</v>
      </c>
      <c r="AO321" s="132">
        <f t="shared" si="25"/>
        <v>0</v>
      </c>
      <c r="AP321" s="132">
        <f t="shared" si="25"/>
        <v>0</v>
      </c>
      <c r="AQ321" s="132">
        <f t="shared" si="25"/>
        <v>0</v>
      </c>
      <c r="AR321" s="132">
        <f t="shared" si="25"/>
        <v>0</v>
      </c>
      <c r="AS321" s="132">
        <f t="shared" si="25"/>
        <v>0</v>
      </c>
      <c r="AT321" s="132">
        <f t="shared" si="25"/>
        <v>0</v>
      </c>
      <c r="AU321" s="132">
        <f t="shared" si="25"/>
        <v>0</v>
      </c>
      <c r="AV321" s="132">
        <f t="shared" si="25"/>
        <v>0</v>
      </c>
      <c r="AW321" s="132">
        <f t="shared" si="25"/>
        <v>0</v>
      </c>
      <c r="AX321" s="132">
        <f t="shared" si="25"/>
        <v>0</v>
      </c>
      <c r="AY321" s="132">
        <f t="shared" si="25"/>
        <v>0</v>
      </c>
    </row>
    <row r="322" spans="1:51" s="36" customFormat="1" ht="4.5" customHeight="1" x14ac:dyDescent="0.2">
      <c r="A322" s="46"/>
      <c r="B322" s="46"/>
      <c r="C322" s="46"/>
      <c r="D322" s="46"/>
      <c r="E322" s="46"/>
      <c r="F322" s="34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  <c r="Z322" s="133"/>
      <c r="AA322" s="133"/>
      <c r="AB322" s="133"/>
      <c r="AC322" s="133"/>
      <c r="AD322" s="133"/>
      <c r="AE322" s="133"/>
      <c r="AF322" s="133"/>
      <c r="AG322" s="133"/>
      <c r="AH322" s="133"/>
      <c r="AI322" s="133"/>
      <c r="AJ322" s="133"/>
      <c r="AK322" s="133"/>
      <c r="AL322" s="133"/>
      <c r="AM322" s="133"/>
      <c r="AN322" s="133"/>
      <c r="AO322" s="133"/>
      <c r="AP322" s="133"/>
      <c r="AQ322" s="133"/>
      <c r="AR322" s="133"/>
      <c r="AS322" s="133"/>
      <c r="AT322" s="133"/>
      <c r="AU322" s="133"/>
      <c r="AV322" s="133"/>
      <c r="AW322" s="133"/>
      <c r="AX322" s="133"/>
      <c r="AY322" s="133"/>
    </row>
    <row r="323" spans="1:51" s="36" customFormat="1" x14ac:dyDescent="0.2">
      <c r="A323" s="98" t="s">
        <v>58</v>
      </c>
      <c r="B323" s="99"/>
      <c r="C323" s="99"/>
      <c r="D323" s="99"/>
      <c r="E323" s="100"/>
      <c r="F323" s="34"/>
      <c r="G323" s="132">
        <f>SUM(G260:G273)</f>
        <v>0</v>
      </c>
      <c r="H323" s="132">
        <f t="shared" ref="H323:AY323" si="26">SUM(H260:H273)</f>
        <v>1314.1732747521587</v>
      </c>
      <c r="I323" s="132">
        <f t="shared" si="26"/>
        <v>774.2330858129252</v>
      </c>
      <c r="J323" s="132">
        <f t="shared" si="26"/>
        <v>706.5548900063776</v>
      </c>
      <c r="K323" s="132">
        <f t="shared" si="26"/>
        <v>706.5548900063776</v>
      </c>
      <c r="L323" s="132">
        <f t="shared" si="26"/>
        <v>278.15489000637763</v>
      </c>
      <c r="M323" s="132">
        <f t="shared" si="26"/>
        <v>262.33179217375692</v>
      </c>
      <c r="N323" s="132">
        <f t="shared" si="26"/>
        <v>262.33179217375692</v>
      </c>
      <c r="O323" s="132">
        <f t="shared" si="26"/>
        <v>262.33179217375692</v>
      </c>
      <c r="P323" s="132">
        <f t="shared" si="26"/>
        <v>106.69336613242102</v>
      </c>
      <c r="Q323" s="132">
        <f t="shared" si="26"/>
        <v>88.91513322614523</v>
      </c>
      <c r="R323" s="132">
        <f t="shared" si="26"/>
        <v>63.660517430002031</v>
      </c>
      <c r="S323" s="132">
        <f t="shared" si="26"/>
        <v>63.660517430002031</v>
      </c>
      <c r="T323" s="132">
        <f t="shared" si="26"/>
        <v>63.660517430002031</v>
      </c>
      <c r="U323" s="132">
        <f t="shared" si="26"/>
        <v>63.660517430002031</v>
      </c>
      <c r="V323" s="132">
        <f t="shared" si="26"/>
        <v>37.481790879597618</v>
      </c>
      <c r="W323" s="132">
        <f t="shared" si="26"/>
        <v>5.4976026308385002</v>
      </c>
      <c r="X323" s="132">
        <f t="shared" si="26"/>
        <v>4.4217491870545125</v>
      </c>
      <c r="Y323" s="132">
        <f t="shared" si="26"/>
        <v>4.4217491870545125</v>
      </c>
      <c r="Z323" s="132">
        <f t="shared" si="26"/>
        <v>0</v>
      </c>
      <c r="AA323" s="132">
        <f t="shared" si="26"/>
        <v>0</v>
      </c>
      <c r="AB323" s="132">
        <f t="shared" si="26"/>
        <v>0</v>
      </c>
      <c r="AC323" s="132">
        <f t="shared" si="26"/>
        <v>0</v>
      </c>
      <c r="AD323" s="132">
        <f t="shared" si="26"/>
        <v>0</v>
      </c>
      <c r="AE323" s="132">
        <f t="shared" si="26"/>
        <v>0</v>
      </c>
      <c r="AF323" s="132">
        <f t="shared" si="26"/>
        <v>0</v>
      </c>
      <c r="AG323" s="132">
        <f t="shared" si="26"/>
        <v>0</v>
      </c>
      <c r="AH323" s="132">
        <f t="shared" si="26"/>
        <v>0</v>
      </c>
      <c r="AI323" s="132">
        <f t="shared" si="26"/>
        <v>0</v>
      </c>
      <c r="AJ323" s="132">
        <f t="shared" si="26"/>
        <v>0</v>
      </c>
      <c r="AK323" s="132">
        <f t="shared" si="26"/>
        <v>0</v>
      </c>
      <c r="AL323" s="132">
        <f t="shared" si="26"/>
        <v>0</v>
      </c>
      <c r="AM323" s="132">
        <f t="shared" si="26"/>
        <v>0</v>
      </c>
      <c r="AN323" s="132">
        <f t="shared" si="26"/>
        <v>0</v>
      </c>
      <c r="AO323" s="132">
        <f t="shared" si="26"/>
        <v>0</v>
      </c>
      <c r="AP323" s="132">
        <f t="shared" si="26"/>
        <v>0</v>
      </c>
      <c r="AQ323" s="132">
        <f t="shared" si="26"/>
        <v>0</v>
      </c>
      <c r="AR323" s="132">
        <f t="shared" si="26"/>
        <v>0</v>
      </c>
      <c r="AS323" s="132">
        <f t="shared" si="26"/>
        <v>0</v>
      </c>
      <c r="AT323" s="132">
        <f t="shared" si="26"/>
        <v>0</v>
      </c>
      <c r="AU323" s="132">
        <f t="shared" si="26"/>
        <v>0</v>
      </c>
      <c r="AV323" s="132">
        <f t="shared" si="26"/>
        <v>0</v>
      </c>
      <c r="AW323" s="132">
        <f t="shared" si="26"/>
        <v>0</v>
      </c>
      <c r="AX323" s="132">
        <f t="shared" si="26"/>
        <v>0</v>
      </c>
      <c r="AY323" s="132">
        <f t="shared" si="26"/>
        <v>0</v>
      </c>
    </row>
    <row r="324" spans="1:51" s="36" customFormat="1" ht="5.0999999999999996" customHeight="1" x14ac:dyDescent="0.2">
      <c r="A324" s="46"/>
      <c r="B324" s="46"/>
      <c r="C324" s="46"/>
      <c r="D324" s="46"/>
      <c r="E324" s="46"/>
      <c r="F324" s="34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  <c r="Z324" s="133"/>
      <c r="AA324" s="133"/>
      <c r="AB324" s="133"/>
      <c r="AC324" s="133"/>
      <c r="AD324" s="133"/>
      <c r="AE324" s="133"/>
      <c r="AF324" s="133"/>
      <c r="AG324" s="133"/>
      <c r="AH324" s="133"/>
      <c r="AI324" s="133"/>
      <c r="AJ324" s="133"/>
      <c r="AK324" s="133"/>
      <c r="AL324" s="133"/>
      <c r="AM324" s="133"/>
      <c r="AN324" s="133"/>
      <c r="AO324" s="133"/>
      <c r="AP324" s="133"/>
      <c r="AQ324" s="133"/>
      <c r="AR324" s="133"/>
      <c r="AS324" s="133"/>
      <c r="AT324" s="133"/>
      <c r="AU324" s="133"/>
      <c r="AV324" s="133"/>
      <c r="AW324" s="133"/>
      <c r="AX324" s="133"/>
      <c r="AY324" s="133"/>
    </row>
    <row r="325" spans="1:51" s="36" customFormat="1" x14ac:dyDescent="0.2">
      <c r="A325" s="98" t="s">
        <v>59</v>
      </c>
      <c r="B325" s="99"/>
      <c r="C325" s="99"/>
      <c r="D325" s="99"/>
      <c r="E325" s="100"/>
      <c r="F325" s="34"/>
      <c r="G325" s="132">
        <f>SUM(G274:G288,G305:G306)</f>
        <v>0</v>
      </c>
      <c r="H325" s="132">
        <f t="shared" ref="H325:AY325" si="27">SUM(H274:H288,H305:H306)</f>
        <v>0</v>
      </c>
      <c r="I325" s="132">
        <f t="shared" si="27"/>
        <v>693.22962606883539</v>
      </c>
      <c r="J325" s="132">
        <f t="shared" si="27"/>
        <v>644.39942079094817</v>
      </c>
      <c r="K325" s="132">
        <f t="shared" si="27"/>
        <v>644.39942079094817</v>
      </c>
      <c r="L325" s="132">
        <f t="shared" si="27"/>
        <v>644.39942079094817</v>
      </c>
      <c r="M325" s="132">
        <f t="shared" si="27"/>
        <v>598.45967491693932</v>
      </c>
      <c r="N325" s="132">
        <f t="shared" si="27"/>
        <v>597.96717491693937</v>
      </c>
      <c r="O325" s="132">
        <f t="shared" si="27"/>
        <v>557.14240244906205</v>
      </c>
      <c r="P325" s="132">
        <f t="shared" si="27"/>
        <v>520.7485986167618</v>
      </c>
      <c r="Q325" s="132">
        <f t="shared" si="27"/>
        <v>434.70990377974954</v>
      </c>
      <c r="R325" s="132">
        <f t="shared" si="27"/>
        <v>359.09208433635422</v>
      </c>
      <c r="S325" s="132">
        <f t="shared" si="27"/>
        <v>337.88945876021069</v>
      </c>
      <c r="T325" s="132">
        <f t="shared" si="27"/>
        <v>337.88945876021069</v>
      </c>
      <c r="U325" s="132">
        <f t="shared" si="27"/>
        <v>333.89171905900685</v>
      </c>
      <c r="V325" s="132">
        <f t="shared" si="27"/>
        <v>332.61160350675152</v>
      </c>
      <c r="W325" s="132">
        <f t="shared" si="27"/>
        <v>331.93798385653895</v>
      </c>
      <c r="X325" s="132">
        <f t="shared" si="27"/>
        <v>315.18723016869183</v>
      </c>
      <c r="Y325" s="132">
        <f t="shared" si="27"/>
        <v>40.761832495340116</v>
      </c>
      <c r="Z325" s="132">
        <f t="shared" si="27"/>
        <v>40.761832495340116</v>
      </c>
      <c r="AA325" s="132">
        <f t="shared" si="27"/>
        <v>8.9074366116457711</v>
      </c>
      <c r="AB325" s="132">
        <f t="shared" si="27"/>
        <v>8.9074366116457711</v>
      </c>
      <c r="AC325" s="132">
        <f t="shared" si="27"/>
        <v>0</v>
      </c>
      <c r="AD325" s="132">
        <f t="shared" si="27"/>
        <v>0</v>
      </c>
      <c r="AE325" s="132">
        <f t="shared" si="27"/>
        <v>0</v>
      </c>
      <c r="AF325" s="132">
        <f t="shared" si="27"/>
        <v>0</v>
      </c>
      <c r="AG325" s="132">
        <f t="shared" si="27"/>
        <v>0</v>
      </c>
      <c r="AH325" s="132">
        <f t="shared" si="27"/>
        <v>0</v>
      </c>
      <c r="AI325" s="132">
        <f t="shared" si="27"/>
        <v>0</v>
      </c>
      <c r="AJ325" s="132">
        <f t="shared" si="27"/>
        <v>0</v>
      </c>
      <c r="AK325" s="132">
        <f t="shared" si="27"/>
        <v>0</v>
      </c>
      <c r="AL325" s="132">
        <f t="shared" si="27"/>
        <v>0</v>
      </c>
      <c r="AM325" s="132">
        <f t="shared" si="27"/>
        <v>0</v>
      </c>
      <c r="AN325" s="132">
        <f t="shared" si="27"/>
        <v>0</v>
      </c>
      <c r="AO325" s="132">
        <f t="shared" si="27"/>
        <v>0</v>
      </c>
      <c r="AP325" s="132">
        <f t="shared" si="27"/>
        <v>0</v>
      </c>
      <c r="AQ325" s="132">
        <f t="shared" si="27"/>
        <v>0</v>
      </c>
      <c r="AR325" s="132">
        <f t="shared" si="27"/>
        <v>0</v>
      </c>
      <c r="AS325" s="132">
        <f t="shared" si="27"/>
        <v>0</v>
      </c>
      <c r="AT325" s="132">
        <f t="shared" si="27"/>
        <v>0</v>
      </c>
      <c r="AU325" s="132">
        <f t="shared" si="27"/>
        <v>0</v>
      </c>
      <c r="AV325" s="132">
        <f t="shared" si="27"/>
        <v>0</v>
      </c>
      <c r="AW325" s="132">
        <f t="shared" si="27"/>
        <v>0</v>
      </c>
      <c r="AX325" s="132">
        <f t="shared" si="27"/>
        <v>0</v>
      </c>
      <c r="AY325" s="132">
        <f t="shared" si="27"/>
        <v>0</v>
      </c>
    </row>
    <row r="326" spans="1:51" s="36" customFormat="1" ht="5.0999999999999996" customHeight="1" x14ac:dyDescent="0.2">
      <c r="A326" s="46"/>
      <c r="B326" s="46"/>
      <c r="C326" s="46"/>
      <c r="D326" s="46"/>
      <c r="E326" s="46"/>
      <c r="F326" s="34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  <c r="Z326" s="133"/>
      <c r="AA326" s="133"/>
      <c r="AB326" s="133"/>
      <c r="AC326" s="133"/>
      <c r="AD326" s="133"/>
      <c r="AE326" s="133"/>
      <c r="AF326" s="133"/>
      <c r="AG326" s="133"/>
      <c r="AH326" s="133"/>
      <c r="AI326" s="133"/>
      <c r="AJ326" s="133"/>
      <c r="AK326" s="133"/>
      <c r="AL326" s="133"/>
      <c r="AM326" s="133"/>
      <c r="AN326" s="133"/>
      <c r="AO326" s="133"/>
      <c r="AP326" s="133"/>
      <c r="AQ326" s="133"/>
      <c r="AR326" s="133"/>
      <c r="AS326" s="133"/>
      <c r="AT326" s="133"/>
      <c r="AU326" s="133"/>
      <c r="AV326" s="133"/>
      <c r="AW326" s="133"/>
      <c r="AX326" s="133"/>
      <c r="AY326" s="133"/>
    </row>
    <row r="327" spans="1:51" s="36" customFormat="1" x14ac:dyDescent="0.2">
      <c r="A327" s="98" t="s">
        <v>60</v>
      </c>
      <c r="B327" s="99"/>
      <c r="C327" s="99"/>
      <c r="D327" s="99"/>
      <c r="E327" s="100"/>
      <c r="F327" s="34"/>
      <c r="G327" s="132">
        <f>SUM(G289:G304)</f>
        <v>0</v>
      </c>
      <c r="H327" s="132">
        <f t="shared" ref="H327:AY327" si="28">SUM(H289:H304)</f>
        <v>0</v>
      </c>
      <c r="I327" s="132">
        <f t="shared" si="28"/>
        <v>0</v>
      </c>
      <c r="J327" s="132">
        <f t="shared" si="28"/>
        <v>445.1426801870183</v>
      </c>
      <c r="K327" s="132">
        <f t="shared" si="28"/>
        <v>387.72947534067242</v>
      </c>
      <c r="L327" s="132">
        <f t="shared" si="28"/>
        <v>387.72947534067242</v>
      </c>
      <c r="M327" s="132">
        <f t="shared" si="28"/>
        <v>386.47929978700523</v>
      </c>
      <c r="N327" s="132">
        <f t="shared" si="28"/>
        <v>363.19376829792986</v>
      </c>
      <c r="O327" s="132">
        <f t="shared" si="28"/>
        <v>288.89079942629132</v>
      </c>
      <c r="P327" s="132">
        <f t="shared" si="28"/>
        <v>271.35935436732655</v>
      </c>
      <c r="Q327" s="132">
        <f t="shared" si="28"/>
        <v>270.90303404287363</v>
      </c>
      <c r="R327" s="132">
        <f t="shared" si="28"/>
        <v>199.42180303806691</v>
      </c>
      <c r="S327" s="132">
        <f t="shared" si="28"/>
        <v>145.63935722807278</v>
      </c>
      <c r="T327" s="132">
        <f t="shared" si="28"/>
        <v>126.3819101253514</v>
      </c>
      <c r="U327" s="132">
        <f t="shared" si="28"/>
        <v>126.35697669109713</v>
      </c>
      <c r="V327" s="132">
        <f t="shared" si="28"/>
        <v>116.59407404649384</v>
      </c>
      <c r="W327" s="132">
        <f t="shared" si="28"/>
        <v>116.59407404649384</v>
      </c>
      <c r="X327" s="132">
        <f t="shared" si="28"/>
        <v>113.74863097296479</v>
      </c>
      <c r="Y327" s="132">
        <f t="shared" si="28"/>
        <v>91.998509632448616</v>
      </c>
      <c r="Z327" s="132">
        <f t="shared" si="28"/>
        <v>84.461911028757726</v>
      </c>
      <c r="AA327" s="132">
        <f t="shared" si="28"/>
        <v>79.280591050731289</v>
      </c>
      <c r="AB327" s="132">
        <f t="shared" si="28"/>
        <v>71.444596400141634</v>
      </c>
      <c r="AC327" s="132">
        <f t="shared" si="28"/>
        <v>13.670809317907757</v>
      </c>
      <c r="AD327" s="132">
        <f t="shared" si="28"/>
        <v>0</v>
      </c>
      <c r="AE327" s="132">
        <f t="shared" si="28"/>
        <v>0</v>
      </c>
      <c r="AF327" s="132">
        <f t="shared" si="28"/>
        <v>0</v>
      </c>
      <c r="AG327" s="132">
        <f t="shared" si="28"/>
        <v>0</v>
      </c>
      <c r="AH327" s="132">
        <f t="shared" si="28"/>
        <v>0</v>
      </c>
      <c r="AI327" s="132">
        <f t="shared" si="28"/>
        <v>0</v>
      </c>
      <c r="AJ327" s="132">
        <f t="shared" si="28"/>
        <v>0</v>
      </c>
      <c r="AK327" s="132">
        <f t="shared" si="28"/>
        <v>0</v>
      </c>
      <c r="AL327" s="132">
        <f t="shared" si="28"/>
        <v>0</v>
      </c>
      <c r="AM327" s="132">
        <f t="shared" si="28"/>
        <v>0</v>
      </c>
      <c r="AN327" s="132">
        <f t="shared" si="28"/>
        <v>0</v>
      </c>
      <c r="AO327" s="132">
        <f t="shared" si="28"/>
        <v>0</v>
      </c>
      <c r="AP327" s="132">
        <f t="shared" si="28"/>
        <v>0</v>
      </c>
      <c r="AQ327" s="132">
        <f t="shared" si="28"/>
        <v>0</v>
      </c>
      <c r="AR327" s="132">
        <f t="shared" si="28"/>
        <v>0</v>
      </c>
      <c r="AS327" s="132">
        <f t="shared" si="28"/>
        <v>0</v>
      </c>
      <c r="AT327" s="132">
        <f t="shared" si="28"/>
        <v>0</v>
      </c>
      <c r="AU327" s="132">
        <f t="shared" si="28"/>
        <v>0</v>
      </c>
      <c r="AV327" s="132">
        <f t="shared" si="28"/>
        <v>0</v>
      </c>
      <c r="AW327" s="132">
        <f t="shared" si="28"/>
        <v>0</v>
      </c>
      <c r="AX327" s="132">
        <f t="shared" si="28"/>
        <v>0</v>
      </c>
      <c r="AY327" s="132">
        <f t="shared" si="28"/>
        <v>0</v>
      </c>
    </row>
    <row r="328" spans="1:51" s="36" customFormat="1" ht="4.5" customHeight="1" x14ac:dyDescent="0.2">
      <c r="A328" s="46"/>
      <c r="B328" s="46"/>
      <c r="C328" s="46"/>
      <c r="D328" s="46"/>
      <c r="E328" s="46"/>
      <c r="F328" s="34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  <c r="Z328" s="133"/>
      <c r="AA328" s="133"/>
      <c r="AB328" s="133"/>
      <c r="AC328" s="133"/>
      <c r="AD328" s="133"/>
      <c r="AE328" s="133"/>
      <c r="AF328" s="133"/>
      <c r="AG328" s="133"/>
      <c r="AH328" s="133"/>
      <c r="AI328" s="133"/>
      <c r="AJ328" s="133"/>
      <c r="AK328" s="133"/>
      <c r="AL328" s="133"/>
      <c r="AM328" s="133"/>
      <c r="AN328" s="133"/>
      <c r="AO328" s="133"/>
      <c r="AP328" s="133"/>
      <c r="AQ328" s="133"/>
      <c r="AR328" s="133"/>
      <c r="AS328" s="133"/>
      <c r="AT328" s="133"/>
      <c r="AU328" s="133"/>
      <c r="AV328" s="133"/>
      <c r="AW328" s="133"/>
      <c r="AX328" s="133"/>
      <c r="AY328" s="133"/>
    </row>
    <row r="329" spans="1:51" s="36" customFormat="1" x14ac:dyDescent="0.2">
      <c r="A329" s="98" t="s">
        <v>61</v>
      </c>
      <c r="B329" s="99"/>
      <c r="C329" s="99"/>
      <c r="D329" s="99"/>
      <c r="E329" s="100"/>
      <c r="F329" s="34"/>
      <c r="G329" s="132">
        <f>SUM(G307:G319)</f>
        <v>0</v>
      </c>
      <c r="H329" s="132">
        <f t="shared" ref="H329:AY329" si="29">SUM(H307:H319)</f>
        <v>0</v>
      </c>
      <c r="I329" s="132">
        <f t="shared" si="29"/>
        <v>0</v>
      </c>
      <c r="J329" s="132">
        <f t="shared" si="29"/>
        <v>0</v>
      </c>
      <c r="K329" s="132">
        <f t="shared" si="29"/>
        <v>344.19589424206441</v>
      </c>
      <c r="L329" s="132">
        <f t="shared" si="29"/>
        <v>267.47620119411516</v>
      </c>
      <c r="M329" s="132">
        <f t="shared" si="29"/>
        <v>267.41784852261179</v>
      </c>
      <c r="N329" s="132">
        <f t="shared" si="29"/>
        <v>266.30072821426739</v>
      </c>
      <c r="O329" s="132">
        <f t="shared" si="29"/>
        <v>233.98621203428419</v>
      </c>
      <c r="P329" s="132">
        <f t="shared" si="29"/>
        <v>164.10274442670672</v>
      </c>
      <c r="Q329" s="132">
        <f t="shared" si="29"/>
        <v>160.87804251435423</v>
      </c>
      <c r="R329" s="132">
        <f t="shared" si="29"/>
        <v>142.01151632268463</v>
      </c>
      <c r="S329" s="132">
        <f t="shared" si="29"/>
        <v>102.29075203356184</v>
      </c>
      <c r="T329" s="132">
        <f t="shared" si="29"/>
        <v>50.619084196492949</v>
      </c>
      <c r="U329" s="132">
        <f t="shared" si="29"/>
        <v>32.815088587511859</v>
      </c>
      <c r="V329" s="132">
        <f t="shared" si="29"/>
        <v>32.815088587511859</v>
      </c>
      <c r="W329" s="132">
        <f t="shared" si="29"/>
        <v>31.552452239273116</v>
      </c>
      <c r="X329" s="132">
        <f t="shared" si="29"/>
        <v>31.552452239273116</v>
      </c>
      <c r="Y329" s="132">
        <f t="shared" si="29"/>
        <v>31.552452239273116</v>
      </c>
      <c r="Z329" s="132">
        <f t="shared" si="29"/>
        <v>28.312369071713331</v>
      </c>
      <c r="AA329" s="132">
        <f t="shared" si="29"/>
        <v>23.329791050692592</v>
      </c>
      <c r="AB329" s="132">
        <f t="shared" si="29"/>
        <v>23.329791050692592</v>
      </c>
      <c r="AC329" s="132">
        <f t="shared" si="29"/>
        <v>23.269215132568068</v>
      </c>
      <c r="AD329" s="132">
        <f t="shared" si="29"/>
        <v>22.432969747340501</v>
      </c>
      <c r="AE329" s="132">
        <f t="shared" si="29"/>
        <v>0</v>
      </c>
      <c r="AF329" s="132">
        <f t="shared" si="29"/>
        <v>0</v>
      </c>
      <c r="AG329" s="132">
        <f t="shared" si="29"/>
        <v>0</v>
      </c>
      <c r="AH329" s="132">
        <f t="shared" si="29"/>
        <v>0</v>
      </c>
      <c r="AI329" s="132">
        <f t="shared" si="29"/>
        <v>0</v>
      </c>
      <c r="AJ329" s="132">
        <f t="shared" si="29"/>
        <v>0</v>
      </c>
      <c r="AK329" s="132">
        <f t="shared" si="29"/>
        <v>0</v>
      </c>
      <c r="AL329" s="132">
        <f t="shared" si="29"/>
        <v>0</v>
      </c>
      <c r="AM329" s="132">
        <f t="shared" si="29"/>
        <v>0</v>
      </c>
      <c r="AN329" s="132">
        <f t="shared" si="29"/>
        <v>0</v>
      </c>
      <c r="AO329" s="132">
        <f t="shared" si="29"/>
        <v>0</v>
      </c>
      <c r="AP329" s="132">
        <f t="shared" si="29"/>
        <v>0</v>
      </c>
      <c r="AQ329" s="132">
        <f t="shared" si="29"/>
        <v>0</v>
      </c>
      <c r="AR329" s="132">
        <f t="shared" si="29"/>
        <v>0</v>
      </c>
      <c r="AS329" s="132">
        <f t="shared" si="29"/>
        <v>0</v>
      </c>
      <c r="AT329" s="132">
        <f t="shared" si="29"/>
        <v>0</v>
      </c>
      <c r="AU329" s="132">
        <f t="shared" si="29"/>
        <v>0</v>
      </c>
      <c r="AV329" s="132">
        <f t="shared" si="29"/>
        <v>0</v>
      </c>
      <c r="AW329" s="132">
        <f t="shared" si="29"/>
        <v>0</v>
      </c>
      <c r="AX329" s="132">
        <f t="shared" si="29"/>
        <v>0</v>
      </c>
      <c r="AY329" s="132">
        <f t="shared" si="29"/>
        <v>0</v>
      </c>
    </row>
    <row r="330" spans="1:51" s="36" customFormat="1" ht="4.5" customHeight="1" x14ac:dyDescent="0.2">
      <c r="A330" s="46"/>
      <c r="B330" s="46"/>
      <c r="C330" s="46"/>
      <c r="D330" s="46"/>
      <c r="E330" s="46"/>
      <c r="F330" s="34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  <c r="Z330" s="133"/>
      <c r="AA330" s="133"/>
      <c r="AB330" s="133"/>
      <c r="AC330" s="133"/>
      <c r="AD330" s="133"/>
      <c r="AE330" s="133"/>
      <c r="AF330" s="133"/>
      <c r="AG330" s="133"/>
      <c r="AH330" s="133"/>
      <c r="AI330" s="133"/>
      <c r="AJ330" s="133"/>
      <c r="AK330" s="133"/>
      <c r="AL330" s="133"/>
      <c r="AM330" s="133"/>
      <c r="AN330" s="133"/>
      <c r="AO330" s="133"/>
      <c r="AP330" s="133"/>
      <c r="AQ330" s="133"/>
      <c r="AR330" s="133"/>
      <c r="AS330" s="133"/>
      <c r="AT330" s="133"/>
      <c r="AU330" s="133"/>
      <c r="AV330" s="133"/>
      <c r="AW330" s="133"/>
      <c r="AX330" s="133"/>
      <c r="AY330" s="133"/>
    </row>
    <row r="331" spans="1:51" s="36" customFormat="1" x14ac:dyDescent="0.2">
      <c r="A331" s="98" t="s">
        <v>62</v>
      </c>
      <c r="B331" s="104"/>
      <c r="C331" s="104"/>
      <c r="D331" s="104"/>
      <c r="E331" s="105"/>
      <c r="F331" s="34"/>
      <c r="G331" s="132">
        <f>SUM(G255:G319)</f>
        <v>401.89812670730652</v>
      </c>
      <c r="H331" s="132">
        <f t="shared" ref="H331:AY331" si="30">SUM(H255:H319)</f>
        <v>1716.0714014594655</v>
      </c>
      <c r="I331" s="132">
        <f t="shared" si="30"/>
        <v>1869.360838589067</v>
      </c>
      <c r="J331" s="132">
        <f t="shared" si="30"/>
        <v>2197.9951176916502</v>
      </c>
      <c r="K331" s="132">
        <f t="shared" si="30"/>
        <v>2154.3732514090002</v>
      </c>
      <c r="L331" s="132">
        <f t="shared" si="30"/>
        <v>1649.2535583610511</v>
      </c>
      <c r="M331" s="132">
        <f t="shared" si="30"/>
        <v>1580.2604531634215</v>
      </c>
      <c r="N331" s="132">
        <f t="shared" si="30"/>
        <v>1555.3653013660014</v>
      </c>
      <c r="O331" s="132">
        <f t="shared" si="30"/>
        <v>1404.089672464761</v>
      </c>
      <c r="P331" s="132">
        <f t="shared" si="30"/>
        <v>1124.642529924582</v>
      </c>
      <c r="Q331" s="132">
        <f t="shared" si="30"/>
        <v>1013.8484684738612</v>
      </c>
      <c r="R331" s="132">
        <f t="shared" si="30"/>
        <v>822.62827603784626</v>
      </c>
      <c r="S331" s="132">
        <f t="shared" si="30"/>
        <v>707.9224403625858</v>
      </c>
      <c r="T331" s="132">
        <f t="shared" si="30"/>
        <v>636.99332542279569</v>
      </c>
      <c r="U331" s="132">
        <f t="shared" si="30"/>
        <v>609.8198338676001</v>
      </c>
      <c r="V331" s="132">
        <f t="shared" si="30"/>
        <v>564.03103069754775</v>
      </c>
      <c r="W331" s="132">
        <f t="shared" si="30"/>
        <v>530.11058645033722</v>
      </c>
      <c r="X331" s="132">
        <f t="shared" si="30"/>
        <v>509.43853624517703</v>
      </c>
      <c r="Y331" s="132">
        <f t="shared" si="30"/>
        <v>192.70940016822937</v>
      </c>
      <c r="Z331" s="132">
        <f t="shared" si="30"/>
        <v>177.51096920992418</v>
      </c>
      <c r="AA331" s="132">
        <f t="shared" si="30"/>
        <v>125.50709700421245</v>
      </c>
      <c r="AB331" s="132">
        <f t="shared" si="30"/>
        <v>117.67110235362279</v>
      </c>
      <c r="AC331" s="132">
        <f t="shared" si="30"/>
        <v>50.929302741618621</v>
      </c>
      <c r="AD331" s="132">
        <f t="shared" si="30"/>
        <v>36.422248038483289</v>
      </c>
      <c r="AE331" s="132">
        <f t="shared" si="30"/>
        <v>13.989278291142792</v>
      </c>
      <c r="AF331" s="132">
        <f t="shared" si="30"/>
        <v>11.834705580732592</v>
      </c>
      <c r="AG331" s="132">
        <f t="shared" si="30"/>
        <v>11.834705580732592</v>
      </c>
      <c r="AH331" s="132">
        <f t="shared" si="30"/>
        <v>11.834705580732592</v>
      </c>
      <c r="AI331" s="132">
        <f t="shared" si="30"/>
        <v>11.834705580732592</v>
      </c>
      <c r="AJ331" s="132">
        <f t="shared" si="30"/>
        <v>11.834705580732592</v>
      </c>
      <c r="AK331" s="132">
        <f t="shared" si="30"/>
        <v>0</v>
      </c>
      <c r="AL331" s="132">
        <f t="shared" si="30"/>
        <v>0</v>
      </c>
      <c r="AM331" s="132">
        <f t="shared" si="30"/>
        <v>0</v>
      </c>
      <c r="AN331" s="132">
        <f t="shared" si="30"/>
        <v>0</v>
      </c>
      <c r="AO331" s="132">
        <f t="shared" si="30"/>
        <v>0</v>
      </c>
      <c r="AP331" s="132">
        <f t="shared" si="30"/>
        <v>0</v>
      </c>
      <c r="AQ331" s="132">
        <f t="shared" si="30"/>
        <v>0</v>
      </c>
      <c r="AR331" s="132">
        <f t="shared" si="30"/>
        <v>0</v>
      </c>
      <c r="AS331" s="132">
        <f t="shared" si="30"/>
        <v>0</v>
      </c>
      <c r="AT331" s="132">
        <f t="shared" si="30"/>
        <v>0</v>
      </c>
      <c r="AU331" s="132">
        <f t="shared" si="30"/>
        <v>0</v>
      </c>
      <c r="AV331" s="132">
        <f t="shared" si="30"/>
        <v>0</v>
      </c>
      <c r="AW331" s="132">
        <f t="shared" si="30"/>
        <v>0</v>
      </c>
      <c r="AX331" s="132">
        <f t="shared" si="30"/>
        <v>0</v>
      </c>
      <c r="AY331" s="132">
        <f t="shared" si="30"/>
        <v>0</v>
      </c>
    </row>
    <row r="332" spans="1:51" s="106" customFormat="1" x14ac:dyDescent="0.2">
      <c r="F332" s="107"/>
      <c r="G332" s="108">
        <v>34</v>
      </c>
      <c r="H332" s="108">
        <f>G332+1</f>
        <v>35</v>
      </c>
      <c r="I332" s="108">
        <f t="shared" ref="I332:AY332" si="31">H332+1</f>
        <v>36</v>
      </c>
      <c r="J332" s="108">
        <f t="shared" si="31"/>
        <v>37</v>
      </c>
      <c r="K332" s="108">
        <f t="shared" si="31"/>
        <v>38</v>
      </c>
      <c r="L332" s="108">
        <f t="shared" si="31"/>
        <v>39</v>
      </c>
      <c r="M332" s="108">
        <f t="shared" si="31"/>
        <v>40</v>
      </c>
      <c r="N332" s="108">
        <f t="shared" si="31"/>
        <v>41</v>
      </c>
      <c r="O332" s="108">
        <f t="shared" si="31"/>
        <v>42</v>
      </c>
      <c r="P332" s="108">
        <f t="shared" si="31"/>
        <v>43</v>
      </c>
      <c r="Q332" s="108">
        <f t="shared" si="31"/>
        <v>44</v>
      </c>
      <c r="R332" s="108">
        <f t="shared" si="31"/>
        <v>45</v>
      </c>
      <c r="S332" s="108">
        <f t="shared" si="31"/>
        <v>46</v>
      </c>
      <c r="T332" s="108">
        <f t="shared" si="31"/>
        <v>47</v>
      </c>
      <c r="U332" s="108">
        <f t="shared" si="31"/>
        <v>48</v>
      </c>
      <c r="V332" s="108">
        <f t="shared" si="31"/>
        <v>49</v>
      </c>
      <c r="W332" s="108">
        <f t="shared" si="31"/>
        <v>50</v>
      </c>
      <c r="X332" s="108">
        <f t="shared" si="31"/>
        <v>51</v>
      </c>
      <c r="Y332" s="108">
        <f t="shared" si="31"/>
        <v>52</v>
      </c>
      <c r="Z332" s="108">
        <f t="shared" si="31"/>
        <v>53</v>
      </c>
      <c r="AA332" s="108">
        <f t="shared" si="31"/>
        <v>54</v>
      </c>
      <c r="AB332" s="108">
        <f t="shared" si="31"/>
        <v>55</v>
      </c>
      <c r="AC332" s="108">
        <f t="shared" si="31"/>
        <v>56</v>
      </c>
      <c r="AD332" s="108">
        <f t="shared" si="31"/>
        <v>57</v>
      </c>
      <c r="AE332" s="108">
        <f t="shared" si="31"/>
        <v>58</v>
      </c>
      <c r="AF332" s="108">
        <f t="shared" si="31"/>
        <v>59</v>
      </c>
      <c r="AG332" s="108">
        <f t="shared" si="31"/>
        <v>60</v>
      </c>
      <c r="AH332" s="108">
        <f t="shared" si="31"/>
        <v>61</v>
      </c>
      <c r="AI332" s="108">
        <f t="shared" si="31"/>
        <v>62</v>
      </c>
      <c r="AJ332" s="108">
        <f t="shared" si="31"/>
        <v>63</v>
      </c>
      <c r="AK332" s="108">
        <f t="shared" si="31"/>
        <v>64</v>
      </c>
      <c r="AL332" s="108">
        <f t="shared" si="31"/>
        <v>65</v>
      </c>
      <c r="AM332" s="108">
        <f t="shared" si="31"/>
        <v>66</v>
      </c>
      <c r="AN332" s="108">
        <f t="shared" si="31"/>
        <v>67</v>
      </c>
      <c r="AO332" s="108">
        <f t="shared" si="31"/>
        <v>68</v>
      </c>
      <c r="AP332" s="108">
        <f t="shared" si="31"/>
        <v>69</v>
      </c>
      <c r="AQ332" s="108">
        <f t="shared" si="31"/>
        <v>70</v>
      </c>
      <c r="AR332" s="108">
        <f t="shared" si="31"/>
        <v>71</v>
      </c>
      <c r="AS332" s="108">
        <f t="shared" si="31"/>
        <v>72</v>
      </c>
      <c r="AT332" s="108">
        <f t="shared" si="31"/>
        <v>73</v>
      </c>
      <c r="AU332" s="108">
        <f t="shared" si="31"/>
        <v>74</v>
      </c>
      <c r="AV332" s="108">
        <f t="shared" si="31"/>
        <v>75</v>
      </c>
      <c r="AW332" s="108">
        <f t="shared" si="31"/>
        <v>76</v>
      </c>
      <c r="AX332" s="108">
        <f t="shared" si="31"/>
        <v>77</v>
      </c>
      <c r="AY332" s="108">
        <f t="shared" si="31"/>
        <v>78</v>
      </c>
    </row>
  </sheetData>
  <pageMargins left="0.24" right="0.18" top="0.5" bottom="0.5" header="0.35" footer="0.35"/>
  <pageSetup scale="65" fitToHeight="4" orientation="portrait" r:id="rId1"/>
  <headerFooter alignWithMargins="0">
    <oddFooter>&amp;L&amp;D &amp;T&amp;RPage &amp;P of &amp;N</oddFooter>
  </headerFooter>
  <rowBreaks count="3" manualBreakCount="3">
    <brk id="87" max="10" man="1"/>
    <brk id="169" max="10" man="1"/>
    <brk id="251" max="10" man="1"/>
  </rowBreaks>
  <colBreaks count="1" manualBreakCount="1">
    <brk id="36" max="2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LRAM Analysis</vt:lpstr>
      <vt:lpstr>Initiative Level - LDC</vt:lpstr>
      <vt:lpstr>'Initiative Level - LDC'!Print_Area</vt:lpstr>
      <vt:lpstr>'LRAM Analysis'!Print_Area</vt:lpstr>
      <vt:lpstr>'Initiative Level - LDC'!Print_Titles</vt:lpstr>
      <vt:lpstr>'LRAM Analysis'!Print_Titles</vt:lpstr>
    </vt:vector>
  </TitlesOfParts>
  <Company>Borden Ladner Gervais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bbacon</dc:creator>
  <cp:lastModifiedBy>Bacon, Bruce</cp:lastModifiedBy>
  <cp:lastPrinted>2011-12-16T18:46:47Z</cp:lastPrinted>
  <dcterms:created xsi:type="dcterms:W3CDTF">2010-09-27T19:47:11Z</dcterms:created>
  <dcterms:modified xsi:type="dcterms:W3CDTF">2013-12-10T18:11:20Z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