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FFPC Revenue Current Proposed" sheetId="1" r:id="rId1"/>
  </sheets>
  <externalReferences>
    <externalReference r:id="rId2"/>
  </externalReferences>
  <definedNames>
    <definedName name="Fixed_Charges">[1]lists!$I$1:$I$185</definedName>
    <definedName name="Units">[1]lists!$N$2:$N$5</definedName>
  </definedNames>
  <calcPr calcId="125725"/>
</workbook>
</file>

<file path=xl/calcChain.xml><?xml version="1.0" encoding="utf-8"?>
<calcChain xmlns="http://schemas.openxmlformats.org/spreadsheetml/2006/main">
  <c r="N43" i="1"/>
  <c r="O22"/>
  <c r="N22"/>
  <c r="N24" s="1"/>
  <c r="P21"/>
  <c r="F21"/>
  <c r="L21" s="1"/>
  <c r="Q21" s="1"/>
  <c r="P20"/>
  <c r="F20"/>
  <c r="L20" s="1"/>
  <c r="Q20" s="1"/>
  <c r="P19"/>
  <c r="F19"/>
  <c r="L19" s="1"/>
  <c r="Q19" s="1"/>
  <c r="P18"/>
  <c r="F18"/>
  <c r="L18" s="1"/>
  <c r="Q18" s="1"/>
  <c r="P17"/>
  <c r="F17"/>
  <c r="L17" s="1"/>
  <c r="N12"/>
  <c r="O11"/>
  <c r="L11"/>
  <c r="F11"/>
  <c r="L10"/>
  <c r="O10" s="1"/>
  <c r="F10"/>
  <c r="F9"/>
  <c r="L9" s="1"/>
  <c r="O9" s="1"/>
  <c r="F8"/>
  <c r="L8" s="1"/>
  <c r="O8" s="1"/>
  <c r="O7"/>
  <c r="L7"/>
  <c r="F7"/>
  <c r="L22" l="1"/>
  <c r="Q17"/>
  <c r="O12"/>
  <c r="L12"/>
  <c r="P22"/>
  <c r="N44"/>
  <c r="Q22" l="1"/>
</calcChain>
</file>

<file path=xl/sharedStrings.xml><?xml version="1.0" encoding="utf-8"?>
<sst xmlns="http://schemas.openxmlformats.org/spreadsheetml/2006/main" count="77" uniqueCount="49">
  <si>
    <t xml:space="preserve">Revenue Per Rate Class Under Current Rates </t>
  </si>
  <si>
    <t>Rate Class</t>
  </si>
  <si>
    <t>Customers/ Connections</t>
  </si>
  <si>
    <t>Number of Customers/Connections</t>
  </si>
  <si>
    <t>Test Year Consumption</t>
  </si>
  <si>
    <t>Current Rates</t>
  </si>
  <si>
    <t>Revenues at Current Rates</t>
  </si>
  <si>
    <t>Transformer Allowance Credit</t>
  </si>
  <si>
    <t>Total</t>
  </si>
  <si>
    <t>Start of Test Year</t>
  </si>
  <si>
    <t>End of Test Year</t>
  </si>
  <si>
    <t>Average</t>
  </si>
  <si>
    <t>kWh</t>
  </si>
  <si>
    <t>kW</t>
  </si>
  <si>
    <t>Monthly Service Charge</t>
  </si>
  <si>
    <t>Volumetric</t>
  </si>
  <si>
    <t>Residential</t>
  </si>
  <si>
    <t>Customers</t>
  </si>
  <si>
    <t>GS &lt; 50 kW</t>
  </si>
  <si>
    <t>GS &gt; 50 to 4,999 kW</t>
  </si>
  <si>
    <t>Streetlighting</t>
  </si>
  <si>
    <t>Connections</t>
  </si>
  <si>
    <t>USL</t>
  </si>
  <si>
    <t xml:space="preserve">Revenue Per Rate Class Under Proposed Rates </t>
  </si>
  <si>
    <t>Proposed Rates</t>
  </si>
  <si>
    <t>Revenues at Proposed Rates</t>
  </si>
  <si>
    <t>Class Specific Revenue Requirement</t>
  </si>
  <si>
    <t>Difference</t>
  </si>
  <si>
    <t>Base Revenue Requirement</t>
  </si>
  <si>
    <t>USoA</t>
  </si>
  <si>
    <t>Specific Service Charges</t>
  </si>
  <si>
    <t>Late Payment Charges</t>
  </si>
  <si>
    <t>Retail Services Revenues</t>
  </si>
  <si>
    <t>Service Transactions Req</t>
  </si>
  <si>
    <t>SSS Admin Revenue</t>
  </si>
  <si>
    <t>Electric Property-Rent</t>
  </si>
  <si>
    <t>Sales of Water &amp; Power</t>
  </si>
  <si>
    <t>Govern Assist Direct Income</t>
  </si>
  <si>
    <t>Special Purpose Recovery</t>
  </si>
  <si>
    <t>Rev from Merchandise</t>
  </si>
  <si>
    <t>Exp from Merchandise</t>
  </si>
  <si>
    <t>Gain on Disposition</t>
  </si>
  <si>
    <t>Loss on Disposition</t>
  </si>
  <si>
    <t>Rev from Non-Utility</t>
  </si>
  <si>
    <t>Exp from Non-Utility</t>
  </si>
  <si>
    <t>Non-Utility Rental</t>
  </si>
  <si>
    <t>Misc Non Operating Income</t>
  </si>
  <si>
    <t>Total Other Revenue</t>
  </si>
  <si>
    <t>Total Revenue Revenue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</si>
</sst>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-&quot;$&quot;* #,##0.00_-;\-&quot;$&quot;* #,##0.00_-;_-&quot;$&quot;* &quot;-&quot;??_-;_-@_-"/>
    <numFmt numFmtId="166" formatCode="_-&quot;$&quot;* #,##0.0000_-;\-&quot;$&quot;* #,##0.0000_-;_-&quot;$&quot;* &quot;-&quot;??_-;_-@_-"/>
    <numFmt numFmtId="167" formatCode="&quot;$&quot;#,##0"/>
    <numFmt numFmtId="168" formatCode="_-&quot;$&quot;* #,##0_-;\-&quot;$&quot;* #,##0_-;_-&quot;$&quot;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2" borderId="11" xfId="0" applyFont="1" applyFill="1" applyBorder="1"/>
    <xf numFmtId="0" fontId="6" fillId="3" borderId="11" xfId="0" applyFont="1" applyFill="1" applyBorder="1"/>
    <xf numFmtId="0" fontId="6" fillId="4" borderId="11" xfId="0" applyFont="1" applyFill="1" applyBorder="1" applyAlignment="1">
      <alignment vertical="center"/>
    </xf>
    <xf numFmtId="3" fontId="7" fillId="3" borderId="11" xfId="1" applyNumberFormat="1" applyFont="1" applyFill="1" applyBorder="1"/>
    <xf numFmtId="3" fontId="7" fillId="0" borderId="11" xfId="1" applyNumberFormat="1" applyFont="1" applyBorder="1"/>
    <xf numFmtId="164" fontId="7" fillId="3" borderId="11" xfId="1" applyNumberFormat="1" applyFont="1" applyFill="1" applyBorder="1"/>
    <xf numFmtId="164" fontId="7" fillId="3" borderId="12" xfId="1" applyNumberFormat="1" applyFont="1" applyFill="1" applyBorder="1"/>
    <xf numFmtId="165" fontId="7" fillId="3" borderId="11" xfId="2" applyNumberFormat="1" applyFont="1" applyFill="1" applyBorder="1"/>
    <xf numFmtId="166" fontId="7" fillId="3" borderId="11" xfId="2" applyNumberFormat="1" applyFont="1" applyFill="1" applyBorder="1"/>
    <xf numFmtId="167" fontId="7" fillId="0" borderId="11" xfId="2" applyNumberFormat="1" applyFont="1" applyBorder="1"/>
    <xf numFmtId="0" fontId="8" fillId="2" borderId="11" xfId="0" applyFont="1" applyFill="1" applyBorder="1"/>
    <xf numFmtId="168" fontId="7" fillId="3" borderId="11" xfId="2" applyNumberFormat="1" applyFont="1" applyFill="1" applyBorder="1"/>
    <xf numFmtId="168" fontId="7" fillId="0" borderId="6" xfId="2" applyNumberFormat="1" applyFont="1" applyBorder="1"/>
    <xf numFmtId="168" fontId="7" fillId="0" borderId="0" xfId="2" applyNumberFormat="1" applyFont="1" applyBorder="1"/>
    <xf numFmtId="0" fontId="4" fillId="0" borderId="3" xfId="0" applyFont="1" applyBorder="1"/>
    <xf numFmtId="0" fontId="8" fillId="0" borderId="4" xfId="0" applyFont="1" applyBorder="1"/>
    <xf numFmtId="0" fontId="7" fillId="0" borderId="4" xfId="0" applyFont="1" applyBorder="1"/>
    <xf numFmtId="167" fontId="9" fillId="0" borderId="5" xfId="0" applyNumberFormat="1" applyFont="1" applyBorder="1"/>
    <xf numFmtId="0" fontId="8" fillId="2" borderId="13" xfId="0" applyFont="1" applyFill="1" applyBorder="1"/>
    <xf numFmtId="168" fontId="9" fillId="0" borderId="13" xfId="0" applyNumberFormat="1" applyFont="1" applyBorder="1"/>
    <xf numFmtId="168" fontId="9" fillId="0" borderId="3" xfId="0" applyNumberFormat="1" applyFont="1" applyBorder="1"/>
    <xf numFmtId="168" fontId="7" fillId="0" borderId="6" xfId="0" applyNumberFormat="1" applyFont="1" applyBorder="1"/>
    <xf numFmtId="168" fontId="7" fillId="0" borderId="0" xfId="0" applyNumberFormat="1" applyFont="1" applyBorder="1"/>
    <xf numFmtId="0" fontId="4" fillId="5" borderId="2" xfId="0" applyFont="1" applyFill="1" applyBorder="1"/>
    <xf numFmtId="0" fontId="4" fillId="5" borderId="11" xfId="0" applyFont="1" applyFill="1" applyBorder="1"/>
    <xf numFmtId="0" fontId="8" fillId="5" borderId="11" xfId="0" applyFont="1" applyFill="1" applyBorder="1"/>
    <xf numFmtId="168" fontId="7" fillId="0" borderId="11" xfId="2" applyNumberFormat="1" applyFont="1" applyBorder="1"/>
    <xf numFmtId="168" fontId="7" fillId="0" borderId="12" xfId="2" applyNumberFormat="1" applyFont="1" applyBorder="1"/>
    <xf numFmtId="0" fontId="8" fillId="5" borderId="13" xfId="0" applyFont="1" applyFill="1" applyBorder="1"/>
    <xf numFmtId="168" fontId="7" fillId="0" borderId="13" xfId="0" applyNumberFormat="1" applyFont="1" applyBorder="1"/>
    <xf numFmtId="168" fontId="7" fillId="0" borderId="5" xfId="0" applyNumberFormat="1" applyFont="1" applyBorder="1"/>
    <xf numFmtId="0" fontId="2" fillId="0" borderId="0" xfId="0" applyFont="1"/>
    <xf numFmtId="168" fontId="0" fillId="0" borderId="0" xfId="0" applyNumberFormat="1"/>
    <xf numFmtId="0" fontId="4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168" fontId="8" fillId="3" borderId="0" xfId="2" applyNumberFormat="1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168" fontId="2" fillId="0" borderId="15" xfId="0" applyNumberFormat="1" applyFont="1" applyBorder="1"/>
    <xf numFmtId="0" fontId="4" fillId="0" borderId="1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on/Ontario%20Energy%20Board/RATE%20APPLICATIONS/2014%20COS%20Application/E-Chapter%202_Appendices_for_2014/FFPC_Custom_Chapter2_Appendices_for%202014_CGAAP_Dec13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>
        <row r="1">
          <cell r="I1" t="str">
            <v>Distribution Volumetric Rate</v>
          </cell>
        </row>
        <row r="2">
          <cell r="I2" t="str">
            <v>Distribution Volumetric Rate - $/kW of contracted amount</v>
          </cell>
          <cell r="N2" t="str">
            <v>$</v>
          </cell>
        </row>
        <row r="3">
          <cell r="I3" t="str">
            <v>Distribution Wheeling Service Rate</v>
          </cell>
          <cell r="N3" t="str">
            <v>$/kWh</v>
          </cell>
        </row>
        <row r="4">
          <cell r="I4" t="str">
            <v>General Service 1,500 to 4,999 kW customer</v>
          </cell>
          <cell r="N4" t="str">
            <v>$/kW</v>
          </cell>
        </row>
        <row r="5">
          <cell r="I5" t="str">
            <v>General Service 50 to 1,499 kW customer</v>
          </cell>
          <cell r="N5" t="str">
            <v>$/kVA</v>
          </cell>
        </row>
        <row r="6">
          <cell r="I6" t="str">
            <v>General Service Large Use customer</v>
          </cell>
        </row>
        <row r="7">
          <cell r="I7" t="str">
            <v>Green Energy Act Plan Funding Adder - effective April 1, 2013 until March 31, 2014</v>
          </cell>
        </row>
        <row r="8">
          <cell r="I8" t="str">
            <v>Green Energy Act Plan Funding Adder - effective until March 31, 2013</v>
          </cell>
        </row>
        <row r="9">
          <cell r="I9" t="str">
            <v>Low Voltage Service Charge</v>
          </cell>
        </row>
        <row r="10">
          <cell r="I10" t="str">
            <v>Low Voltage Service Rate</v>
          </cell>
        </row>
        <row r="11">
          <cell r="I11" t="str">
            <v>Low Voltage Volumetric Rate</v>
          </cell>
        </row>
        <row r="12">
          <cell r="I12" t="str">
            <v>Mechanism (SSM) Recovery (2012) - effective until April 30, 2014</v>
          </cell>
        </row>
        <row r="13">
          <cell r="I13" t="str">
            <v>Minimum Distribution Charge - per KW of maximum billing demand in the previous 11 months</v>
          </cell>
        </row>
        <row r="14">
          <cell r="I14" t="str">
            <v>Monthly Distribution Wheeling Service Rate - Dedicated LV Line</v>
          </cell>
        </row>
        <row r="15">
          <cell r="I15" t="str">
            <v>Monthly Distribution Wheeling Service Rate - Hydro One Networks</v>
          </cell>
        </row>
        <row r="16">
          <cell r="I16" t="str">
            <v>Monthly Distribution Wheeling Service Rate - Shared LV Line</v>
          </cell>
        </row>
        <row r="17">
          <cell r="I17" t="str">
            <v>Monthly Distribution Wheeling Service Rate - Waterloo North Hydro</v>
          </cell>
        </row>
        <row r="18">
          <cell r="I18" t="str">
            <v>Rate Rider for Application of Tax Change - effective until April 30, 2014</v>
          </cell>
        </row>
        <row r="19">
          <cell r="I19" t="str">
            <v>Rate Rider for Application of Tax Change - effective until December 31, 2013</v>
          </cell>
        </row>
        <row r="20">
          <cell r="I20" t="str">
            <v>Rate Rider for Application of Tax Change - Hydro One Networks - effective until April 30, 2014</v>
          </cell>
        </row>
        <row r="21">
          <cell r="I21" t="str">
            <v>Rate Rider for Application of Tax Change - Waterloo North Hydro - effective until April 30, 2014</v>
          </cell>
        </row>
        <row r="22">
          <cell r="I22" t="str">
            <v>Rate Rider for Application of Tax Change (2013) - effective until April 30, 2014</v>
          </cell>
        </row>
        <row r="23">
          <cell r="I23" t="str">
            <v>Rate Rider for Application of Tax Change (per connection) - effective until April 30, 2014</v>
          </cell>
        </row>
        <row r="24">
          <cell r="I24" t="str">
            <v>Rate Rider for Application of Tax Change Dedicated LV Line - effective until April 30, 2014</v>
          </cell>
        </row>
        <row r="25">
          <cell r="I25" t="str">
            <v>Rate Rider for Application of Tax Change Shared LV Line - effective until April 30, 2014</v>
          </cell>
        </row>
        <row r="26">
          <cell r="I26" t="str">
            <v>Rate Rider for Deferral/Variance Account (2012) - effective unitl April 30, 2016</v>
          </cell>
        </row>
        <row r="27">
          <cell r="I27" t="str">
            <v>Rate Rider for Deferral/Variance Account Disposition (2012) - effective until April 30, 2016</v>
          </cell>
        </row>
        <row r="28">
          <cell r="I28" t="str">
            <v>Rate Rider for Deferral/Variance Account Disposition (2013) - effective until April 30, 2014</v>
          </cell>
        </row>
        <row r="29">
          <cell r="I29" t="str">
            <v>Rate Rider for Deferral/Variance Account Dispositon (2012) - effective until April 30, 2016</v>
          </cell>
        </row>
        <row r="30">
          <cell r="I30" t="str">
            <v>Rate Rider for Disposition of Capital Gain - effective until April 30, 2014</v>
          </cell>
        </row>
        <row r="31">
          <cell r="I31" t="str">
            <v>Rate Rider for Disposition of Deferral/Variance Accounts - effective until August 31, 2013</v>
          </cell>
        </row>
        <row r="32">
          <cell r="I32" t="str">
            <v>Rate Rider for Disposition of Deferral/Variance Accounts (2010) - effective until April 30, 2014</v>
          </cell>
        </row>
        <row r="33">
          <cell r="I33" t="str">
            <v>Rate Rider for Disposition of Deferral/Variance Accounts (2011) - effective until April 30, 2014</v>
          </cell>
        </row>
        <row r="34">
          <cell r="I34" t="str">
            <v>Rate Rider for Disposition of Deferral/Variance Accounts (2011) - effective until April 30, 2015</v>
          </cell>
        </row>
        <row r="35">
          <cell r="I35" t="str">
            <v>Rate Rider for Disposition of Deferral/Variance Accounts (2011) - effective until April 30, 2016</v>
          </cell>
        </row>
        <row r="36">
          <cell r="I36" t="str">
            <v>Rate Rider for Disposition of Deferral/Variance Accounts (2012) - effective until April 30, 2014</v>
          </cell>
        </row>
        <row r="37">
          <cell r="I37" t="str">
            <v>Rate Rider for Disposition of Deferral/Variance Accounts (2012) - effective until April 30, 2015</v>
          </cell>
        </row>
        <row r="38">
          <cell r="I38" t="str">
            <v>Rate Rider for Disposition of Deferral/Variance Accounts (2012) - effective until April 30, 2016</v>
          </cell>
        </row>
        <row r="39">
          <cell r="I39" t="str">
            <v>Rate Rider for Disposition of Deferral/Variance Accounts (2012) - effective until December 31, 2013</v>
          </cell>
        </row>
        <row r="40">
          <cell r="I40" t="str">
            <v>Rate Rider for Disposition of Deferral/Variance Accounts (2012) - effective until December 31, 2013 Applicable in the service area excluding the former service area of Clinton Power</v>
          </cell>
        </row>
        <row r="41">
          <cell r="I41" t="str">
            <v>Rate Rider for Disposition of Deferral/Variance Accounts (2012) - effective until December 31, 2013 Applicable in the service area excluding the former service areas of Clinton Power and 
West Perth Power</v>
          </cell>
        </row>
        <row r="42">
          <cell r="I42" t="str">
            <v>Rate Rider for Disposition of Deferral/Variance Accounts (2012) - effective until December 31, 2013 Applicable only in the former service area of West Perth Power</v>
          </cell>
        </row>
        <row r="43">
          <cell r="I43" t="str">
            <v>Rate Rider for Disposition of Deferral/Variance Accounts (2012) - effective until December 31, 2015</v>
          </cell>
        </row>
        <row r="44">
          <cell r="I44" t="str">
            <v>Rate Rider for Disposition of Deferral/Variance Accounts (2012) - effective until December 31, 2016 Applicable only in the former service area of Clinton Power</v>
          </cell>
        </row>
        <row r="45">
          <cell r="I45" t="str">
            <v>Rate Rider for Disposition of Deferral/Variance Accounts (2012) - effective until February 28, 2013</v>
          </cell>
        </row>
        <row r="46">
          <cell r="I46" t="str">
            <v>Rate Rider for Disposition of Deferral/Variance Accounts (2012) - effective until June 30, 2014</v>
          </cell>
        </row>
        <row r="47">
          <cell r="I47" t="str">
            <v>Rate Rider for Disposition of Deferral/Variance Accounts (2012) - effective until March 31, 2013</v>
          </cell>
        </row>
        <row r="48">
          <cell r="I48" t="str">
            <v>Rate Rider for Disposition of Deferral/Variance Accounts (2012) - effective until October 31, 2013</v>
          </cell>
        </row>
        <row r="49">
          <cell r="I49" t="str">
            <v>Rate Rider for Disposition of Deferral/Variance Accounts (2013) - effective until April 30, 2014</v>
          </cell>
        </row>
        <row r="50">
          <cell r="I50" t="str">
            <v>Rate Rider for Disposition of Deferral/Variance Accounts (2013) - effective until April 30, 2015</v>
          </cell>
        </row>
        <row r="51">
          <cell r="I51" t="str">
            <v>Rate Rider for Disposition of Deferral/Variance Accounts (2013) - effective until April 30, 2017</v>
          </cell>
        </row>
        <row r="52">
          <cell r="I52" t="str">
            <v>Rate Rider for Disposition of Deferral/Variance Accounts (2013) - effective until December 31, 2013</v>
          </cell>
        </row>
        <row r="53">
          <cell r="I53" t="str">
            <v>Rate Rider for Disposition of Deferred PILs Variance Account 1562 - effective until April 30, 2014</v>
          </cell>
        </row>
        <row r="54">
          <cell r="I54" t="str">
            <v>Rate Rider for Disposition of Deferred PILs Variance Account 1562 - effective until December 31, 2013</v>
          </cell>
        </row>
        <row r="55">
          <cell r="I55" t="str">
            <v>Rate Rider for Disposition of Deferred PILs Variance Account 1562 - effective until March 31, 2016</v>
          </cell>
        </row>
        <row r="56">
          <cell r="I56" t="str">
            <v>Rate Rider for Disposition of Deferred PILs Variance Account 1562 - effective until November 30, 2013</v>
          </cell>
        </row>
        <row r="57">
          <cell r="I57" t="str">
            <v>Rate Rider for Disposition of Deferred PILs Variance Account 1562 - effective until October 31, 2013</v>
          </cell>
        </row>
        <row r="58">
          <cell r="I58" t="str">
            <v>Rate Rider for Disposition of Deferred PILs Variance Account 1562 (2012) - effective until April 30, 2015</v>
          </cell>
        </row>
        <row r="59">
          <cell r="I59" t="str">
            <v>Rate Rider for Disposition of Deferred PILs Variance Account 1562 (per connection) (2012) - effective until April 30, 2015</v>
          </cell>
        </row>
        <row r="60">
          <cell r="I60" t="str">
            <v>Rate Rider for Disposition of Global Adjustment Sub-Account - effective until November 30, 2013 
 Applicable only for Non-RPP Customers</v>
          </cell>
        </row>
        <row r="61">
          <cell r="I61" t="str">
            <v>Rate Rider for Disposition of Global Adjustment Sub-Account - effective until November 30, 2013 Applicable only for Non-RPP Customers</v>
          </cell>
        </row>
        <row r="62">
          <cell r="I62" t="str">
            <v>Rate Rider for Disposition of Global Adjustment Sub-Account (2010) - effective until April 30, 2014 Applicable only for Non-RPP Customers</v>
          </cell>
        </row>
        <row r="63">
          <cell r="I63" t="str">
            <v>Rate Rider for Disposition of Global Adjustment Sub-Account (2011) - effective until April 30, 2014 Applicable only for Non-RPP Customers</v>
          </cell>
        </row>
        <row r="64">
          <cell r="I64" t="str">
            <v>Rate Rider for Disposition of Global Adjustment Sub-Account (2011) - effective until April 30, 2015 Applicable only for Non-RPP Customers</v>
          </cell>
        </row>
        <row r="65">
          <cell r="I65" t="str">
            <v>Rate Rider for Disposition of Global Adjustment Sub-Account (2011) - effective until April 30, 2016 Applicable only for Non-RPP Customers</v>
          </cell>
        </row>
        <row r="66">
          <cell r="I66" t="str">
            <v>Rate Rider for Disposition of Global Adjustment Sub-Account (2012) - effective until April 30, 2014 Applicable only for Non-RPP Customers</v>
          </cell>
        </row>
        <row r="67">
          <cell r="I67" t="str">
            <v>Rate Rider for Disposition of Global Adjustment Sub-Account (2012) - effective until April 30, 2015 Applicable only for Non-RPP Customers</v>
          </cell>
        </row>
        <row r="68">
          <cell r="I68" t="str">
            <v>Rate Rider for Disposition of Global Adjustment Sub-Account (2012) - effective until April 30, 2015 Applicatble only for Non-RPP Customers</v>
          </cell>
        </row>
        <row r="69">
          <cell r="I69" t="str">
            <v>Rate Rider for Disposition of Global Adjustment Sub-Account (2012) - effective until April 30, 2016 Applicable only for Non-RPP Customers</v>
          </cell>
        </row>
        <row r="70">
          <cell r="I70" t="str">
            <v>Rate Rider for Disposition of Global Adjustment Sub-Account (2012) - effective until December 31, 2013 Applicable only for Non-RPP Customers in the former service area of Clinton Power</v>
          </cell>
        </row>
        <row r="71">
          <cell r="I71" t="str">
            <v>Rate Rider for Disposition of Global Adjustment Sub-Account (2012) - effective until December 31, 2013 Applicable only for Non-RPP Customers in the former service area of West Perth Power</v>
          </cell>
        </row>
        <row r="72">
          <cell r="I72" t="str">
            <v>Rate Rider for Disposition of Global Adjustment Sub-Account (2012) - effective until December 31, 2013 Applicable only for Non-RPP Customers in the service area excluding the former service areas of Clinton Power and West Perth Power</v>
          </cell>
        </row>
        <row r="73">
          <cell r="I73" t="str">
            <v>Rate Rider for Disposition of Global Adjustment Sub-Account (2012) - effective until February 28, 2013 Applicable only for Non-RPP Customers</v>
          </cell>
        </row>
        <row r="74">
          <cell r="I74" t="str">
            <v>Rate Rider for Disposition of Global Adjustment Sub-Account (2012) - effective until June 30, 2014 Applicable only for Non-RPP Customers</v>
          </cell>
        </row>
        <row r="75">
          <cell r="I75" t="str">
            <v>Rate Rider for Disposition of Global Adjustment Sub-Account (2012) - effective until March 31, 2013 Applicable only for Non-RPP Customers</v>
          </cell>
        </row>
        <row r="76">
          <cell r="I76" t="str">
            <v>Rate Rider for Disposition of Global Adjustment Sub-Account (2012) - effective until October 31, 2013 Applicable only for Non-RPP Customers</v>
          </cell>
        </row>
        <row r="77">
          <cell r="I77" t="str">
            <v>Rate Rider for Disposition of Global Adjustment Sub-Account (2013) - effective until April 30, 2014 Applicable only for Non-RPP Customers</v>
          </cell>
        </row>
        <row r="78">
          <cell r="I78" t="str">
            <v>Rate Rider for Disposition of Global Adjustment Sub-Account (2013) - effective until April 30, 2015 Applicable only for Non-RPP Customers</v>
          </cell>
        </row>
        <row r="79">
          <cell r="I79" t="str">
            <v>Rate Rider for Disposition of Global Adjustment Sub-Account (2013) - effective until April 30, 2017 Applicable only for Non-RPP Customers</v>
          </cell>
        </row>
        <row r="80">
          <cell r="I80" t="str">
            <v>Rate Rider for Disposition of Global Adjustment Sub-Account (2013) - effective until December 31, 2013 Applicable only for Non-RPP Customers</v>
          </cell>
        </row>
        <row r="81">
          <cell r="I81" t="str">
            <v>Rate Rider for Disposition of Post Retirement Actuarial Gain - effective until March 31, 2025</v>
          </cell>
        </row>
        <row r="82">
          <cell r="I82" t="str">
            <v>Rate Rider for Disposition of Residual Hisotrical Smart Meter Costs - effective until April 30, 2015</v>
          </cell>
        </row>
        <row r="83">
          <cell r="I83" t="str">
            <v>Rate Rider for Disposition of Residual Historical Smart Meter Costs - effective until April 30, 2013</v>
          </cell>
        </row>
        <row r="84">
          <cell r="I84" t="str">
            <v>Rate Rider for Disposition of Residual Historical Smart Meter Costs - effective until April 30, 2014</v>
          </cell>
        </row>
        <row r="85">
          <cell r="I85" t="str">
            <v>Rate Rider for Disposition of Residual Historical Smart Meter Costs - effective until April 30, 2016</v>
          </cell>
        </row>
        <row r="86">
          <cell r="I86" t="str">
            <v>Rate Rider for Disposition of Residual Historical Smart Meter Costs - effective until August 31, 2013</v>
          </cell>
        </row>
        <row r="87">
          <cell r="I87" t="str">
            <v>Rate Rider for Disposition of Residual Historical Smart Meter Costs - effective until August 31, 2015</v>
          </cell>
        </row>
        <row r="88">
          <cell r="I88" t="str">
            <v>Rate Rider for Disposition of Residual Historical Smart Meter Costs - effective until December 31, 2013</v>
          </cell>
        </row>
        <row r="89">
          <cell r="I89" t="str">
            <v>Rate Rider for Disposition of Residual Historical Smart Meter Costs - effective until December 31, 2014</v>
          </cell>
        </row>
        <row r="90">
          <cell r="I90" t="str">
            <v>Rate Rider for Disposition of Residual Historical Smart Meter Costs - effective until December 31, 2015</v>
          </cell>
        </row>
        <row r="91">
          <cell r="I91" t="str">
            <v>Rate Rider for Disposition of Residual Historical Smart Meter Costs - effective until March 31, 2013</v>
          </cell>
        </row>
        <row r="92">
          <cell r="I92" t="str">
            <v>Rate Rider for Disposition of Residual Historical Smart Meter Costs - effective until November 30, 2013</v>
          </cell>
        </row>
        <row r="93">
          <cell r="I93" t="str">
            <v>Rate Rider for Disposition of Residual Historical Smart Meter Costs - effective until October 31, 2013</v>
          </cell>
        </row>
        <row r="94">
          <cell r="I94" t="str">
            <v>Rate Rider for Disposition of Residual Historical Smart Meter Costs - effective until September 30, 2014</v>
          </cell>
        </row>
        <row r="95">
          <cell r="I95" t="str">
            <v>Rate Rider for Disposition of Residual Historical Smart Meter Costs - Non-Interval Metered 
 - effective until April 30, 2014</v>
          </cell>
        </row>
        <row r="96">
          <cell r="I96" t="str">
            <v>Rate Rider for Disposition of Residual Historical Smart Meter Costs 2 - in effect until the effective 
 date of the next cost of service-based rate order</v>
          </cell>
        </row>
        <row r="97">
          <cell r="I97" t="str">
            <v>Rate Rider for Disposition of Residual Historical Smart Meter Costs 3 - in effect until the effective 
 date of the next cost of service-based rate order</v>
          </cell>
        </row>
        <row r="98">
          <cell r="I98" t="str">
            <v>Rate Rider for Disposition of Residual Incremental Historical Smart Meter Costs - 
 effective until August 31, 2015</v>
          </cell>
        </row>
        <row r="99">
          <cell r="I99" t="str">
            <v>Rate Rider for Disposition of Stranded Meter Costs - effective until April 30, 2016</v>
          </cell>
        </row>
        <row r="100">
          <cell r="I100" t="str">
            <v>Rate Rider for Global Adjustment Sub Account Disposition - effective until April 30, 2016 Applicable only for Non RPP Customers</v>
          </cell>
        </row>
        <row r="101">
          <cell r="I101" t="str">
            <v>Rate Rider for Incremental Capital (2012) - effective until April 30, 2015</v>
          </cell>
        </row>
        <row r="102">
          <cell r="I102" t="str">
            <v>Rate Rider for Lost Revenue Adjustment (LRAM) Recovery/Shared Savings Mechanism Recovery 
 (2011) - effective until April 30, 2014</v>
          </cell>
        </row>
        <row r="103">
          <cell r="I103" t="str">
            <v>Rate Rider for Lost Revenue Adjustment Mechanism Variance Account (LRAMVA) (2011) – effective until April 30, 2014</v>
          </cell>
        </row>
        <row r="104">
          <cell r="I104" t="str">
            <v>Rate Rider for Lost Revenue Adjustment Mechanism Variance Account (LRAMVA) Recovery 
 (2011 CDM Activities) - effective until April 30, 2014</v>
          </cell>
        </row>
        <row r="105">
          <cell r="I105" t="str">
            <v>Rate Rider for Recover of Residual Historical Smart Meter Costs - effective until June 30, 2014</v>
          </cell>
        </row>
        <row r="106">
          <cell r="I106" t="str">
            <v>Rate Rider for Recovery of Deferred Revenue - effective until December 31, 2013</v>
          </cell>
        </row>
        <row r="107">
          <cell r="I107" t="str">
            <v>Rate Rider for Recovery of Forgone Revenue - effective until April 30, 2014</v>
          </cell>
        </row>
        <row r="108">
          <cell r="I108" t="str">
            <v>Rate Rider for Recovery of Green Energy Act related costs - effective until December 31, 2013</v>
          </cell>
        </row>
        <row r="109">
          <cell r="I109" t="str">
            <v>Rate Rider for Recovery of Incremental Capital (2013) - in effect until the effective date of the
 next cost of service-based rate order</v>
          </cell>
        </row>
        <row r="110">
          <cell r="I110" t="str">
            <v>Rate Rider for Recovery of Incremental Capital (2013) (per connection) - in effect until the effective date of 
 the next cost of service-based rate order</v>
          </cell>
        </row>
        <row r="111">
          <cell r="I111" t="str">
            <v>Rate Rider for Recovery of Incremental Capital Costs</v>
          </cell>
        </row>
        <row r="112">
          <cell r="I112" t="str">
            <v>Rate Rider for Recovery of Incremental Capital Costs - effective until April 30, 2014</v>
          </cell>
        </row>
        <row r="113">
          <cell r="I113" t="str">
            <v>Rate Rider for Recovery of Incremental Capital Costs - effective until April 30, 2015</v>
          </cell>
        </row>
        <row r="114">
          <cell r="I114" t="str">
            <v>Rate Rider for Recovery of Lost Revenue Adjustment Mechanism (LRAM) - effective until April 30, 2014</v>
          </cell>
        </row>
        <row r="115">
          <cell r="I115" t="str">
            <v>Rate Rider for Recovery of Lost Revenue Adjustment Mechanism (LRAM) - effective until April 30, 2016</v>
          </cell>
        </row>
        <row r="116">
          <cell r="I116" t="str">
            <v>Rate Rider for Recovery of Lost Revenue Adjustment Mechanism (LRAM) - effective until August 31, 2013</v>
          </cell>
        </row>
        <row r="117">
          <cell r="I117" t="str">
            <v>Rate Rider for Recovery of Lost Revenue Adjustment Mechanism (LRAM) - effective until December 31, 2013</v>
          </cell>
        </row>
        <row r="118">
          <cell r="I118" t="str">
            <v>Rate Rider for Recovery of Lost Revenue Adjustment Mechanism (LRAM) - effective until June 30, 2013</v>
          </cell>
        </row>
        <row r="119">
          <cell r="I119" t="str">
            <v>Rate Rider for Recovery of Lost Revenue Adjustment Mechanism (LRAM) - effective until November 30, 2013</v>
          </cell>
        </row>
        <row r="120">
          <cell r="I120" t="str">
            <v>Rate Rider for Recovery of Lost Revenue Adjustment Mechanism (LRAM) (2012) - effective until April 30, 2014</v>
          </cell>
        </row>
        <row r="121">
          <cell r="I121" t="str">
            <v>Rate Rider for Recovery of Lost Revenue Adjustment Mechanism (LRAM) (2012) - effective until February 28, 2013</v>
          </cell>
        </row>
        <row r="122">
          <cell r="I122" t="str">
            <v>Rate Rider for Recovery of Lost Revenue Adjustment Mechanism (LRAM) (2013) - effective until December 31, 2013</v>
          </cell>
        </row>
        <row r="123">
          <cell r="I123" t="str">
            <v>Rate Rider for Recovery of Lost Revenue Adjustment Mechanism (LRAM) (pre-2011 CDM Activities) - effective until April 30, 2014</v>
          </cell>
        </row>
        <row r="124">
          <cell r="I124" t="str">
            <v>Rate Rider for Recovery of Lost Revenue Adjustment Mechanism (LRAM)/Shared Savings</v>
          </cell>
        </row>
        <row r="125">
          <cell r="I125" t="str">
            <v>Rate Rider for Recovery of Lost Revenue Adjustment Mechanism (LRAM)/Shared Savings Mechanism (SSM) - effective until April 30, 2014</v>
          </cell>
        </row>
        <row r="126">
          <cell r="I126" t="str">
            <v>Rate Rider for Recovery of Lost Revenue Adjustment Mechanism (LRAM)/Shared Savings Mechanism (SSM) - effective until December 31, 2014 and applicable in the service area excluding the former service area of Clinton Power</v>
          </cell>
        </row>
        <row r="127">
          <cell r="I127" t="str">
            <v>Rate Rider for Recovery of Lost Revenue Adjustment Mechanism (LRAM)/Shared Savings Mechanism (SSM) - effective until December 31, 2014 and applicable in the service area excluding the former service areas of Clinton Power and West Perth Power</v>
          </cell>
        </row>
        <row r="128">
          <cell r="I128" t="str">
            <v>Rate Rider for Recovery of Lost Revenue Adjustment Mechanism (LRAM)/Shared Savings Mechanism (SSM) - effective until December 31, 2014 and applicable only in the former service area of Clinton Power</v>
          </cell>
        </row>
        <row r="129">
          <cell r="I129" t="str">
            <v>Rate Rider for Recovery of Lost Revenue Adjustment Mechanism (LRAM)/Shared Savings Mechanism (SSM) - effective until December 31, 2014 and applicable only in the former service area of West Perth Power</v>
          </cell>
        </row>
        <row r="130">
          <cell r="I130" t="str">
            <v>Rate Rider for Recovery of Lost Revenue Adjustment Mechanism (LRAM)/Shared Savings Mechanism (SSM) - effective until March 31, 2016</v>
          </cell>
        </row>
        <row r="131">
          <cell r="I131" t="str">
            <v>Rate Rider for Recovery of Lost Revenue Adjustment Mechanism (LRAM)/Shared Savings Mechanism (SSM) Recovery - effective until April 30, 2014</v>
          </cell>
        </row>
        <row r="132">
          <cell r="I132" t="str">
            <v>Rate Rider for Recovery of Lost Revenue Adjustment Mechanism (LRAM)/Shared Savings Mechanism (SSM) Recovery - effective until April 30, 2015</v>
          </cell>
        </row>
        <row r="133">
          <cell r="I133" t="str">
            <v>Rate Rider for Recovery of Lost Revenue Adjustment Mechanism (LRAM)/Shared Savings Mechanism (SSM) Recovery (2010) - effective until April 30, 2014</v>
          </cell>
        </row>
        <row r="134">
          <cell r="I134" t="str">
            <v>Rate Rider for Recovery of Lost Revenue Adjustment Mechanism (LRAM)/Shared Savings Mechanism (SSM) Recovery (2012) - effective until April 30, 2014</v>
          </cell>
        </row>
        <row r="135">
          <cell r="I135" t="str">
            <v>Rate Rider for Recovery of Lost Revenue Adjustment Mechanism (LRAM)/Shared Savings Mechanism (SSM) Recovery (2012) - effective until October 31, 2013</v>
          </cell>
        </row>
        <row r="136">
          <cell r="I136" t="str">
            <v>Rate Rider for Recovery of Residual Historical Smart Meter Costs - effective July 1, 2012 - April 30, 2016</v>
          </cell>
        </row>
        <row r="137">
          <cell r="I137" t="str">
            <v>Rate Rider for Recovery of Smart Meter Incremental Revenue Requirement - effective until the date of the next cost of service-based rate order</v>
          </cell>
        </row>
        <row r="138">
          <cell r="I138" t="str">
            <v>Rate Rider for Recovery of Smart Meter Incremental Revenue Requirement - in effect until the effective date of the next cost of service-based rate order</v>
          </cell>
        </row>
        <row r="139">
          <cell r="I139" t="str">
            <v>Rate Rider for Recovery of Smart Meter Incremental Revenue Requirement - Non-Interval Metered - in effect until the effective date of the next cost of service-based rate order</v>
          </cell>
        </row>
        <row r="140">
          <cell r="I140" t="str">
            <v>Rate Rider for Recovery of Smart Meter Incremental Revenue Requirements - in effect until the effective date of the next cost of service application</v>
          </cell>
        </row>
        <row r="141">
          <cell r="I141" t="str">
            <v>Rate Rider for Recovery of Smart Meter Stranded Assets - effective until April 30, 2016</v>
          </cell>
        </row>
        <row r="142">
          <cell r="I142" t="str">
            <v>Rate Rider for Recovery of Stranded Assets - effective until April 30, 2016</v>
          </cell>
        </row>
        <row r="143">
          <cell r="I143" t="str">
            <v>Rate Rider for Recovery of Stranded Meter Assets - effective July 1, 2012 - April 30, 2016</v>
          </cell>
        </row>
        <row r="144">
          <cell r="I144" t="str">
            <v>Rate Rider for Recovery of Stranded Meter Assets - effective until April 30, 2014</v>
          </cell>
        </row>
        <row r="145">
          <cell r="I145" t="str">
            <v>Rate Rider for Recovery of Stranded Meter Assets – effective until April 30, 2015</v>
          </cell>
        </row>
        <row r="146">
          <cell r="I146" t="str">
            <v>Rate Rider for Recovery of Stranded Meter Assets - effective until April 30, 2016</v>
          </cell>
        </row>
        <row r="147">
          <cell r="I147" t="str">
            <v>Rate Rider for Recovery of Stranded Meter Assets - effective until August 31, 2013</v>
          </cell>
        </row>
        <row r="148">
          <cell r="I148" t="str">
            <v>Rate Rider for Recovery of Stranded Meter Assets - effective until August 31, 2015</v>
          </cell>
        </row>
        <row r="149">
          <cell r="I149" t="str">
            <v>Rate Rider for Recovery of Stranded Meter Assets - effective until December 31, 2014</v>
          </cell>
        </row>
        <row r="150">
          <cell r="I150" t="str">
            <v>Rate Rider for Recovery of Stranded Meter Assets - effective until December 31, 2015</v>
          </cell>
        </row>
        <row r="151">
          <cell r="I151" t="str">
            <v>Rate Rider for Recovery of Stranded Meter Assets - effective until June 30, 2016</v>
          </cell>
        </row>
        <row r="152">
          <cell r="I152" t="str">
            <v>Rate Rider for Recovery of Stranded Meter Assets - effective until March 31, 2016</v>
          </cell>
        </row>
        <row r="153">
          <cell r="I153" t="str">
            <v>Rate Rider for Recovery of Stranded Meter Assets - effective until November 30, 2013</v>
          </cell>
        </row>
        <row r="154">
          <cell r="I154" t="str">
            <v>Rate Rider for Reversal of Deferral/Variance Account Disposition (2011) - effective until April 30, 2015</v>
          </cell>
        </row>
        <row r="155">
          <cell r="I155" t="str">
            <v>Rate Rider for Smart Meter Disposition - effective until October 31, 2013</v>
          </cell>
        </row>
        <row r="156">
          <cell r="I156" t="str">
            <v>Rate Rider for Smart Meter Incremental Revenue Requirement - in effect until the effective date of the next cost of service-based rate order</v>
          </cell>
        </row>
        <row r="157">
          <cell r="I157" t="str">
            <v>Rate Rider for Smart Metering Entity Charge - effective until October 31, 2018</v>
          </cell>
        </row>
        <row r="158">
          <cell r="I158" t="str">
            <v>Rate Rider for the disposition of Deferral/Variance Accounts Disposition (2013) - effective on an interim basis until April 30, 2014</v>
          </cell>
        </row>
        <row r="159">
          <cell r="I159" t="str">
            <v>Rate Rider for the disposition of Global Adjustment Sub-Account Disposition (2013) - effective on an interim basis until April 30, 2014 Applicable only for Non-RPP Customers</v>
          </cell>
        </row>
        <row r="160">
          <cell r="I160" t="str">
            <v>Retail Transmission Rate - Line and Transformation Connection Service Rate</v>
          </cell>
        </row>
        <row r="161">
          <cell r="I161" t="str">
            <v>Retail Transmission Rate - Line and Transformation Connection Service Rate - (less than 1,000 kW)</v>
          </cell>
        </row>
        <row r="162">
          <cell r="I162" t="str">
            <v>Retail Transmission Rate - Line and Transformation Connection Service Rate - Interval Metered</v>
          </cell>
        </row>
        <row r="163">
          <cell r="I163" t="str">
            <v>Retail Transmission Rate - Line and Transformation Connection Service Rate - Interval Metered (1,000 to 4,999 kW)</v>
          </cell>
        </row>
        <row r="164">
          <cell r="I164" t="str">
            <v>Retail Transmission Rate - Line and Transformation Connection Service Rate - Interval Metered (less than 1,000 kW)</v>
          </cell>
        </row>
        <row r="165">
          <cell r="I165" t="str">
            <v>Retail Transmission Rate - Line and Transformation Connection Service Rate - Interval Metered &lt; 1,000 kW</v>
          </cell>
        </row>
        <row r="166">
          <cell r="I166" t="str">
            <v>Retail Transmission Rate - Line and Transformation Connection Service Rate - Interval Metered &gt; 1,000 kW</v>
          </cell>
        </row>
        <row r="167">
          <cell r="I167" t="str">
            <v>Retail Transmission Rate - Line and Transformation Connection Service Rate FOR ALL SERVICE AREAS EXCEPT HENSALL</v>
          </cell>
        </row>
        <row r="168">
          <cell r="I168" t="str">
            <v>Retail Transmission Rate - Line Connection Service Rate</v>
          </cell>
        </row>
        <row r="169">
          <cell r="I169" t="str">
            <v>Retail Transmission Rate - Network Service Rate</v>
          </cell>
        </row>
        <row r="170">
          <cell r="I170" t="str">
            <v>Retail Transmission Rate - Network Service Rate - (less than 1,000 kW)</v>
          </cell>
        </row>
        <row r="171">
          <cell r="I171" t="str">
            <v>Retail Transmission Rate - Network Service Rate - Interval Metered</v>
          </cell>
        </row>
        <row r="172">
          <cell r="I172" t="str">
            <v>Retail Transmission Rate - Network Service Rate - Interval Metered (1,000 to 4,999 kW)</v>
          </cell>
        </row>
        <row r="173">
          <cell r="I173" t="str">
            <v>Retail Transmission Rate - Network Service Rate - Interval Metered (less than 1,000 kW)</v>
          </cell>
        </row>
        <row r="174">
          <cell r="I174" t="str">
            <v>Retail Transmission Rate - Network Service Rate - Interval Metered &gt; 1,000 kW</v>
          </cell>
        </row>
        <row r="175">
          <cell r="I175" t="str">
            <v>Retail Transmission Rate - Transformation Connection Service Rate</v>
          </cell>
        </row>
        <row r="176">
          <cell r="I176" t="str">
            <v>Rider for Global Adjustment Sub-Account Disposition (2012) - effective until April 30, 2016 Applicable only for Non-RPP Customers</v>
          </cell>
        </row>
        <row r="177">
          <cell r="I177" t="str">
            <v>Rural Rate Protection Charge</v>
          </cell>
        </row>
        <row r="178">
          <cell r="I178" t="str">
            <v>Sentinel lights (dusk-to-dawn) connected to unmetered wires will have a flat rate monthly energy charge added to the regular customer bill. Further servicing details are available in the distributor’s Conditions of Service.</v>
          </cell>
        </row>
        <row r="179">
          <cell r="I179" t="str">
            <v>Service Charge</v>
          </cell>
        </row>
        <row r="180">
          <cell r="I180" t="str">
            <v>Service Charge (per connection)</v>
          </cell>
        </row>
        <row r="181">
          <cell r="I181" t="str">
            <v>Service Charge (per customer)</v>
          </cell>
        </row>
        <row r="182">
          <cell r="I182" t="str">
            <v>Standard Supply Service - Administrative Charge (if applicable)</v>
          </cell>
        </row>
        <row r="183">
          <cell r="I183" t="str">
            <v>Standby Charge - for a month where standby power is not provided. The charge is applied to the amount of reserved load transfer capacity contracted or the amount of monthly peak load displaced by a generating facility</v>
          </cell>
        </row>
        <row r="184">
          <cell r="I184" t="str">
            <v>Standby Charge - for a month where standby power is not provided. The charge is applied to the contracted amount (e.g. nameplate rating of the generation facility).</v>
          </cell>
        </row>
        <row r="185">
          <cell r="I185" t="str">
            <v>Wholesale Market Service Rate</v>
          </cell>
        </row>
      </sheetData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B4:Q44"/>
  <sheetViews>
    <sheetView tabSelected="1" workbookViewId="0">
      <selection activeCell="U6" sqref="U6"/>
    </sheetView>
  </sheetViews>
  <sheetFormatPr defaultRowHeight="15"/>
  <cols>
    <col min="1" max="1" width="2.140625" customWidth="1"/>
    <col min="2" max="2" width="16.85546875" customWidth="1"/>
    <col min="3" max="3" width="10.28515625" customWidth="1"/>
    <col min="7" max="7" width="11.5703125" customWidth="1"/>
    <col min="12" max="12" width="11.140625" customWidth="1"/>
    <col min="13" max="13" width="0.42578125" customWidth="1"/>
    <col min="14" max="14" width="11.7109375" customWidth="1"/>
    <col min="15" max="15" width="11.42578125" customWidth="1"/>
    <col min="16" max="16" width="11.28515625" customWidth="1"/>
    <col min="17" max="17" width="10.85546875" customWidth="1"/>
  </cols>
  <sheetData>
    <row r="4" spans="2:17" ht="19.5" thickBot="1">
      <c r="B4" s="53" t="s">
        <v>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2:17" ht="15.75" customHeight="1" thickBot="1">
      <c r="B5" s="1" t="s">
        <v>1</v>
      </c>
      <c r="C5" s="54" t="s">
        <v>2</v>
      </c>
      <c r="D5" s="56" t="s">
        <v>3</v>
      </c>
      <c r="E5" s="57"/>
      <c r="F5" s="58"/>
      <c r="G5" s="59" t="s">
        <v>4</v>
      </c>
      <c r="H5" s="60"/>
      <c r="I5" s="61" t="s">
        <v>5</v>
      </c>
      <c r="J5" s="59"/>
      <c r="K5" s="60"/>
      <c r="L5" s="54" t="s">
        <v>6</v>
      </c>
      <c r="M5" s="2"/>
      <c r="N5" s="62" t="s">
        <v>7</v>
      </c>
      <c r="O5" s="64" t="s">
        <v>8</v>
      </c>
      <c r="P5" s="66"/>
      <c r="Q5" s="67"/>
    </row>
    <row r="6" spans="2:17" ht="39" thickBot="1">
      <c r="B6" s="3"/>
      <c r="C6" s="55"/>
      <c r="D6" s="4" t="s">
        <v>9</v>
      </c>
      <c r="E6" s="4" t="s">
        <v>10</v>
      </c>
      <c r="F6" s="5" t="s">
        <v>11</v>
      </c>
      <c r="G6" s="5" t="s">
        <v>12</v>
      </c>
      <c r="H6" s="6" t="s">
        <v>13</v>
      </c>
      <c r="I6" s="4" t="s">
        <v>14</v>
      </c>
      <c r="J6" s="51" t="s">
        <v>15</v>
      </c>
      <c r="K6" s="52"/>
      <c r="L6" s="55"/>
      <c r="M6" s="7"/>
      <c r="N6" s="63"/>
      <c r="O6" s="65"/>
      <c r="P6" s="66"/>
      <c r="Q6" s="67"/>
    </row>
    <row r="7" spans="2:17">
      <c r="B7" s="8" t="s">
        <v>16</v>
      </c>
      <c r="C7" s="9" t="s">
        <v>17</v>
      </c>
      <c r="D7" s="10">
        <v>3292</v>
      </c>
      <c r="E7" s="10">
        <v>3287</v>
      </c>
      <c r="F7" s="11">
        <f t="shared" ref="F7:F11" si="0">IF(SUM(D7:E7)=0,0,AVERAGE(D7:E7))</f>
        <v>3289.5</v>
      </c>
      <c r="G7" s="12">
        <v>37751518</v>
      </c>
      <c r="H7" s="13"/>
      <c r="I7" s="14">
        <v>12.05</v>
      </c>
      <c r="J7" s="15">
        <v>8.8000000000000005E-3</v>
      </c>
      <c r="K7" s="15"/>
      <c r="L7" s="16">
        <f t="shared" ref="L7:L11" si="1">I7*F7*12+J7*G7+K7*H7</f>
        <v>807875.0584000001</v>
      </c>
      <c r="M7" s="17"/>
      <c r="N7" s="18"/>
      <c r="O7" s="19">
        <f>SUM(L7:N7)</f>
        <v>807875.0584000001</v>
      </c>
      <c r="P7" s="19"/>
      <c r="Q7" s="20"/>
    </row>
    <row r="8" spans="2:17">
      <c r="B8" s="8" t="s">
        <v>18</v>
      </c>
      <c r="C8" s="9" t="s">
        <v>17</v>
      </c>
      <c r="D8" s="10">
        <v>407</v>
      </c>
      <c r="E8" s="10">
        <v>403</v>
      </c>
      <c r="F8" s="11">
        <f t="shared" si="0"/>
        <v>405</v>
      </c>
      <c r="G8" s="12">
        <v>13617679</v>
      </c>
      <c r="H8" s="13"/>
      <c r="I8" s="14">
        <v>29.03</v>
      </c>
      <c r="J8" s="15">
        <v>6.6E-3</v>
      </c>
      <c r="K8" s="15"/>
      <c r="L8" s="16">
        <f t="shared" si="1"/>
        <v>230962.48139999999</v>
      </c>
      <c r="M8" s="17"/>
      <c r="N8" s="18"/>
      <c r="O8" s="19">
        <f t="shared" ref="O8:O11" si="2">SUM(L8:N8)</f>
        <v>230962.48139999999</v>
      </c>
      <c r="P8" s="19"/>
      <c r="Q8" s="20"/>
    </row>
    <row r="9" spans="2:17">
      <c r="B9" s="8" t="s">
        <v>19</v>
      </c>
      <c r="C9" s="9" t="s">
        <v>17</v>
      </c>
      <c r="D9" s="10">
        <v>47</v>
      </c>
      <c r="E9" s="10">
        <v>47</v>
      </c>
      <c r="F9" s="11">
        <f t="shared" si="0"/>
        <v>47</v>
      </c>
      <c r="G9" s="12">
        <v>26376324</v>
      </c>
      <c r="H9" s="13">
        <v>67294</v>
      </c>
      <c r="I9" s="14">
        <v>242.06</v>
      </c>
      <c r="J9" s="15"/>
      <c r="K9" s="15">
        <v>3.5943000000000001</v>
      </c>
      <c r="L9" s="16">
        <f t="shared" si="1"/>
        <v>378396.6642</v>
      </c>
      <c r="M9" s="17"/>
      <c r="N9" s="18">
        <v>9335</v>
      </c>
      <c r="O9" s="19">
        <f>SUM(L9-N9)</f>
        <v>369061.6642</v>
      </c>
      <c r="P9" s="19"/>
      <c r="Q9" s="20"/>
    </row>
    <row r="10" spans="2:17">
      <c r="B10" s="8" t="s">
        <v>20</v>
      </c>
      <c r="C10" s="9" t="s">
        <v>21</v>
      </c>
      <c r="D10" s="10">
        <v>1006</v>
      </c>
      <c r="E10" s="10">
        <v>1006</v>
      </c>
      <c r="F10" s="11">
        <f t="shared" si="0"/>
        <v>1006</v>
      </c>
      <c r="G10" s="12">
        <v>366947</v>
      </c>
      <c r="H10" s="13">
        <v>1055</v>
      </c>
      <c r="I10" s="14">
        <v>1.17</v>
      </c>
      <c r="J10" s="15"/>
      <c r="K10" s="15">
        <v>3.0508999999999999</v>
      </c>
      <c r="L10" s="16">
        <f t="shared" si="1"/>
        <v>17342.9395</v>
      </c>
      <c r="M10" s="17"/>
      <c r="N10" s="18"/>
      <c r="O10" s="19">
        <f t="shared" si="2"/>
        <v>17342.9395</v>
      </c>
      <c r="P10" s="19"/>
      <c r="Q10" s="20"/>
    </row>
    <row r="11" spans="2:17" ht="15.75" thickBot="1">
      <c r="B11" s="8" t="s">
        <v>22</v>
      </c>
      <c r="C11" s="9" t="s">
        <v>17</v>
      </c>
      <c r="D11" s="10">
        <v>6</v>
      </c>
      <c r="E11" s="10">
        <v>6</v>
      </c>
      <c r="F11" s="11">
        <f t="shared" si="0"/>
        <v>6</v>
      </c>
      <c r="G11" s="12">
        <v>48552</v>
      </c>
      <c r="H11" s="13"/>
      <c r="I11" s="14">
        <v>29.03</v>
      </c>
      <c r="J11" s="15">
        <v>6.6E-3</v>
      </c>
      <c r="K11" s="15"/>
      <c r="L11" s="16">
        <f t="shared" si="1"/>
        <v>2410.6032</v>
      </c>
      <c r="M11" s="17"/>
      <c r="N11" s="18"/>
      <c r="O11" s="19">
        <f t="shared" si="2"/>
        <v>2410.6032</v>
      </c>
      <c r="P11" s="19"/>
      <c r="Q11" s="20"/>
    </row>
    <row r="12" spans="2:17" ht="15.75" thickBot="1">
      <c r="B12" s="21" t="s">
        <v>8</v>
      </c>
      <c r="C12" s="22"/>
      <c r="D12" s="23"/>
      <c r="E12" s="23"/>
      <c r="F12" s="23"/>
      <c r="G12" s="23"/>
      <c r="H12" s="23"/>
      <c r="I12" s="23"/>
      <c r="J12" s="23"/>
      <c r="K12" s="23"/>
      <c r="L12" s="24">
        <f>SUM(L7:L11)</f>
        <v>1436987.7467000003</v>
      </c>
      <c r="M12" s="25"/>
      <c r="N12" s="26">
        <f>SUM(N7:N11)</f>
        <v>9335</v>
      </c>
      <c r="O12" s="27">
        <f>SUM(O7:O11)</f>
        <v>1427652.7467000003</v>
      </c>
      <c r="P12" s="28"/>
      <c r="Q12" s="29"/>
    </row>
    <row r="14" spans="2:17" ht="19.5" thickBot="1">
      <c r="B14" s="53" t="s">
        <v>23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</row>
    <row r="15" spans="2:17" ht="15.75" thickBot="1">
      <c r="B15" s="1" t="s">
        <v>1</v>
      </c>
      <c r="C15" s="54" t="s">
        <v>2</v>
      </c>
      <c r="D15" s="56" t="s">
        <v>3</v>
      </c>
      <c r="E15" s="57"/>
      <c r="F15" s="58"/>
      <c r="G15" s="59" t="s">
        <v>4</v>
      </c>
      <c r="H15" s="60"/>
      <c r="I15" s="61" t="s">
        <v>24</v>
      </c>
      <c r="J15" s="59"/>
      <c r="K15" s="60"/>
      <c r="L15" s="54" t="s">
        <v>25</v>
      </c>
      <c r="M15" s="30"/>
      <c r="N15" s="54" t="s">
        <v>26</v>
      </c>
      <c r="O15" s="62" t="s">
        <v>7</v>
      </c>
      <c r="P15" s="54" t="s">
        <v>8</v>
      </c>
      <c r="Q15" s="49" t="s">
        <v>27</v>
      </c>
    </row>
    <row r="16" spans="2:17" ht="39" thickBot="1">
      <c r="B16" s="3"/>
      <c r="C16" s="55"/>
      <c r="D16" s="4" t="s">
        <v>9</v>
      </c>
      <c r="E16" s="4" t="s">
        <v>10</v>
      </c>
      <c r="F16" s="5" t="s">
        <v>11</v>
      </c>
      <c r="G16" s="5" t="s">
        <v>12</v>
      </c>
      <c r="H16" s="6" t="s">
        <v>13</v>
      </c>
      <c r="I16" s="4" t="s">
        <v>14</v>
      </c>
      <c r="J16" s="51" t="s">
        <v>15</v>
      </c>
      <c r="K16" s="52"/>
      <c r="L16" s="55"/>
      <c r="M16" s="31"/>
      <c r="N16" s="55"/>
      <c r="O16" s="63"/>
      <c r="P16" s="55"/>
      <c r="Q16" s="50"/>
    </row>
    <row r="17" spans="2:17">
      <c r="B17" s="8" t="s">
        <v>16</v>
      </c>
      <c r="C17" s="9" t="s">
        <v>17</v>
      </c>
      <c r="D17" s="10">
        <v>3292</v>
      </c>
      <c r="E17" s="10">
        <v>3287</v>
      </c>
      <c r="F17" s="11">
        <f t="shared" ref="F17:F21" si="3">IF(SUM(D17:E17)=0,0,AVERAGE(D17:E17))</f>
        <v>3289.5</v>
      </c>
      <c r="G17" s="12">
        <v>37751518</v>
      </c>
      <c r="H17" s="13"/>
      <c r="I17" s="14">
        <v>18.79</v>
      </c>
      <c r="J17" s="15">
        <v>1.37E-2</v>
      </c>
      <c r="K17" s="15"/>
      <c r="L17" s="16">
        <f t="shared" ref="L17:L21" si="4">I17*F17*12+J17*G17+K17*H17</f>
        <v>1258912.2566</v>
      </c>
      <c r="M17" s="32"/>
      <c r="N17" s="18">
        <v>1259829</v>
      </c>
      <c r="O17" s="18"/>
      <c r="P17" s="33">
        <f t="shared" ref="P17:P21" si="5">SUM(N17:O17)</f>
        <v>1259829</v>
      </c>
      <c r="Q17" s="34">
        <f t="shared" ref="Q17:Q21" si="6">P17-L17</f>
        <v>916.74340000003576</v>
      </c>
    </row>
    <row r="18" spans="2:17">
      <c r="B18" s="8" t="s">
        <v>18</v>
      </c>
      <c r="C18" s="9" t="s">
        <v>17</v>
      </c>
      <c r="D18" s="10">
        <v>407</v>
      </c>
      <c r="E18" s="10">
        <v>403</v>
      </c>
      <c r="F18" s="11">
        <f t="shared" si="3"/>
        <v>405</v>
      </c>
      <c r="G18" s="12">
        <v>13617679</v>
      </c>
      <c r="H18" s="13"/>
      <c r="I18" s="14">
        <v>43.62</v>
      </c>
      <c r="J18" s="15">
        <v>9.9000000000000008E-3</v>
      </c>
      <c r="K18" s="15"/>
      <c r="L18" s="16">
        <f t="shared" si="4"/>
        <v>346808.22210000001</v>
      </c>
      <c r="M18" s="32"/>
      <c r="N18" s="18">
        <v>347010</v>
      </c>
      <c r="O18" s="18"/>
      <c r="P18" s="33">
        <f t="shared" si="5"/>
        <v>347010</v>
      </c>
      <c r="Q18" s="34">
        <f t="shared" si="6"/>
        <v>201.7778999999864</v>
      </c>
    </row>
    <row r="19" spans="2:17">
      <c r="B19" s="8" t="s">
        <v>19</v>
      </c>
      <c r="C19" s="9" t="s">
        <v>17</v>
      </c>
      <c r="D19" s="10">
        <v>47</v>
      </c>
      <c r="E19" s="10">
        <v>47</v>
      </c>
      <c r="F19" s="11">
        <f t="shared" si="3"/>
        <v>47</v>
      </c>
      <c r="G19" s="12">
        <v>26376324</v>
      </c>
      <c r="H19" s="13">
        <v>67294</v>
      </c>
      <c r="I19" s="14">
        <v>165.98</v>
      </c>
      <c r="J19" s="15"/>
      <c r="K19" s="15">
        <v>2.5081000000000002</v>
      </c>
      <c r="L19" s="16">
        <f t="shared" si="4"/>
        <v>262392.8014</v>
      </c>
      <c r="M19" s="32"/>
      <c r="N19" s="18">
        <v>253058</v>
      </c>
      <c r="O19" s="18">
        <v>9335</v>
      </c>
      <c r="P19" s="33">
        <f t="shared" si="5"/>
        <v>262393</v>
      </c>
      <c r="Q19" s="34">
        <f t="shared" si="6"/>
        <v>0.19860000000335276</v>
      </c>
    </row>
    <row r="20" spans="2:17">
      <c r="B20" s="8" t="s">
        <v>20</v>
      </c>
      <c r="C20" s="9" t="s">
        <v>21</v>
      </c>
      <c r="D20" s="10">
        <v>1006</v>
      </c>
      <c r="E20" s="10">
        <v>1006</v>
      </c>
      <c r="F20" s="11">
        <f t="shared" si="3"/>
        <v>1006</v>
      </c>
      <c r="G20" s="12">
        <v>366947</v>
      </c>
      <c r="H20" s="13">
        <v>1055</v>
      </c>
      <c r="I20" s="14">
        <v>1.6</v>
      </c>
      <c r="J20" s="15"/>
      <c r="K20" s="15">
        <v>4.1604999999999999</v>
      </c>
      <c r="L20" s="16">
        <f t="shared" si="4"/>
        <v>23704.5275</v>
      </c>
      <c r="M20" s="32"/>
      <c r="N20" s="18">
        <v>23651</v>
      </c>
      <c r="O20" s="18"/>
      <c r="P20" s="33">
        <f t="shared" si="5"/>
        <v>23651</v>
      </c>
      <c r="Q20" s="34">
        <f t="shared" si="6"/>
        <v>-53.527500000000146</v>
      </c>
    </row>
    <row r="21" spans="2:17" ht="15.75" thickBot="1">
      <c r="B21" s="8" t="s">
        <v>22</v>
      </c>
      <c r="C21" s="9" t="s">
        <v>17</v>
      </c>
      <c r="D21" s="10">
        <v>6</v>
      </c>
      <c r="E21" s="10">
        <v>6</v>
      </c>
      <c r="F21" s="11">
        <f t="shared" si="3"/>
        <v>6</v>
      </c>
      <c r="G21" s="12">
        <v>48552</v>
      </c>
      <c r="H21" s="13"/>
      <c r="I21" s="14">
        <v>38.24</v>
      </c>
      <c r="J21" s="15">
        <v>8.6999999999999994E-3</v>
      </c>
      <c r="K21" s="15"/>
      <c r="L21" s="16">
        <f t="shared" si="4"/>
        <v>3175.6823999999997</v>
      </c>
      <c r="M21" s="32"/>
      <c r="N21" s="18">
        <v>3176</v>
      </c>
      <c r="O21" s="18"/>
      <c r="P21" s="33">
        <f t="shared" si="5"/>
        <v>3176</v>
      </c>
      <c r="Q21" s="34">
        <f t="shared" si="6"/>
        <v>0.31760000000031141</v>
      </c>
    </row>
    <row r="22" spans="2:17" ht="15.75" thickBot="1">
      <c r="B22" s="21" t="s">
        <v>8</v>
      </c>
      <c r="C22" s="22"/>
      <c r="D22" s="23"/>
      <c r="E22" s="23"/>
      <c r="F22" s="23"/>
      <c r="G22" s="23"/>
      <c r="H22" s="23"/>
      <c r="I22" s="23"/>
      <c r="J22" s="23"/>
      <c r="K22" s="23"/>
      <c r="L22" s="24">
        <f>SUM(L17:L21)</f>
        <v>1894993.49</v>
      </c>
      <c r="M22" s="35"/>
      <c r="N22" s="36">
        <f>SUM(N17:N21)</f>
        <v>1886724</v>
      </c>
      <c r="O22" s="36">
        <f>SUM(O17:O21)</f>
        <v>9335</v>
      </c>
      <c r="P22" s="36">
        <f>N22+O22</f>
        <v>1896059</v>
      </c>
      <c r="Q22" s="37">
        <f>P22-L22</f>
        <v>1065.5100000000093</v>
      </c>
    </row>
    <row r="24" spans="2:17">
      <c r="J24" s="38" t="s">
        <v>28</v>
      </c>
      <c r="K24" s="38"/>
      <c r="L24" s="38"/>
      <c r="N24" s="39">
        <f>N22</f>
        <v>1886724</v>
      </c>
    </row>
    <row r="25" spans="2:17">
      <c r="I25" t="s">
        <v>29</v>
      </c>
    </row>
    <row r="26" spans="2:17">
      <c r="I26" s="40">
        <v>4235</v>
      </c>
      <c r="J26" s="41"/>
      <c r="K26" s="41"/>
      <c r="L26" s="42" t="s">
        <v>30</v>
      </c>
      <c r="M26" s="43"/>
      <c r="N26" s="44">
        <v>9849</v>
      </c>
    </row>
    <row r="27" spans="2:17">
      <c r="I27" s="40">
        <v>4225</v>
      </c>
      <c r="J27" s="41"/>
      <c r="K27" s="41"/>
      <c r="L27" s="42" t="s">
        <v>31</v>
      </c>
      <c r="M27" s="43"/>
      <c r="N27" s="44">
        <v>25000</v>
      </c>
    </row>
    <row r="28" spans="2:17">
      <c r="I28" s="40">
        <v>4082</v>
      </c>
      <c r="J28" s="41"/>
      <c r="K28" s="41"/>
      <c r="L28" s="42" t="s">
        <v>32</v>
      </c>
      <c r="M28" s="43"/>
      <c r="N28" s="44"/>
    </row>
    <row r="29" spans="2:17">
      <c r="I29" s="40">
        <v>4084</v>
      </c>
      <c r="J29" s="41"/>
      <c r="K29" s="41"/>
      <c r="L29" s="42" t="s">
        <v>33</v>
      </c>
      <c r="M29" s="43"/>
      <c r="N29" s="44"/>
    </row>
    <row r="30" spans="2:17">
      <c r="I30" s="40">
        <v>4086</v>
      </c>
      <c r="J30" s="41"/>
      <c r="K30" s="41"/>
      <c r="L30" s="42" t="s">
        <v>34</v>
      </c>
      <c r="M30" s="43"/>
      <c r="N30" s="44">
        <v>11184</v>
      </c>
    </row>
    <row r="31" spans="2:17">
      <c r="I31" s="45">
        <v>4210</v>
      </c>
      <c r="J31" s="41"/>
      <c r="K31" s="41"/>
      <c r="L31" s="46" t="s">
        <v>35</v>
      </c>
      <c r="M31" s="43"/>
      <c r="N31" s="44">
        <v>48000</v>
      </c>
    </row>
    <row r="32" spans="2:17">
      <c r="I32" s="45">
        <v>4230</v>
      </c>
      <c r="J32" s="41"/>
      <c r="K32" s="41"/>
      <c r="L32" s="46" t="s">
        <v>36</v>
      </c>
      <c r="M32" s="43"/>
      <c r="N32" s="44"/>
    </row>
    <row r="33" spans="9:14">
      <c r="I33" s="45">
        <v>4245</v>
      </c>
      <c r="J33" s="41"/>
      <c r="K33" s="41"/>
      <c r="L33" s="46" t="s">
        <v>37</v>
      </c>
      <c r="M33" s="43"/>
      <c r="N33" s="44"/>
    </row>
    <row r="34" spans="9:14">
      <c r="I34" s="40">
        <v>4324</v>
      </c>
      <c r="J34" s="41"/>
      <c r="K34" s="41"/>
      <c r="L34" s="42" t="s">
        <v>38</v>
      </c>
      <c r="M34" s="43"/>
      <c r="N34" s="44"/>
    </row>
    <row r="35" spans="9:14">
      <c r="I35" s="40">
        <v>4325</v>
      </c>
      <c r="J35" s="41"/>
      <c r="K35" s="41"/>
      <c r="L35" s="42" t="s">
        <v>39</v>
      </c>
      <c r="M35" s="43"/>
      <c r="N35" s="44">
        <v>25000</v>
      </c>
    </row>
    <row r="36" spans="9:14">
      <c r="I36" s="40">
        <v>4330</v>
      </c>
      <c r="J36" s="41"/>
      <c r="K36" s="41"/>
      <c r="L36" s="42" t="s">
        <v>40</v>
      </c>
      <c r="M36" s="43"/>
      <c r="N36" s="44">
        <v>-21000</v>
      </c>
    </row>
    <row r="37" spans="9:14">
      <c r="I37" s="40">
        <v>4355</v>
      </c>
      <c r="J37" s="41"/>
      <c r="K37" s="41"/>
      <c r="L37" s="42" t="s">
        <v>41</v>
      </c>
      <c r="M37" s="43"/>
      <c r="N37" s="44"/>
    </row>
    <row r="38" spans="9:14">
      <c r="I38" s="40">
        <v>4360</v>
      </c>
      <c r="J38" s="41"/>
      <c r="K38" s="41"/>
      <c r="L38" s="42" t="s">
        <v>42</v>
      </c>
      <c r="M38" s="43"/>
      <c r="N38" s="44"/>
    </row>
    <row r="39" spans="9:14">
      <c r="I39" s="40">
        <v>4375</v>
      </c>
      <c r="J39" s="41"/>
      <c r="K39" s="41"/>
      <c r="L39" s="42" t="s">
        <v>43</v>
      </c>
      <c r="M39" s="43"/>
      <c r="N39" s="44">
        <v>65000</v>
      </c>
    </row>
    <row r="40" spans="9:14">
      <c r="I40" s="40">
        <v>4380</v>
      </c>
      <c r="J40" s="41"/>
      <c r="K40" s="41"/>
      <c r="L40" s="42" t="s">
        <v>44</v>
      </c>
      <c r="M40" s="43"/>
      <c r="N40" s="44">
        <v>-60000</v>
      </c>
    </row>
    <row r="41" spans="9:14">
      <c r="I41" s="40">
        <v>4385</v>
      </c>
      <c r="J41" s="41"/>
      <c r="K41" s="41"/>
      <c r="L41" s="42" t="s">
        <v>45</v>
      </c>
      <c r="M41" s="43"/>
      <c r="N41" s="44"/>
    </row>
    <row r="42" spans="9:14">
      <c r="I42" s="40">
        <v>4390</v>
      </c>
      <c r="J42" s="41"/>
      <c r="K42" s="41"/>
      <c r="L42" s="42" t="s">
        <v>46</v>
      </c>
      <c r="M42" s="43"/>
      <c r="N42" s="44"/>
    </row>
    <row r="43" spans="9:14">
      <c r="L43" s="47" t="s">
        <v>47</v>
      </c>
      <c r="N43" s="48">
        <f>SUM(N26:N42)</f>
        <v>103033</v>
      </c>
    </row>
    <row r="44" spans="9:14">
      <c r="L44" s="47" t="s">
        <v>48</v>
      </c>
      <c r="N44" s="48">
        <f>N22+N43</f>
        <v>1989757</v>
      </c>
    </row>
  </sheetData>
  <mergeCells count="22">
    <mergeCell ref="B4:Q4"/>
    <mergeCell ref="C5:C6"/>
    <mergeCell ref="D5:F5"/>
    <mergeCell ref="G5:H5"/>
    <mergeCell ref="I5:K5"/>
    <mergeCell ref="L5:L6"/>
    <mergeCell ref="N5:N6"/>
    <mergeCell ref="O5:O6"/>
    <mergeCell ref="P5:P6"/>
    <mergeCell ref="Q5:Q6"/>
    <mergeCell ref="Q15:Q16"/>
    <mergeCell ref="J16:K16"/>
    <mergeCell ref="J6:K6"/>
    <mergeCell ref="B14:Q14"/>
    <mergeCell ref="C15:C16"/>
    <mergeCell ref="D15:F15"/>
    <mergeCell ref="G15:H15"/>
    <mergeCell ref="I15:K15"/>
    <mergeCell ref="L15:L16"/>
    <mergeCell ref="N15:N16"/>
    <mergeCell ref="O15:O16"/>
    <mergeCell ref="P15:P16"/>
  </mergeCells>
  <dataValidations count="1">
    <dataValidation type="list" allowBlank="1" showInputMessage="1" showErrorMessage="1" sqref="C17:C21 C7:C11">
      <formula1>"Customers, Connections"</formula1>
    </dataValidation>
  </dataValidations>
  <pageMargins left="0.4" right="0.33" top="0.28000000000000003" bottom="0.42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FFPC Revenue Current Proposed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Cain</dc:creator>
  <cp:lastModifiedBy>Lori Cain</cp:lastModifiedBy>
  <cp:lastPrinted>2014-02-11T19:31:00Z</cp:lastPrinted>
  <dcterms:created xsi:type="dcterms:W3CDTF">2014-02-10T16:37:09Z</dcterms:created>
  <dcterms:modified xsi:type="dcterms:W3CDTF">2014-02-11T19:35:05Z</dcterms:modified>
</cp:coreProperties>
</file>