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 activeTab="2"/>
  </bookViews>
  <sheets>
    <sheet name="Monthly Data" sheetId="1" r:id="rId1"/>
    <sheet name="OLS Model" sheetId="2" state="hidden" r:id="rId2"/>
    <sheet name="OLS" sheetId="143" r:id="rId3"/>
    <sheet name="Predicted Monthly Data" sheetId="135" r:id="rId4"/>
    <sheet name="Predicted Monthly Data Summ" sheetId="136" r:id="rId5"/>
    <sheet name="PredictedAnnualDataSumm" sheetId="139" r:id="rId6"/>
    <sheet name="PredictedAnnualDataSumm2" sheetId="140" r:id="rId7"/>
    <sheet name="Normalized Monthly Data" sheetId="137" r:id="rId8"/>
    <sheet name="Normalized Monthly Data Summ" sheetId="138" r:id="rId9"/>
    <sheet name="NormalizedAnnualDataSumm" sheetId="141" r:id="rId10"/>
    <sheet name="NormalizedAnnualDataSumm2" sheetId="142" r:id="rId11"/>
  </sheets>
  <definedNames>
    <definedName name="const" localSheetId="2">OLS!$B$5</definedName>
    <definedName name="const">'OLS Model'!$B$5</definedName>
    <definedName name="MonthDays" localSheetId="2">OLS!$B$9</definedName>
    <definedName name="MonthDays">'OLS Model'!$B$9</definedName>
    <definedName name="PearsonCDD" localSheetId="2">OLS!$B$7</definedName>
    <definedName name="PearsonCDD">'OLS Model'!$B$7</definedName>
    <definedName name="PearsonHDD" localSheetId="2">OLS!$B$6</definedName>
    <definedName name="PearsonHDD">'OLS Model'!$B$6</definedName>
    <definedName name="Shoulder1" localSheetId="2">OLS!$B$10</definedName>
    <definedName name="Shoulder1">'OLS Model'!$B$10</definedName>
    <definedName name="TorFTE" localSheetId="2">OLS!$B$8</definedName>
    <definedName name="TorFTE">'OLS Model'!$B$8</definedName>
  </definedNames>
  <calcPr calcId="145621"/>
  <pivotCaches>
    <pivotCache cacheId="26" r:id="rId12"/>
    <pivotCache cacheId="27" r:id="rId13"/>
    <pivotCache cacheId="28" r:id="rId14"/>
  </pivotCaches>
</workbook>
</file>

<file path=xl/calcChain.xml><?xml version="1.0" encoding="utf-8"?>
<calcChain xmlns="http://schemas.openxmlformats.org/spreadsheetml/2006/main">
  <c r="E6" i="142" l="1"/>
  <c r="E7" i="142"/>
  <c r="E8" i="142"/>
  <c r="E9" i="142"/>
  <c r="E10" i="142"/>
  <c r="E11" i="142"/>
  <c r="E12" i="142"/>
  <c r="E13" i="142"/>
  <c r="E14" i="142"/>
  <c r="E15" i="142"/>
  <c r="E16" i="142"/>
  <c r="E5" i="142"/>
  <c r="C6" i="142"/>
  <c r="C7" i="142"/>
  <c r="C8" i="142"/>
  <c r="C9" i="142"/>
  <c r="C10" i="142"/>
  <c r="C11" i="142"/>
  <c r="C12" i="142"/>
  <c r="C13" i="142"/>
  <c r="C14" i="142"/>
  <c r="C15" i="142"/>
  <c r="C5" i="142"/>
  <c r="B2" i="138"/>
  <c r="B3" i="138"/>
  <c r="B4" i="138"/>
  <c r="B5" i="138"/>
  <c r="B6" i="138"/>
  <c r="B7" i="138"/>
  <c r="B8" i="138"/>
  <c r="B9" i="138"/>
  <c r="B10" i="138"/>
  <c r="B11" i="138"/>
  <c r="B12" i="138"/>
  <c r="B13" i="138"/>
  <c r="B14" i="138"/>
  <c r="B15" i="138"/>
  <c r="B16" i="138"/>
  <c r="B17" i="138"/>
  <c r="B18" i="138"/>
  <c r="B19" i="138"/>
  <c r="B20" i="138"/>
  <c r="B21" i="138"/>
  <c r="B22" i="138"/>
  <c r="B23" i="138"/>
  <c r="B24" i="138"/>
  <c r="B25" i="138"/>
  <c r="B26" i="138"/>
  <c r="B27" i="138"/>
  <c r="B28" i="138"/>
  <c r="B29" i="138"/>
  <c r="B30" i="138"/>
  <c r="B31" i="138"/>
  <c r="B32" i="138"/>
  <c r="B33" i="138"/>
  <c r="B34" i="138"/>
  <c r="B35" i="138"/>
  <c r="B36" i="138"/>
  <c r="B37" i="138"/>
  <c r="B38" i="138"/>
  <c r="B39" i="138"/>
  <c r="B40" i="138"/>
  <c r="B41" i="138"/>
  <c r="B42" i="138"/>
  <c r="B43" i="138"/>
  <c r="B44" i="138"/>
  <c r="B45" i="138"/>
  <c r="B46" i="138"/>
  <c r="B47" i="138"/>
  <c r="B48" i="138"/>
  <c r="B49" i="138"/>
  <c r="B50" i="138"/>
  <c r="B51" i="138"/>
  <c r="B52" i="138"/>
  <c r="B53" i="138"/>
  <c r="B54" i="138"/>
  <c r="B55" i="138"/>
  <c r="B56" i="138"/>
  <c r="B57" i="138"/>
  <c r="B58" i="138"/>
  <c r="B59" i="138"/>
  <c r="B60" i="138"/>
  <c r="B61" i="138"/>
  <c r="B62" i="138"/>
  <c r="B63" i="138"/>
  <c r="B64" i="138"/>
  <c r="B65" i="138"/>
  <c r="B66" i="138"/>
  <c r="B67" i="138"/>
  <c r="B68" i="138"/>
  <c r="B69" i="138"/>
  <c r="B70" i="138"/>
  <c r="B71" i="138"/>
  <c r="B72" i="138"/>
  <c r="B73" i="138"/>
  <c r="B74" i="138"/>
  <c r="B75" i="138"/>
  <c r="B76" i="138"/>
  <c r="B77" i="138"/>
  <c r="B78" i="138"/>
  <c r="B79" i="138"/>
  <c r="B80" i="138"/>
  <c r="B81" i="138"/>
  <c r="B82" i="138"/>
  <c r="B83" i="138"/>
  <c r="B84" i="138"/>
  <c r="B85" i="138"/>
  <c r="B86" i="138"/>
  <c r="B87" i="138"/>
  <c r="B88" i="138"/>
  <c r="B89" i="138"/>
  <c r="B90" i="138"/>
  <c r="B91" i="138"/>
  <c r="B92" i="138"/>
  <c r="B93" i="138"/>
  <c r="B94" i="138"/>
  <c r="B95" i="138"/>
  <c r="B96" i="138"/>
  <c r="B97" i="138"/>
  <c r="B98" i="138"/>
  <c r="B99" i="138"/>
  <c r="B100" i="138"/>
  <c r="B101" i="138"/>
  <c r="B102" i="138"/>
  <c r="B103" i="138"/>
  <c r="B104" i="138"/>
  <c r="B105" i="138"/>
  <c r="B106" i="138"/>
  <c r="B107" i="138"/>
  <c r="B108" i="138"/>
  <c r="B109" i="138"/>
  <c r="B110" i="138"/>
  <c r="B111" i="138"/>
  <c r="B112" i="138"/>
  <c r="B113" i="138"/>
  <c r="B114" i="138"/>
  <c r="B115" i="138"/>
  <c r="B116" i="138"/>
  <c r="B117" i="138"/>
  <c r="B118" i="138"/>
  <c r="B119" i="138"/>
  <c r="B120" i="138"/>
  <c r="B121" i="138"/>
  <c r="B122" i="138"/>
  <c r="B123" i="138"/>
  <c r="B124" i="138"/>
  <c r="B125" i="138"/>
  <c r="B126" i="138"/>
  <c r="B127" i="138"/>
  <c r="B128" i="138"/>
  <c r="B129" i="138"/>
  <c r="B130" i="138"/>
  <c r="B131" i="138"/>
  <c r="B132" i="138"/>
  <c r="B133" i="138"/>
  <c r="B134" i="138"/>
  <c r="B135" i="138"/>
  <c r="B136" i="138"/>
  <c r="B137" i="138"/>
  <c r="B138" i="138"/>
  <c r="B139" i="138"/>
  <c r="B140" i="138"/>
  <c r="B141" i="138"/>
  <c r="B142" i="138"/>
  <c r="B143" i="138"/>
  <c r="B144" i="138"/>
  <c r="B145" i="138"/>
  <c r="B146" i="138"/>
  <c r="B147" i="138"/>
  <c r="B148" i="138"/>
  <c r="B149" i="138"/>
  <c r="B150" i="138"/>
  <c r="B151" i="138"/>
  <c r="B152" i="138"/>
  <c r="B153" i="138"/>
  <c r="B154" i="138"/>
  <c r="B155" i="138"/>
  <c r="B156" i="138"/>
  <c r="B157" i="138"/>
  <c r="N2" i="137"/>
  <c r="N3" i="137"/>
  <c r="N4" i="137"/>
  <c r="N5" i="137"/>
  <c r="N6" i="137"/>
  <c r="N7" i="137"/>
  <c r="N8" i="137"/>
  <c r="N9" i="137"/>
  <c r="N10" i="137"/>
  <c r="N11" i="137"/>
  <c r="N12" i="137"/>
  <c r="N13" i="137"/>
  <c r="N14" i="137"/>
  <c r="N15" i="137"/>
  <c r="N16" i="137"/>
  <c r="N17" i="137"/>
  <c r="N18" i="137"/>
  <c r="N19" i="137"/>
  <c r="N20" i="137"/>
  <c r="N21" i="137"/>
  <c r="N22" i="137"/>
  <c r="N23" i="137"/>
  <c r="N24" i="137"/>
  <c r="N25" i="137"/>
  <c r="N26" i="137"/>
  <c r="N27" i="137"/>
  <c r="N28" i="137"/>
  <c r="N29" i="137"/>
  <c r="N30" i="137"/>
  <c r="N31" i="137"/>
  <c r="N32" i="137"/>
  <c r="N33" i="137"/>
  <c r="N34" i="137"/>
  <c r="N35" i="137"/>
  <c r="N36" i="137"/>
  <c r="N37" i="137"/>
  <c r="N38" i="137"/>
  <c r="N39" i="137"/>
  <c r="N40" i="137"/>
  <c r="N41" i="137"/>
  <c r="N42" i="137"/>
  <c r="N43" i="137"/>
  <c r="N44" i="137"/>
  <c r="N45" i="137"/>
  <c r="N46" i="137"/>
  <c r="N47" i="137"/>
  <c r="N48" i="137"/>
  <c r="N49" i="137"/>
  <c r="N50" i="137"/>
  <c r="N51" i="137"/>
  <c r="N52" i="137"/>
  <c r="N53" i="137"/>
  <c r="N54" i="137"/>
  <c r="N55" i="137"/>
  <c r="N56" i="137"/>
  <c r="N57" i="137"/>
  <c r="N58" i="137"/>
  <c r="N59" i="137"/>
  <c r="N60" i="137"/>
  <c r="N61" i="137"/>
  <c r="N62" i="137"/>
  <c r="N63" i="137"/>
  <c r="N64" i="137"/>
  <c r="N65" i="137"/>
  <c r="N66" i="137"/>
  <c r="N67" i="137"/>
  <c r="N68" i="137"/>
  <c r="N69" i="137"/>
  <c r="N70" i="137"/>
  <c r="N71" i="137"/>
  <c r="N72" i="137"/>
  <c r="N73" i="137"/>
  <c r="N74" i="137"/>
  <c r="N75" i="137"/>
  <c r="N76" i="137"/>
  <c r="N77" i="137"/>
  <c r="N78" i="137"/>
  <c r="N79" i="137"/>
  <c r="N80" i="137"/>
  <c r="N81" i="137"/>
  <c r="N82" i="137"/>
  <c r="N83" i="137"/>
  <c r="N84" i="137"/>
  <c r="N85" i="137"/>
  <c r="N86" i="137"/>
  <c r="N87" i="137"/>
  <c r="N88" i="137"/>
  <c r="N89" i="137"/>
  <c r="N90" i="137"/>
  <c r="N91" i="137"/>
  <c r="N92" i="137"/>
  <c r="N93" i="137"/>
  <c r="N94" i="137"/>
  <c r="N95" i="137"/>
  <c r="N96" i="137"/>
  <c r="N97" i="137"/>
  <c r="N98" i="137"/>
  <c r="N99" i="137"/>
  <c r="N100" i="137"/>
  <c r="N101" i="137"/>
  <c r="N102" i="137"/>
  <c r="N103" i="137"/>
  <c r="N104" i="137"/>
  <c r="N105" i="137"/>
  <c r="N106" i="137"/>
  <c r="N107" i="137"/>
  <c r="N108" i="137"/>
  <c r="N109" i="137"/>
  <c r="N110" i="137"/>
  <c r="N111" i="137"/>
  <c r="N112" i="137"/>
  <c r="N113" i="137"/>
  <c r="N114" i="137"/>
  <c r="N115" i="137"/>
  <c r="N116" i="137"/>
  <c r="N117" i="137"/>
  <c r="N118" i="137"/>
  <c r="N119" i="137"/>
  <c r="N120" i="137"/>
  <c r="N121" i="137"/>
  <c r="N122" i="137"/>
  <c r="N123" i="137"/>
  <c r="N124" i="137"/>
  <c r="N125" i="137"/>
  <c r="N126" i="137"/>
  <c r="N127" i="137"/>
  <c r="N128" i="137"/>
  <c r="N129" i="137"/>
  <c r="N130" i="137"/>
  <c r="N131" i="137"/>
  <c r="N132" i="137"/>
  <c r="N133" i="137"/>
  <c r="N134" i="137"/>
  <c r="N135" i="137"/>
  <c r="N136" i="137"/>
  <c r="N137" i="137"/>
  <c r="N138" i="137"/>
  <c r="N139" i="137"/>
  <c r="N140" i="137"/>
  <c r="N141" i="137"/>
  <c r="N142" i="137"/>
  <c r="N143" i="137"/>
  <c r="N144" i="137"/>
  <c r="N145" i="137"/>
  <c r="N146" i="137"/>
  <c r="N147" i="137"/>
  <c r="N148" i="137"/>
  <c r="N149" i="137"/>
  <c r="N150" i="137"/>
  <c r="N151" i="137"/>
  <c r="N152" i="137"/>
  <c r="N153" i="137"/>
  <c r="N154" i="137"/>
  <c r="N155" i="137"/>
  <c r="N156" i="137"/>
  <c r="N157" i="137"/>
  <c r="M2" i="137"/>
  <c r="M3" i="137"/>
  <c r="M4" i="137"/>
  <c r="M5" i="137"/>
  <c r="M6" i="137"/>
  <c r="M7" i="137"/>
  <c r="M8" i="137"/>
  <c r="M9" i="137"/>
  <c r="M10" i="137"/>
  <c r="M11" i="137"/>
  <c r="M12" i="137"/>
  <c r="M13" i="137"/>
  <c r="M14" i="137"/>
  <c r="M15" i="137"/>
  <c r="M16" i="137"/>
  <c r="M17" i="137"/>
  <c r="M18" i="137"/>
  <c r="M19" i="137"/>
  <c r="M20" i="137"/>
  <c r="M21" i="137"/>
  <c r="M22" i="137"/>
  <c r="M23" i="137"/>
  <c r="M24" i="137"/>
  <c r="M25" i="137"/>
  <c r="M26" i="137"/>
  <c r="M27" i="137"/>
  <c r="M28" i="137"/>
  <c r="M29" i="137"/>
  <c r="M30" i="137"/>
  <c r="M31" i="137"/>
  <c r="M32" i="137"/>
  <c r="M33" i="137"/>
  <c r="M34" i="137"/>
  <c r="M35" i="137"/>
  <c r="M36" i="137"/>
  <c r="M37" i="137"/>
  <c r="M38" i="137"/>
  <c r="M39" i="137"/>
  <c r="M40" i="137"/>
  <c r="M41" i="137"/>
  <c r="M42" i="137"/>
  <c r="M43" i="137"/>
  <c r="M44" i="137"/>
  <c r="M45" i="137"/>
  <c r="M46" i="137"/>
  <c r="M47" i="137"/>
  <c r="M48" i="137"/>
  <c r="M49" i="137"/>
  <c r="M50" i="137"/>
  <c r="M51" i="137"/>
  <c r="M52" i="137"/>
  <c r="M53" i="137"/>
  <c r="M54" i="137"/>
  <c r="M55" i="137"/>
  <c r="M56" i="137"/>
  <c r="M57" i="137"/>
  <c r="M58" i="137"/>
  <c r="M59" i="137"/>
  <c r="M60" i="137"/>
  <c r="M61" i="137"/>
  <c r="M62" i="137"/>
  <c r="M63" i="137"/>
  <c r="M64" i="137"/>
  <c r="M65" i="137"/>
  <c r="M66" i="137"/>
  <c r="M67" i="137"/>
  <c r="M68" i="137"/>
  <c r="M69" i="137"/>
  <c r="M70" i="137"/>
  <c r="M71" i="137"/>
  <c r="M72" i="137"/>
  <c r="M73" i="137"/>
  <c r="M74" i="137"/>
  <c r="M75" i="137"/>
  <c r="M76" i="137"/>
  <c r="M77" i="137"/>
  <c r="M78" i="137"/>
  <c r="M79" i="137"/>
  <c r="M80" i="137"/>
  <c r="M81" i="137"/>
  <c r="M82" i="137"/>
  <c r="M83" i="137"/>
  <c r="M84" i="137"/>
  <c r="M85" i="137"/>
  <c r="M86" i="137"/>
  <c r="M87" i="137"/>
  <c r="M88" i="137"/>
  <c r="M89" i="137"/>
  <c r="M90" i="137"/>
  <c r="M91" i="137"/>
  <c r="M92" i="137"/>
  <c r="M93" i="137"/>
  <c r="M94" i="137"/>
  <c r="M95" i="137"/>
  <c r="M96" i="137"/>
  <c r="M97" i="137"/>
  <c r="M98" i="137"/>
  <c r="M99" i="137"/>
  <c r="M100" i="137"/>
  <c r="M101" i="137"/>
  <c r="M102" i="137"/>
  <c r="M103" i="137"/>
  <c r="M104" i="137"/>
  <c r="M105" i="137"/>
  <c r="M106" i="137"/>
  <c r="M107" i="137"/>
  <c r="M108" i="137"/>
  <c r="M109" i="137"/>
  <c r="M110" i="137"/>
  <c r="M111" i="137"/>
  <c r="M112" i="137"/>
  <c r="M113" i="137"/>
  <c r="M114" i="137"/>
  <c r="M115" i="137"/>
  <c r="M116" i="137"/>
  <c r="M117" i="137"/>
  <c r="M118" i="137"/>
  <c r="M119" i="137"/>
  <c r="M120" i="137"/>
  <c r="M121" i="137"/>
  <c r="M122" i="137"/>
  <c r="M123" i="137"/>
  <c r="M124" i="137"/>
  <c r="M125" i="137"/>
  <c r="M126" i="137"/>
  <c r="M127" i="137"/>
  <c r="M128" i="137"/>
  <c r="M129" i="137"/>
  <c r="M130" i="137"/>
  <c r="M131" i="137"/>
  <c r="M132" i="137"/>
  <c r="M133" i="137"/>
  <c r="M134" i="137"/>
  <c r="M135" i="137"/>
  <c r="M136" i="137"/>
  <c r="M137" i="137"/>
  <c r="M138" i="137"/>
  <c r="M139" i="137"/>
  <c r="M140" i="137"/>
  <c r="M141" i="137"/>
  <c r="M142" i="137"/>
  <c r="M143" i="137"/>
  <c r="M144" i="137"/>
  <c r="M145" i="137"/>
  <c r="M146" i="137"/>
  <c r="M147" i="137"/>
  <c r="M148" i="137"/>
  <c r="M149" i="137"/>
  <c r="M150" i="137"/>
  <c r="M151" i="137"/>
  <c r="M152" i="137"/>
  <c r="M153" i="137"/>
  <c r="M154" i="137"/>
  <c r="M155" i="137"/>
  <c r="M156" i="137"/>
  <c r="M157" i="137"/>
  <c r="L2" i="137"/>
  <c r="L3" i="137"/>
  <c r="L4" i="137"/>
  <c r="L5" i="137"/>
  <c r="L6" i="137"/>
  <c r="L7" i="137"/>
  <c r="L8" i="137"/>
  <c r="L9" i="137"/>
  <c r="L10" i="137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L26" i="137"/>
  <c r="L27" i="137"/>
  <c r="L28" i="137"/>
  <c r="L29" i="137"/>
  <c r="L30" i="137"/>
  <c r="L31" i="137"/>
  <c r="L32" i="137"/>
  <c r="L33" i="137"/>
  <c r="L34" i="137"/>
  <c r="L35" i="137"/>
  <c r="L36" i="137"/>
  <c r="L37" i="137"/>
  <c r="L38" i="137"/>
  <c r="L39" i="137"/>
  <c r="L40" i="137"/>
  <c r="L41" i="137"/>
  <c r="L42" i="137"/>
  <c r="L43" i="137"/>
  <c r="L44" i="137"/>
  <c r="L45" i="137"/>
  <c r="L46" i="137"/>
  <c r="L47" i="137"/>
  <c r="L48" i="137"/>
  <c r="L49" i="137"/>
  <c r="L50" i="137"/>
  <c r="L51" i="137"/>
  <c r="L52" i="137"/>
  <c r="L53" i="137"/>
  <c r="L54" i="137"/>
  <c r="L55" i="137"/>
  <c r="L56" i="137"/>
  <c r="L57" i="137"/>
  <c r="L58" i="137"/>
  <c r="L59" i="137"/>
  <c r="L60" i="137"/>
  <c r="L61" i="137"/>
  <c r="L62" i="137"/>
  <c r="L63" i="137"/>
  <c r="L64" i="137"/>
  <c r="L65" i="137"/>
  <c r="L66" i="137"/>
  <c r="L67" i="137"/>
  <c r="L68" i="137"/>
  <c r="L69" i="137"/>
  <c r="L70" i="137"/>
  <c r="L71" i="137"/>
  <c r="L72" i="137"/>
  <c r="L73" i="137"/>
  <c r="L74" i="137"/>
  <c r="L75" i="137"/>
  <c r="L76" i="137"/>
  <c r="L77" i="137"/>
  <c r="L78" i="137"/>
  <c r="L79" i="137"/>
  <c r="L80" i="137"/>
  <c r="L81" i="137"/>
  <c r="L82" i="137"/>
  <c r="L83" i="137"/>
  <c r="L84" i="137"/>
  <c r="L85" i="137"/>
  <c r="L86" i="137"/>
  <c r="L87" i="137"/>
  <c r="L88" i="137"/>
  <c r="L89" i="137"/>
  <c r="L90" i="137"/>
  <c r="L91" i="137"/>
  <c r="L92" i="137"/>
  <c r="L93" i="137"/>
  <c r="L94" i="137"/>
  <c r="L95" i="137"/>
  <c r="L96" i="137"/>
  <c r="L97" i="137"/>
  <c r="L98" i="137"/>
  <c r="L99" i="137"/>
  <c r="L100" i="137"/>
  <c r="L101" i="137"/>
  <c r="L102" i="137"/>
  <c r="L103" i="137"/>
  <c r="L104" i="137"/>
  <c r="L105" i="137"/>
  <c r="L106" i="137"/>
  <c r="L107" i="137"/>
  <c r="L108" i="137"/>
  <c r="L109" i="137"/>
  <c r="L110" i="137"/>
  <c r="L111" i="137"/>
  <c r="L112" i="137"/>
  <c r="L113" i="137"/>
  <c r="L114" i="137"/>
  <c r="L115" i="137"/>
  <c r="L116" i="137"/>
  <c r="L117" i="137"/>
  <c r="L118" i="137"/>
  <c r="L119" i="137"/>
  <c r="L120" i="137"/>
  <c r="L121" i="137"/>
  <c r="L122" i="137"/>
  <c r="L123" i="137"/>
  <c r="L124" i="137"/>
  <c r="L125" i="137"/>
  <c r="L126" i="137"/>
  <c r="L127" i="137"/>
  <c r="L128" i="137"/>
  <c r="L129" i="137"/>
  <c r="L130" i="137"/>
  <c r="L131" i="137"/>
  <c r="L132" i="137"/>
  <c r="L133" i="137"/>
  <c r="L134" i="137"/>
  <c r="L135" i="137"/>
  <c r="L136" i="137"/>
  <c r="L137" i="137"/>
  <c r="L138" i="137"/>
  <c r="L139" i="137"/>
  <c r="L140" i="137"/>
  <c r="L141" i="137"/>
  <c r="L142" i="137"/>
  <c r="L143" i="137"/>
  <c r="L144" i="137"/>
  <c r="L145" i="137"/>
  <c r="L146" i="137"/>
  <c r="L147" i="137"/>
  <c r="L148" i="137"/>
  <c r="L149" i="137"/>
  <c r="L150" i="137"/>
  <c r="L151" i="137"/>
  <c r="L152" i="137"/>
  <c r="L153" i="137"/>
  <c r="L154" i="137"/>
  <c r="L155" i="137"/>
  <c r="L156" i="137"/>
  <c r="L157" i="137"/>
  <c r="K2" i="137"/>
  <c r="K3" i="137"/>
  <c r="K4" i="137"/>
  <c r="K5" i="137"/>
  <c r="K6" i="137"/>
  <c r="K7" i="137"/>
  <c r="K8" i="137"/>
  <c r="K9" i="137"/>
  <c r="K10" i="137"/>
  <c r="K11" i="137"/>
  <c r="K12" i="137"/>
  <c r="K13" i="137"/>
  <c r="K14" i="137"/>
  <c r="K15" i="137"/>
  <c r="K16" i="137"/>
  <c r="K17" i="137"/>
  <c r="K18" i="137"/>
  <c r="K19" i="137"/>
  <c r="K20" i="137"/>
  <c r="K21" i="137"/>
  <c r="K22" i="137"/>
  <c r="K23" i="137"/>
  <c r="K24" i="137"/>
  <c r="K25" i="137"/>
  <c r="K26" i="137"/>
  <c r="K27" i="137"/>
  <c r="K28" i="137"/>
  <c r="K29" i="137"/>
  <c r="K30" i="137"/>
  <c r="K31" i="137"/>
  <c r="K32" i="137"/>
  <c r="K33" i="137"/>
  <c r="K34" i="137"/>
  <c r="K35" i="137"/>
  <c r="K36" i="137"/>
  <c r="K37" i="137"/>
  <c r="K38" i="137"/>
  <c r="K39" i="137"/>
  <c r="K40" i="137"/>
  <c r="K41" i="137"/>
  <c r="K42" i="137"/>
  <c r="K43" i="137"/>
  <c r="K44" i="137"/>
  <c r="K45" i="137"/>
  <c r="K46" i="137"/>
  <c r="K47" i="137"/>
  <c r="K48" i="137"/>
  <c r="K49" i="137"/>
  <c r="K50" i="137"/>
  <c r="K51" i="137"/>
  <c r="K52" i="137"/>
  <c r="K53" i="137"/>
  <c r="K54" i="137"/>
  <c r="K55" i="137"/>
  <c r="K56" i="137"/>
  <c r="K57" i="137"/>
  <c r="K58" i="137"/>
  <c r="K59" i="137"/>
  <c r="K60" i="137"/>
  <c r="K61" i="137"/>
  <c r="K62" i="137"/>
  <c r="K63" i="137"/>
  <c r="K64" i="137"/>
  <c r="K65" i="137"/>
  <c r="K66" i="137"/>
  <c r="K67" i="137"/>
  <c r="K68" i="137"/>
  <c r="K69" i="137"/>
  <c r="K70" i="137"/>
  <c r="K71" i="137"/>
  <c r="K72" i="137"/>
  <c r="K73" i="137"/>
  <c r="K74" i="137"/>
  <c r="K75" i="137"/>
  <c r="K76" i="137"/>
  <c r="K77" i="137"/>
  <c r="K78" i="137"/>
  <c r="K79" i="137"/>
  <c r="K80" i="137"/>
  <c r="K81" i="137"/>
  <c r="K82" i="137"/>
  <c r="K83" i="137"/>
  <c r="K84" i="137"/>
  <c r="K85" i="137"/>
  <c r="K86" i="137"/>
  <c r="K87" i="137"/>
  <c r="K88" i="137"/>
  <c r="K89" i="137"/>
  <c r="K90" i="137"/>
  <c r="K91" i="137"/>
  <c r="K92" i="137"/>
  <c r="K93" i="137"/>
  <c r="K94" i="137"/>
  <c r="K95" i="137"/>
  <c r="K96" i="137"/>
  <c r="K97" i="137"/>
  <c r="K98" i="137"/>
  <c r="K99" i="137"/>
  <c r="K100" i="137"/>
  <c r="K101" i="137"/>
  <c r="K102" i="137"/>
  <c r="K103" i="137"/>
  <c r="K104" i="137"/>
  <c r="K105" i="137"/>
  <c r="K106" i="137"/>
  <c r="K107" i="137"/>
  <c r="K108" i="137"/>
  <c r="K109" i="137"/>
  <c r="K110" i="137"/>
  <c r="K111" i="137"/>
  <c r="K112" i="137"/>
  <c r="K113" i="137"/>
  <c r="K114" i="137"/>
  <c r="K115" i="137"/>
  <c r="K116" i="137"/>
  <c r="K117" i="137"/>
  <c r="K118" i="137"/>
  <c r="K119" i="137"/>
  <c r="K120" i="137"/>
  <c r="K121" i="137"/>
  <c r="K122" i="137"/>
  <c r="K123" i="137"/>
  <c r="K124" i="137"/>
  <c r="K125" i="137"/>
  <c r="K126" i="137"/>
  <c r="K127" i="137"/>
  <c r="K128" i="137"/>
  <c r="K129" i="137"/>
  <c r="K130" i="137"/>
  <c r="K131" i="137"/>
  <c r="K132" i="137"/>
  <c r="K133" i="137"/>
  <c r="K134" i="137"/>
  <c r="K135" i="137"/>
  <c r="K136" i="137"/>
  <c r="K137" i="137"/>
  <c r="K138" i="137"/>
  <c r="K139" i="137"/>
  <c r="K140" i="137"/>
  <c r="K141" i="137"/>
  <c r="K142" i="137"/>
  <c r="K143" i="137"/>
  <c r="K144" i="137"/>
  <c r="K145" i="137"/>
  <c r="K146" i="137"/>
  <c r="K147" i="137"/>
  <c r="K148" i="137"/>
  <c r="K149" i="137"/>
  <c r="K150" i="137"/>
  <c r="K151" i="137"/>
  <c r="K152" i="137"/>
  <c r="K153" i="137"/>
  <c r="K154" i="137"/>
  <c r="K155" i="137"/>
  <c r="K156" i="137"/>
  <c r="K157" i="137"/>
  <c r="J2" i="137"/>
  <c r="J3" i="137"/>
  <c r="J4" i="137"/>
  <c r="J5" i="137"/>
  <c r="J6" i="137"/>
  <c r="J7" i="137"/>
  <c r="J8" i="137"/>
  <c r="J9" i="137"/>
  <c r="J10" i="137"/>
  <c r="J11" i="137"/>
  <c r="J12" i="137"/>
  <c r="J13" i="137"/>
  <c r="J14" i="137"/>
  <c r="J15" i="137"/>
  <c r="J16" i="137"/>
  <c r="J17" i="137"/>
  <c r="J18" i="137"/>
  <c r="J19" i="137"/>
  <c r="J20" i="137"/>
  <c r="J21" i="137"/>
  <c r="J22" i="137"/>
  <c r="J23" i="137"/>
  <c r="J24" i="137"/>
  <c r="J25" i="137"/>
  <c r="J26" i="137"/>
  <c r="J27" i="137"/>
  <c r="J28" i="137"/>
  <c r="J29" i="137"/>
  <c r="J30" i="137"/>
  <c r="J31" i="137"/>
  <c r="J32" i="137"/>
  <c r="J33" i="137"/>
  <c r="J34" i="137"/>
  <c r="J35" i="137"/>
  <c r="J36" i="137"/>
  <c r="J37" i="137"/>
  <c r="J38" i="137"/>
  <c r="J39" i="137"/>
  <c r="J40" i="137"/>
  <c r="J41" i="137"/>
  <c r="J42" i="137"/>
  <c r="J43" i="137"/>
  <c r="J44" i="137"/>
  <c r="J45" i="137"/>
  <c r="J46" i="137"/>
  <c r="J47" i="137"/>
  <c r="J48" i="137"/>
  <c r="J49" i="137"/>
  <c r="J50" i="137"/>
  <c r="J51" i="137"/>
  <c r="J52" i="137"/>
  <c r="J53" i="137"/>
  <c r="J54" i="137"/>
  <c r="J55" i="137"/>
  <c r="J56" i="137"/>
  <c r="J57" i="137"/>
  <c r="J58" i="137"/>
  <c r="J59" i="137"/>
  <c r="J60" i="137"/>
  <c r="J61" i="137"/>
  <c r="J62" i="137"/>
  <c r="J63" i="137"/>
  <c r="J64" i="137"/>
  <c r="J65" i="137"/>
  <c r="J66" i="137"/>
  <c r="J67" i="137"/>
  <c r="J68" i="137"/>
  <c r="J69" i="137"/>
  <c r="J70" i="137"/>
  <c r="J71" i="137"/>
  <c r="J72" i="137"/>
  <c r="J73" i="137"/>
  <c r="J74" i="137"/>
  <c r="J75" i="137"/>
  <c r="J76" i="137"/>
  <c r="J77" i="137"/>
  <c r="J78" i="137"/>
  <c r="J79" i="137"/>
  <c r="J80" i="137"/>
  <c r="J81" i="137"/>
  <c r="J82" i="137"/>
  <c r="J83" i="137"/>
  <c r="J84" i="137"/>
  <c r="J85" i="137"/>
  <c r="J86" i="137"/>
  <c r="J87" i="137"/>
  <c r="J88" i="137"/>
  <c r="J89" i="137"/>
  <c r="J90" i="137"/>
  <c r="J91" i="137"/>
  <c r="J92" i="137"/>
  <c r="J93" i="137"/>
  <c r="J94" i="137"/>
  <c r="J95" i="137"/>
  <c r="J96" i="137"/>
  <c r="J97" i="137"/>
  <c r="J98" i="137"/>
  <c r="J99" i="137"/>
  <c r="J100" i="137"/>
  <c r="J101" i="137"/>
  <c r="J102" i="137"/>
  <c r="J103" i="137"/>
  <c r="J104" i="137"/>
  <c r="J105" i="137"/>
  <c r="J106" i="137"/>
  <c r="J107" i="137"/>
  <c r="J108" i="137"/>
  <c r="J109" i="137"/>
  <c r="J110" i="137"/>
  <c r="J111" i="137"/>
  <c r="J112" i="137"/>
  <c r="J113" i="137"/>
  <c r="J114" i="137"/>
  <c r="J115" i="137"/>
  <c r="J116" i="137"/>
  <c r="J117" i="137"/>
  <c r="J118" i="137"/>
  <c r="J119" i="137"/>
  <c r="J120" i="137"/>
  <c r="J121" i="137"/>
  <c r="J122" i="137"/>
  <c r="J123" i="137"/>
  <c r="J124" i="137"/>
  <c r="J125" i="137"/>
  <c r="J126" i="137"/>
  <c r="J127" i="137"/>
  <c r="J128" i="137"/>
  <c r="J129" i="137"/>
  <c r="J130" i="137"/>
  <c r="J131" i="137"/>
  <c r="J132" i="137"/>
  <c r="J133" i="137"/>
  <c r="J134" i="137"/>
  <c r="J135" i="137"/>
  <c r="J136" i="137"/>
  <c r="J137" i="137"/>
  <c r="J138" i="137"/>
  <c r="J139" i="137"/>
  <c r="J140" i="137"/>
  <c r="J141" i="137"/>
  <c r="J142" i="137"/>
  <c r="J143" i="137"/>
  <c r="J144" i="137"/>
  <c r="J145" i="137"/>
  <c r="J146" i="137"/>
  <c r="J147" i="137"/>
  <c r="J148" i="137"/>
  <c r="J149" i="137"/>
  <c r="J150" i="137"/>
  <c r="J151" i="137"/>
  <c r="J152" i="137"/>
  <c r="J153" i="137"/>
  <c r="J154" i="137"/>
  <c r="J155" i="137"/>
  <c r="J156" i="137"/>
  <c r="J157" i="137"/>
  <c r="I2" i="137"/>
  <c r="O2" i="137" s="1"/>
  <c r="I3" i="137"/>
  <c r="O3" i="137" s="1"/>
  <c r="I4" i="137"/>
  <c r="O4" i="137" s="1"/>
  <c r="I5" i="137"/>
  <c r="O5" i="137" s="1"/>
  <c r="I6" i="137"/>
  <c r="O6" i="137" s="1"/>
  <c r="I7" i="137"/>
  <c r="O7" i="137" s="1"/>
  <c r="I8" i="137"/>
  <c r="O8" i="137" s="1"/>
  <c r="I9" i="137"/>
  <c r="O9" i="137" s="1"/>
  <c r="I10" i="137"/>
  <c r="O10" i="137" s="1"/>
  <c r="I11" i="137"/>
  <c r="O11" i="137" s="1"/>
  <c r="I12" i="137"/>
  <c r="O12" i="137" s="1"/>
  <c r="I13" i="137"/>
  <c r="O13" i="137" s="1"/>
  <c r="I14" i="137"/>
  <c r="O14" i="137" s="1"/>
  <c r="I15" i="137"/>
  <c r="O15" i="137" s="1"/>
  <c r="I16" i="137"/>
  <c r="O16" i="137" s="1"/>
  <c r="I17" i="137"/>
  <c r="O17" i="137" s="1"/>
  <c r="I18" i="137"/>
  <c r="O18" i="137" s="1"/>
  <c r="I19" i="137"/>
  <c r="O19" i="137" s="1"/>
  <c r="I20" i="137"/>
  <c r="O20" i="137" s="1"/>
  <c r="I21" i="137"/>
  <c r="O21" i="137" s="1"/>
  <c r="I22" i="137"/>
  <c r="O22" i="137" s="1"/>
  <c r="I23" i="137"/>
  <c r="O23" i="137" s="1"/>
  <c r="I24" i="137"/>
  <c r="O24" i="137" s="1"/>
  <c r="I25" i="137"/>
  <c r="O25" i="137" s="1"/>
  <c r="I26" i="137"/>
  <c r="O26" i="137" s="1"/>
  <c r="I27" i="137"/>
  <c r="O27" i="137" s="1"/>
  <c r="I28" i="137"/>
  <c r="O28" i="137" s="1"/>
  <c r="I29" i="137"/>
  <c r="O29" i="137" s="1"/>
  <c r="I30" i="137"/>
  <c r="O30" i="137" s="1"/>
  <c r="I31" i="137"/>
  <c r="O31" i="137" s="1"/>
  <c r="I32" i="137"/>
  <c r="O32" i="137" s="1"/>
  <c r="I33" i="137"/>
  <c r="O33" i="137" s="1"/>
  <c r="I34" i="137"/>
  <c r="O34" i="137" s="1"/>
  <c r="I35" i="137"/>
  <c r="O35" i="137" s="1"/>
  <c r="I36" i="137"/>
  <c r="O36" i="137" s="1"/>
  <c r="I37" i="137"/>
  <c r="O37" i="137" s="1"/>
  <c r="I38" i="137"/>
  <c r="O38" i="137" s="1"/>
  <c r="I39" i="137"/>
  <c r="O39" i="137" s="1"/>
  <c r="I40" i="137"/>
  <c r="O40" i="137" s="1"/>
  <c r="I41" i="137"/>
  <c r="O41" i="137" s="1"/>
  <c r="I42" i="137"/>
  <c r="O42" i="137" s="1"/>
  <c r="I43" i="137"/>
  <c r="O43" i="137" s="1"/>
  <c r="I44" i="137"/>
  <c r="O44" i="137" s="1"/>
  <c r="I45" i="137"/>
  <c r="O45" i="137" s="1"/>
  <c r="I46" i="137"/>
  <c r="O46" i="137" s="1"/>
  <c r="I47" i="137"/>
  <c r="O47" i="137" s="1"/>
  <c r="I48" i="137"/>
  <c r="O48" i="137" s="1"/>
  <c r="I49" i="137"/>
  <c r="O49" i="137" s="1"/>
  <c r="I50" i="137"/>
  <c r="O50" i="137" s="1"/>
  <c r="I51" i="137"/>
  <c r="O51" i="137" s="1"/>
  <c r="I52" i="137"/>
  <c r="O52" i="137" s="1"/>
  <c r="I53" i="137"/>
  <c r="O53" i="137" s="1"/>
  <c r="I54" i="137"/>
  <c r="O54" i="137" s="1"/>
  <c r="I55" i="137"/>
  <c r="O55" i="137" s="1"/>
  <c r="I56" i="137"/>
  <c r="O56" i="137" s="1"/>
  <c r="I57" i="137"/>
  <c r="O57" i="137" s="1"/>
  <c r="I58" i="137"/>
  <c r="O58" i="137" s="1"/>
  <c r="I59" i="137"/>
  <c r="O59" i="137" s="1"/>
  <c r="I60" i="137"/>
  <c r="O60" i="137" s="1"/>
  <c r="I61" i="137"/>
  <c r="O61" i="137" s="1"/>
  <c r="I62" i="137"/>
  <c r="O62" i="137" s="1"/>
  <c r="I63" i="137"/>
  <c r="O63" i="137" s="1"/>
  <c r="I64" i="137"/>
  <c r="O64" i="137" s="1"/>
  <c r="I65" i="137"/>
  <c r="O65" i="137" s="1"/>
  <c r="I66" i="137"/>
  <c r="O66" i="137" s="1"/>
  <c r="I67" i="137"/>
  <c r="O67" i="137" s="1"/>
  <c r="I68" i="137"/>
  <c r="O68" i="137" s="1"/>
  <c r="I69" i="137"/>
  <c r="O69" i="137" s="1"/>
  <c r="I70" i="137"/>
  <c r="O70" i="137" s="1"/>
  <c r="I71" i="137"/>
  <c r="O71" i="137" s="1"/>
  <c r="I72" i="137"/>
  <c r="O72" i="137" s="1"/>
  <c r="I73" i="137"/>
  <c r="O73" i="137" s="1"/>
  <c r="I74" i="137"/>
  <c r="O74" i="137" s="1"/>
  <c r="I75" i="137"/>
  <c r="O75" i="137" s="1"/>
  <c r="I76" i="137"/>
  <c r="O76" i="137" s="1"/>
  <c r="I77" i="137"/>
  <c r="O77" i="137" s="1"/>
  <c r="I78" i="137"/>
  <c r="O78" i="137" s="1"/>
  <c r="I79" i="137"/>
  <c r="O79" i="137" s="1"/>
  <c r="I80" i="137"/>
  <c r="O80" i="137" s="1"/>
  <c r="I81" i="137"/>
  <c r="O81" i="137" s="1"/>
  <c r="I82" i="137"/>
  <c r="O82" i="137" s="1"/>
  <c r="I83" i="137"/>
  <c r="O83" i="137" s="1"/>
  <c r="I84" i="137"/>
  <c r="O84" i="137" s="1"/>
  <c r="I85" i="137"/>
  <c r="O85" i="137" s="1"/>
  <c r="I86" i="137"/>
  <c r="O86" i="137" s="1"/>
  <c r="I87" i="137"/>
  <c r="O87" i="137" s="1"/>
  <c r="I88" i="137"/>
  <c r="O88" i="137" s="1"/>
  <c r="I89" i="137"/>
  <c r="O89" i="137" s="1"/>
  <c r="I90" i="137"/>
  <c r="O90" i="137" s="1"/>
  <c r="I91" i="137"/>
  <c r="O91" i="137" s="1"/>
  <c r="I92" i="137"/>
  <c r="O92" i="137" s="1"/>
  <c r="I93" i="137"/>
  <c r="O93" i="137" s="1"/>
  <c r="I94" i="137"/>
  <c r="O94" i="137" s="1"/>
  <c r="I95" i="137"/>
  <c r="O95" i="137" s="1"/>
  <c r="I96" i="137"/>
  <c r="O96" i="137" s="1"/>
  <c r="I97" i="137"/>
  <c r="O97" i="137" s="1"/>
  <c r="I98" i="137"/>
  <c r="O98" i="137" s="1"/>
  <c r="I99" i="137"/>
  <c r="O99" i="137" s="1"/>
  <c r="I100" i="137"/>
  <c r="O100" i="137" s="1"/>
  <c r="I101" i="137"/>
  <c r="O101" i="137" s="1"/>
  <c r="I102" i="137"/>
  <c r="O102" i="137" s="1"/>
  <c r="I103" i="137"/>
  <c r="O103" i="137" s="1"/>
  <c r="I104" i="137"/>
  <c r="O104" i="137" s="1"/>
  <c r="I105" i="137"/>
  <c r="O105" i="137" s="1"/>
  <c r="I106" i="137"/>
  <c r="O106" i="137" s="1"/>
  <c r="I107" i="137"/>
  <c r="O107" i="137" s="1"/>
  <c r="I108" i="137"/>
  <c r="O108" i="137" s="1"/>
  <c r="I109" i="137"/>
  <c r="O109" i="137" s="1"/>
  <c r="I110" i="137"/>
  <c r="O110" i="137" s="1"/>
  <c r="I111" i="137"/>
  <c r="O111" i="137" s="1"/>
  <c r="I112" i="137"/>
  <c r="O112" i="137" s="1"/>
  <c r="I113" i="137"/>
  <c r="O113" i="137" s="1"/>
  <c r="I114" i="137"/>
  <c r="O114" i="137" s="1"/>
  <c r="I115" i="137"/>
  <c r="O115" i="137" s="1"/>
  <c r="I116" i="137"/>
  <c r="O116" i="137" s="1"/>
  <c r="I117" i="137"/>
  <c r="O117" i="137" s="1"/>
  <c r="I118" i="137"/>
  <c r="O118" i="137" s="1"/>
  <c r="I119" i="137"/>
  <c r="O119" i="137" s="1"/>
  <c r="I120" i="137"/>
  <c r="O120" i="137" s="1"/>
  <c r="I121" i="137"/>
  <c r="O121" i="137" s="1"/>
  <c r="I122" i="137"/>
  <c r="O122" i="137" s="1"/>
  <c r="I123" i="137"/>
  <c r="O123" i="137" s="1"/>
  <c r="I124" i="137"/>
  <c r="O124" i="137" s="1"/>
  <c r="I125" i="137"/>
  <c r="O125" i="137" s="1"/>
  <c r="I126" i="137"/>
  <c r="O126" i="137" s="1"/>
  <c r="I127" i="137"/>
  <c r="O127" i="137" s="1"/>
  <c r="I128" i="137"/>
  <c r="O128" i="137" s="1"/>
  <c r="I129" i="137"/>
  <c r="O129" i="137" s="1"/>
  <c r="I130" i="137"/>
  <c r="O130" i="137" s="1"/>
  <c r="I131" i="137"/>
  <c r="O131" i="137" s="1"/>
  <c r="I132" i="137"/>
  <c r="O132" i="137" s="1"/>
  <c r="I133" i="137"/>
  <c r="O133" i="137" s="1"/>
  <c r="I134" i="137"/>
  <c r="O134" i="137" s="1"/>
  <c r="I135" i="137"/>
  <c r="O135" i="137" s="1"/>
  <c r="I136" i="137"/>
  <c r="O136" i="137" s="1"/>
  <c r="I137" i="137"/>
  <c r="O137" i="137" s="1"/>
  <c r="I138" i="137"/>
  <c r="O138" i="137" s="1"/>
  <c r="I139" i="137"/>
  <c r="O139" i="137" s="1"/>
  <c r="I140" i="137"/>
  <c r="O140" i="137" s="1"/>
  <c r="I141" i="137"/>
  <c r="O141" i="137" s="1"/>
  <c r="I142" i="137"/>
  <c r="O142" i="137" s="1"/>
  <c r="I143" i="137"/>
  <c r="O143" i="137" s="1"/>
  <c r="I144" i="137"/>
  <c r="O144" i="137" s="1"/>
  <c r="I145" i="137"/>
  <c r="O145" i="137" s="1"/>
  <c r="I146" i="137"/>
  <c r="O146" i="137" s="1"/>
  <c r="I147" i="137"/>
  <c r="O147" i="137" s="1"/>
  <c r="I148" i="137"/>
  <c r="O148" i="137" s="1"/>
  <c r="I149" i="137"/>
  <c r="O149" i="137" s="1"/>
  <c r="I150" i="137"/>
  <c r="O150" i="137" s="1"/>
  <c r="I151" i="137"/>
  <c r="O151" i="137" s="1"/>
  <c r="I152" i="137"/>
  <c r="O152" i="137" s="1"/>
  <c r="I153" i="137"/>
  <c r="O153" i="137" s="1"/>
  <c r="I154" i="137"/>
  <c r="O154" i="137" s="1"/>
  <c r="I155" i="137"/>
  <c r="O155" i="137" s="1"/>
  <c r="I156" i="137"/>
  <c r="O156" i="137" s="1"/>
  <c r="I157" i="137"/>
  <c r="O157" i="137" s="1"/>
  <c r="E146" i="136"/>
  <c r="D16" i="139"/>
  <c r="B2" i="136"/>
  <c r="B3" i="136"/>
  <c r="B4" i="136"/>
  <c r="B5" i="136"/>
  <c r="B6" i="136"/>
  <c r="B7" i="136"/>
  <c r="B8" i="136"/>
  <c r="B9" i="136"/>
  <c r="B10" i="136"/>
  <c r="B11" i="136"/>
  <c r="B12" i="136"/>
  <c r="B13" i="136"/>
  <c r="B14" i="136"/>
  <c r="B15" i="136"/>
  <c r="B16" i="136"/>
  <c r="B17" i="136"/>
  <c r="B18" i="136"/>
  <c r="B19" i="136"/>
  <c r="B20" i="136"/>
  <c r="B21" i="136"/>
  <c r="B22" i="136"/>
  <c r="B23" i="136"/>
  <c r="B24" i="136"/>
  <c r="B25" i="136"/>
  <c r="B26" i="136"/>
  <c r="B27" i="136"/>
  <c r="B28" i="136"/>
  <c r="B29" i="136"/>
  <c r="B30" i="136"/>
  <c r="B31" i="136"/>
  <c r="B32" i="136"/>
  <c r="B33" i="136"/>
  <c r="B34" i="136"/>
  <c r="B35" i="136"/>
  <c r="B36" i="136"/>
  <c r="B37" i="136"/>
  <c r="B38" i="136"/>
  <c r="B39" i="136"/>
  <c r="B40" i="136"/>
  <c r="B41" i="136"/>
  <c r="B42" i="136"/>
  <c r="B43" i="136"/>
  <c r="B44" i="136"/>
  <c r="B45" i="136"/>
  <c r="B46" i="136"/>
  <c r="B47" i="136"/>
  <c r="B48" i="136"/>
  <c r="B49" i="136"/>
  <c r="B50" i="136"/>
  <c r="B51" i="136"/>
  <c r="B52" i="136"/>
  <c r="B53" i="136"/>
  <c r="B54" i="136"/>
  <c r="B55" i="136"/>
  <c r="B56" i="136"/>
  <c r="B57" i="136"/>
  <c r="B58" i="136"/>
  <c r="B59" i="136"/>
  <c r="B60" i="136"/>
  <c r="B61" i="136"/>
  <c r="B62" i="136"/>
  <c r="B63" i="136"/>
  <c r="B64" i="136"/>
  <c r="B65" i="136"/>
  <c r="B66" i="136"/>
  <c r="B67" i="136"/>
  <c r="B68" i="136"/>
  <c r="B69" i="136"/>
  <c r="B70" i="136"/>
  <c r="B71" i="136"/>
  <c r="B72" i="136"/>
  <c r="B73" i="136"/>
  <c r="B74" i="136"/>
  <c r="B75" i="136"/>
  <c r="B76" i="136"/>
  <c r="B77" i="136"/>
  <c r="B78" i="136"/>
  <c r="B79" i="136"/>
  <c r="B80" i="136"/>
  <c r="B81" i="136"/>
  <c r="B82" i="136"/>
  <c r="B83" i="136"/>
  <c r="B84" i="136"/>
  <c r="B85" i="136"/>
  <c r="B86" i="136"/>
  <c r="B87" i="136"/>
  <c r="B88" i="136"/>
  <c r="B89" i="136"/>
  <c r="B90" i="136"/>
  <c r="B91" i="136"/>
  <c r="B92" i="136"/>
  <c r="B93" i="136"/>
  <c r="B94" i="136"/>
  <c r="B95" i="136"/>
  <c r="B96" i="136"/>
  <c r="B97" i="136"/>
  <c r="B98" i="136"/>
  <c r="B99" i="136"/>
  <c r="B100" i="136"/>
  <c r="B101" i="136"/>
  <c r="B102" i="136"/>
  <c r="B103" i="136"/>
  <c r="B104" i="136"/>
  <c r="B105" i="136"/>
  <c r="B106" i="136"/>
  <c r="B107" i="136"/>
  <c r="B108" i="136"/>
  <c r="B109" i="136"/>
  <c r="B110" i="136"/>
  <c r="B111" i="136"/>
  <c r="B112" i="136"/>
  <c r="B113" i="136"/>
  <c r="B114" i="136"/>
  <c r="B115" i="136"/>
  <c r="B116" i="136"/>
  <c r="B117" i="136"/>
  <c r="B118" i="136"/>
  <c r="B119" i="136"/>
  <c r="B120" i="136"/>
  <c r="B121" i="136"/>
  <c r="B122" i="136"/>
  <c r="B123" i="136"/>
  <c r="B124" i="136"/>
  <c r="B125" i="136"/>
  <c r="B126" i="136"/>
  <c r="B127" i="136"/>
  <c r="B128" i="136"/>
  <c r="B129" i="136"/>
  <c r="B130" i="136"/>
  <c r="B131" i="136"/>
  <c r="B132" i="136"/>
  <c r="B133" i="136"/>
  <c r="B134" i="136"/>
  <c r="B135" i="136"/>
  <c r="B136" i="136"/>
  <c r="B137" i="136"/>
  <c r="B138" i="136"/>
  <c r="B139" i="136"/>
  <c r="B140" i="136"/>
  <c r="B141" i="136"/>
  <c r="B142" i="136"/>
  <c r="B143" i="136"/>
  <c r="B144" i="136"/>
  <c r="B145" i="136"/>
  <c r="E2" i="136"/>
  <c r="E3" i="136"/>
  <c r="E4" i="136"/>
  <c r="E5" i="136"/>
  <c r="E6" i="136"/>
  <c r="E7" i="136"/>
  <c r="E8" i="136"/>
  <c r="E9" i="136"/>
  <c r="E10" i="136"/>
  <c r="E11" i="136"/>
  <c r="E12" i="136"/>
  <c r="E13" i="136"/>
  <c r="E14" i="136"/>
  <c r="E15" i="136"/>
  <c r="E16" i="136"/>
  <c r="E17" i="136"/>
  <c r="E18" i="136"/>
  <c r="E19" i="136"/>
  <c r="E20" i="136"/>
  <c r="E21" i="136"/>
  <c r="E22" i="136"/>
  <c r="E23" i="136"/>
  <c r="E24" i="136"/>
  <c r="E25" i="136"/>
  <c r="E26" i="136"/>
  <c r="E27" i="136"/>
  <c r="E28" i="136"/>
  <c r="E29" i="136"/>
  <c r="E30" i="136"/>
  <c r="E31" i="136"/>
  <c r="E32" i="136"/>
  <c r="E33" i="136"/>
  <c r="E34" i="136"/>
  <c r="E35" i="136"/>
  <c r="E36" i="136"/>
  <c r="E37" i="136"/>
  <c r="E38" i="136"/>
  <c r="E39" i="136"/>
  <c r="E40" i="136"/>
  <c r="E41" i="136"/>
  <c r="E42" i="136"/>
  <c r="E43" i="136"/>
  <c r="E44" i="136"/>
  <c r="E45" i="136"/>
  <c r="E46" i="136"/>
  <c r="E47" i="136"/>
  <c r="E48" i="136"/>
  <c r="E49" i="136"/>
  <c r="E50" i="136"/>
  <c r="E51" i="136"/>
  <c r="E52" i="136"/>
  <c r="E53" i="136"/>
  <c r="E54" i="136"/>
  <c r="E55" i="136"/>
  <c r="E56" i="136"/>
  <c r="E57" i="136"/>
  <c r="E58" i="136"/>
  <c r="E59" i="136"/>
  <c r="E60" i="136"/>
  <c r="E61" i="136"/>
  <c r="E62" i="136"/>
  <c r="E63" i="136"/>
  <c r="E64" i="136"/>
  <c r="E65" i="136"/>
  <c r="E66" i="136"/>
  <c r="E67" i="136"/>
  <c r="E68" i="136"/>
  <c r="E69" i="136"/>
  <c r="E70" i="136"/>
  <c r="E71" i="136"/>
  <c r="E72" i="136"/>
  <c r="E73" i="136"/>
  <c r="E74" i="136"/>
  <c r="E75" i="136"/>
  <c r="E76" i="136"/>
  <c r="E77" i="136"/>
  <c r="E78" i="136"/>
  <c r="E79" i="136"/>
  <c r="E80" i="136"/>
  <c r="E81" i="136"/>
  <c r="E82" i="136"/>
  <c r="E83" i="136"/>
  <c r="E84" i="136"/>
  <c r="E85" i="136"/>
  <c r="E86" i="136"/>
  <c r="E87" i="136"/>
  <c r="E88" i="136"/>
  <c r="E89" i="136"/>
  <c r="E90" i="136"/>
  <c r="E91" i="136"/>
  <c r="E92" i="136"/>
  <c r="E93" i="136"/>
  <c r="E94" i="136"/>
  <c r="E95" i="136"/>
  <c r="E96" i="136"/>
  <c r="E97" i="136"/>
  <c r="E98" i="136"/>
  <c r="E99" i="136"/>
  <c r="E100" i="136"/>
  <c r="E101" i="136"/>
  <c r="E102" i="136"/>
  <c r="E103" i="136"/>
  <c r="E104" i="136"/>
  <c r="E105" i="136"/>
  <c r="E106" i="136"/>
  <c r="E107" i="136"/>
  <c r="E108" i="136"/>
  <c r="E109" i="136"/>
  <c r="E110" i="136"/>
  <c r="E111" i="136"/>
  <c r="E112" i="136"/>
  <c r="E113" i="136"/>
  <c r="E114" i="136"/>
  <c r="E115" i="136"/>
  <c r="E116" i="136"/>
  <c r="E117" i="136"/>
  <c r="E118" i="136"/>
  <c r="E119" i="136"/>
  <c r="E120" i="136"/>
  <c r="E121" i="136"/>
  <c r="E122" i="136"/>
  <c r="E123" i="136"/>
  <c r="E124" i="136"/>
  <c r="E125" i="136"/>
  <c r="E126" i="136"/>
  <c r="E127" i="136"/>
  <c r="E128" i="136"/>
  <c r="E129" i="136"/>
  <c r="E130" i="136"/>
  <c r="E131" i="136"/>
  <c r="E132" i="136"/>
  <c r="E133" i="136"/>
  <c r="E134" i="136"/>
  <c r="E135" i="136"/>
  <c r="E136" i="136"/>
  <c r="E137" i="136"/>
  <c r="E138" i="136"/>
  <c r="E139" i="136"/>
  <c r="E140" i="136"/>
  <c r="E141" i="136"/>
  <c r="E142" i="136"/>
  <c r="E143" i="136"/>
  <c r="E144" i="136"/>
  <c r="E145" i="136"/>
  <c r="N2" i="135"/>
  <c r="N3" i="135"/>
  <c r="N4" i="135"/>
  <c r="N5" i="135"/>
  <c r="N6" i="135"/>
  <c r="N7" i="135"/>
  <c r="N8" i="135"/>
  <c r="N9" i="135"/>
  <c r="N10" i="135"/>
  <c r="N11" i="135"/>
  <c r="N12" i="135"/>
  <c r="N13" i="135"/>
  <c r="N14" i="135"/>
  <c r="N15" i="135"/>
  <c r="N16" i="135"/>
  <c r="N17" i="135"/>
  <c r="N18" i="135"/>
  <c r="N19" i="135"/>
  <c r="N20" i="135"/>
  <c r="N21" i="135"/>
  <c r="N22" i="135"/>
  <c r="N23" i="135"/>
  <c r="N24" i="135"/>
  <c r="N25" i="135"/>
  <c r="N26" i="135"/>
  <c r="N27" i="135"/>
  <c r="N28" i="135"/>
  <c r="N29" i="135"/>
  <c r="N30" i="135"/>
  <c r="N31" i="135"/>
  <c r="N32" i="135"/>
  <c r="N33" i="135"/>
  <c r="N34" i="135"/>
  <c r="N35" i="135"/>
  <c r="N36" i="135"/>
  <c r="N37" i="135"/>
  <c r="N38" i="135"/>
  <c r="N39" i="135"/>
  <c r="N40" i="135"/>
  <c r="N41" i="135"/>
  <c r="N42" i="135"/>
  <c r="N43" i="135"/>
  <c r="N44" i="135"/>
  <c r="N45" i="135"/>
  <c r="N46" i="135"/>
  <c r="N47" i="135"/>
  <c r="N48" i="135"/>
  <c r="N49" i="135"/>
  <c r="N50" i="135"/>
  <c r="N51" i="135"/>
  <c r="N52" i="135"/>
  <c r="N53" i="135"/>
  <c r="N54" i="135"/>
  <c r="N55" i="135"/>
  <c r="N56" i="135"/>
  <c r="N57" i="135"/>
  <c r="N58" i="135"/>
  <c r="N59" i="135"/>
  <c r="N60" i="135"/>
  <c r="N61" i="135"/>
  <c r="N62" i="135"/>
  <c r="N63" i="135"/>
  <c r="N64" i="135"/>
  <c r="N65" i="135"/>
  <c r="N66" i="135"/>
  <c r="N67" i="135"/>
  <c r="N68" i="135"/>
  <c r="N69" i="135"/>
  <c r="N70" i="135"/>
  <c r="N71" i="135"/>
  <c r="N72" i="135"/>
  <c r="N73" i="135"/>
  <c r="N74" i="135"/>
  <c r="N75" i="135"/>
  <c r="N76" i="135"/>
  <c r="N77" i="135"/>
  <c r="N78" i="135"/>
  <c r="N79" i="135"/>
  <c r="N80" i="135"/>
  <c r="N81" i="135"/>
  <c r="N82" i="135"/>
  <c r="N83" i="135"/>
  <c r="N84" i="135"/>
  <c r="N85" i="135"/>
  <c r="N86" i="135"/>
  <c r="N87" i="135"/>
  <c r="N88" i="135"/>
  <c r="N89" i="135"/>
  <c r="N90" i="135"/>
  <c r="N91" i="135"/>
  <c r="N92" i="135"/>
  <c r="N93" i="135"/>
  <c r="N94" i="135"/>
  <c r="N95" i="135"/>
  <c r="N96" i="135"/>
  <c r="N97" i="135"/>
  <c r="N98" i="135"/>
  <c r="N99" i="135"/>
  <c r="N100" i="135"/>
  <c r="N101" i="135"/>
  <c r="N102" i="135"/>
  <c r="N103" i="135"/>
  <c r="N104" i="135"/>
  <c r="N105" i="135"/>
  <c r="N106" i="135"/>
  <c r="N107" i="135"/>
  <c r="N108" i="135"/>
  <c r="N109" i="135"/>
  <c r="N110" i="135"/>
  <c r="N111" i="135"/>
  <c r="N112" i="135"/>
  <c r="N113" i="135"/>
  <c r="N114" i="135"/>
  <c r="N115" i="135"/>
  <c r="N116" i="135"/>
  <c r="N117" i="135"/>
  <c r="N118" i="135"/>
  <c r="N119" i="135"/>
  <c r="N120" i="135"/>
  <c r="N121" i="135"/>
  <c r="N122" i="135"/>
  <c r="N123" i="135"/>
  <c r="N124" i="135"/>
  <c r="N125" i="135"/>
  <c r="N126" i="135"/>
  <c r="N127" i="135"/>
  <c r="N128" i="135"/>
  <c r="N129" i="135"/>
  <c r="N130" i="135"/>
  <c r="N131" i="135"/>
  <c r="N132" i="135"/>
  <c r="N133" i="135"/>
  <c r="N134" i="135"/>
  <c r="N135" i="135"/>
  <c r="N136" i="135"/>
  <c r="N137" i="135"/>
  <c r="N138" i="135"/>
  <c r="N139" i="135"/>
  <c r="N140" i="135"/>
  <c r="N141" i="135"/>
  <c r="N142" i="135"/>
  <c r="N143" i="135"/>
  <c r="N144" i="135"/>
  <c r="N145" i="135"/>
  <c r="M2" i="135"/>
  <c r="M3" i="135"/>
  <c r="M4" i="135"/>
  <c r="M5" i="135"/>
  <c r="M6" i="135"/>
  <c r="M7" i="135"/>
  <c r="M8" i="135"/>
  <c r="M9" i="135"/>
  <c r="M10" i="135"/>
  <c r="M11" i="135"/>
  <c r="M12" i="135"/>
  <c r="M13" i="135"/>
  <c r="M14" i="135"/>
  <c r="M15" i="135"/>
  <c r="M16" i="135"/>
  <c r="M17" i="135"/>
  <c r="M18" i="135"/>
  <c r="M19" i="135"/>
  <c r="M20" i="135"/>
  <c r="M21" i="135"/>
  <c r="M22" i="135"/>
  <c r="M23" i="135"/>
  <c r="M24" i="135"/>
  <c r="M25" i="135"/>
  <c r="M26" i="135"/>
  <c r="M27" i="135"/>
  <c r="M28" i="135"/>
  <c r="M29" i="135"/>
  <c r="M30" i="135"/>
  <c r="M31" i="135"/>
  <c r="M32" i="135"/>
  <c r="M33" i="135"/>
  <c r="M34" i="135"/>
  <c r="M35" i="135"/>
  <c r="M36" i="135"/>
  <c r="M37" i="135"/>
  <c r="M38" i="135"/>
  <c r="M39" i="135"/>
  <c r="M40" i="135"/>
  <c r="M41" i="135"/>
  <c r="M42" i="135"/>
  <c r="M43" i="135"/>
  <c r="M44" i="135"/>
  <c r="M45" i="135"/>
  <c r="M46" i="135"/>
  <c r="M47" i="135"/>
  <c r="M48" i="135"/>
  <c r="M49" i="135"/>
  <c r="M50" i="135"/>
  <c r="M51" i="135"/>
  <c r="M52" i="135"/>
  <c r="M53" i="135"/>
  <c r="M54" i="135"/>
  <c r="M55" i="135"/>
  <c r="M56" i="135"/>
  <c r="M57" i="135"/>
  <c r="M58" i="135"/>
  <c r="M59" i="135"/>
  <c r="M60" i="135"/>
  <c r="M61" i="135"/>
  <c r="M62" i="135"/>
  <c r="M63" i="135"/>
  <c r="M64" i="135"/>
  <c r="M65" i="135"/>
  <c r="M66" i="135"/>
  <c r="M67" i="135"/>
  <c r="M68" i="135"/>
  <c r="M69" i="135"/>
  <c r="M70" i="135"/>
  <c r="M71" i="135"/>
  <c r="M72" i="135"/>
  <c r="M73" i="135"/>
  <c r="M74" i="135"/>
  <c r="M75" i="135"/>
  <c r="M76" i="135"/>
  <c r="M77" i="135"/>
  <c r="M78" i="135"/>
  <c r="M79" i="135"/>
  <c r="M80" i="135"/>
  <c r="M81" i="135"/>
  <c r="M82" i="135"/>
  <c r="M83" i="135"/>
  <c r="M84" i="135"/>
  <c r="M85" i="135"/>
  <c r="M86" i="135"/>
  <c r="M87" i="135"/>
  <c r="M88" i="135"/>
  <c r="M89" i="135"/>
  <c r="M90" i="135"/>
  <c r="M91" i="135"/>
  <c r="M92" i="135"/>
  <c r="M93" i="135"/>
  <c r="M94" i="135"/>
  <c r="M95" i="135"/>
  <c r="M96" i="135"/>
  <c r="M97" i="135"/>
  <c r="M98" i="135"/>
  <c r="M99" i="135"/>
  <c r="M100" i="135"/>
  <c r="M101" i="135"/>
  <c r="M102" i="135"/>
  <c r="M103" i="135"/>
  <c r="M104" i="135"/>
  <c r="M105" i="135"/>
  <c r="M106" i="135"/>
  <c r="M107" i="135"/>
  <c r="M108" i="135"/>
  <c r="M109" i="135"/>
  <c r="M110" i="135"/>
  <c r="M111" i="135"/>
  <c r="M112" i="135"/>
  <c r="M113" i="135"/>
  <c r="M114" i="135"/>
  <c r="M115" i="135"/>
  <c r="M116" i="135"/>
  <c r="M117" i="135"/>
  <c r="M118" i="135"/>
  <c r="M119" i="135"/>
  <c r="M120" i="135"/>
  <c r="M121" i="135"/>
  <c r="M122" i="135"/>
  <c r="M123" i="135"/>
  <c r="M124" i="135"/>
  <c r="M125" i="135"/>
  <c r="M126" i="135"/>
  <c r="M127" i="135"/>
  <c r="M128" i="135"/>
  <c r="M129" i="135"/>
  <c r="M130" i="135"/>
  <c r="M131" i="135"/>
  <c r="M132" i="135"/>
  <c r="M133" i="135"/>
  <c r="M134" i="135"/>
  <c r="M135" i="135"/>
  <c r="M136" i="135"/>
  <c r="M137" i="135"/>
  <c r="M138" i="135"/>
  <c r="M139" i="135"/>
  <c r="M140" i="135"/>
  <c r="M141" i="135"/>
  <c r="M142" i="135"/>
  <c r="M143" i="135"/>
  <c r="M144" i="135"/>
  <c r="M145" i="135"/>
  <c r="L2" i="135"/>
  <c r="L3" i="135"/>
  <c r="L4" i="135"/>
  <c r="L5" i="135"/>
  <c r="L6" i="135"/>
  <c r="L7" i="135"/>
  <c r="L8" i="135"/>
  <c r="L9" i="135"/>
  <c r="L10" i="135"/>
  <c r="L11" i="135"/>
  <c r="L12" i="135"/>
  <c r="L13" i="135"/>
  <c r="L14" i="135"/>
  <c r="L15" i="135"/>
  <c r="L16" i="135"/>
  <c r="L17" i="135"/>
  <c r="L18" i="135"/>
  <c r="L19" i="135"/>
  <c r="L20" i="135"/>
  <c r="L21" i="135"/>
  <c r="L22" i="135"/>
  <c r="L23" i="135"/>
  <c r="L24" i="135"/>
  <c r="L25" i="135"/>
  <c r="L26" i="135"/>
  <c r="L27" i="135"/>
  <c r="L28" i="135"/>
  <c r="L29" i="135"/>
  <c r="L30" i="135"/>
  <c r="L31" i="135"/>
  <c r="L32" i="135"/>
  <c r="L33" i="135"/>
  <c r="L34" i="135"/>
  <c r="L35" i="135"/>
  <c r="L36" i="135"/>
  <c r="L37" i="135"/>
  <c r="L38" i="135"/>
  <c r="L39" i="135"/>
  <c r="L40" i="135"/>
  <c r="L41" i="135"/>
  <c r="L42" i="135"/>
  <c r="L43" i="135"/>
  <c r="L44" i="135"/>
  <c r="L45" i="135"/>
  <c r="L46" i="135"/>
  <c r="L47" i="135"/>
  <c r="L48" i="135"/>
  <c r="L49" i="135"/>
  <c r="L50" i="135"/>
  <c r="L51" i="135"/>
  <c r="L52" i="135"/>
  <c r="L53" i="135"/>
  <c r="L54" i="135"/>
  <c r="L55" i="135"/>
  <c r="L56" i="135"/>
  <c r="L57" i="135"/>
  <c r="L58" i="135"/>
  <c r="L59" i="135"/>
  <c r="L60" i="135"/>
  <c r="L61" i="135"/>
  <c r="L62" i="135"/>
  <c r="L63" i="135"/>
  <c r="L64" i="135"/>
  <c r="L65" i="135"/>
  <c r="L66" i="135"/>
  <c r="L67" i="135"/>
  <c r="L68" i="135"/>
  <c r="L69" i="135"/>
  <c r="L70" i="135"/>
  <c r="L71" i="135"/>
  <c r="L72" i="135"/>
  <c r="L73" i="135"/>
  <c r="L74" i="135"/>
  <c r="L75" i="135"/>
  <c r="L76" i="135"/>
  <c r="L77" i="135"/>
  <c r="L78" i="135"/>
  <c r="L79" i="135"/>
  <c r="L80" i="135"/>
  <c r="L81" i="135"/>
  <c r="L82" i="135"/>
  <c r="L83" i="135"/>
  <c r="L84" i="135"/>
  <c r="L85" i="135"/>
  <c r="L86" i="135"/>
  <c r="L87" i="135"/>
  <c r="L88" i="135"/>
  <c r="L89" i="135"/>
  <c r="L90" i="135"/>
  <c r="L91" i="135"/>
  <c r="L92" i="135"/>
  <c r="L93" i="135"/>
  <c r="L94" i="135"/>
  <c r="L95" i="135"/>
  <c r="L96" i="135"/>
  <c r="L97" i="135"/>
  <c r="L98" i="135"/>
  <c r="L99" i="135"/>
  <c r="L100" i="135"/>
  <c r="L101" i="135"/>
  <c r="L102" i="135"/>
  <c r="L103" i="135"/>
  <c r="L104" i="135"/>
  <c r="L105" i="135"/>
  <c r="L106" i="135"/>
  <c r="L107" i="135"/>
  <c r="L108" i="135"/>
  <c r="L109" i="135"/>
  <c r="L110" i="135"/>
  <c r="L111" i="135"/>
  <c r="L112" i="135"/>
  <c r="L113" i="135"/>
  <c r="L114" i="135"/>
  <c r="L115" i="135"/>
  <c r="L116" i="135"/>
  <c r="L117" i="135"/>
  <c r="L118" i="135"/>
  <c r="L119" i="135"/>
  <c r="L120" i="135"/>
  <c r="L121" i="135"/>
  <c r="L122" i="135"/>
  <c r="L123" i="135"/>
  <c r="L124" i="135"/>
  <c r="L125" i="135"/>
  <c r="L126" i="135"/>
  <c r="L127" i="135"/>
  <c r="L128" i="135"/>
  <c r="L129" i="135"/>
  <c r="L130" i="135"/>
  <c r="L131" i="135"/>
  <c r="L132" i="135"/>
  <c r="L133" i="135"/>
  <c r="L134" i="135"/>
  <c r="L135" i="135"/>
  <c r="L136" i="135"/>
  <c r="L137" i="135"/>
  <c r="L138" i="135"/>
  <c r="L139" i="135"/>
  <c r="L140" i="135"/>
  <c r="L141" i="135"/>
  <c r="L142" i="135"/>
  <c r="L143" i="135"/>
  <c r="L144" i="135"/>
  <c r="L145" i="135"/>
  <c r="K2" i="135"/>
  <c r="K3" i="135"/>
  <c r="K4" i="135"/>
  <c r="K5" i="135"/>
  <c r="K6" i="135"/>
  <c r="K7" i="135"/>
  <c r="K8" i="135"/>
  <c r="K9" i="135"/>
  <c r="K10" i="135"/>
  <c r="K11" i="135"/>
  <c r="K12" i="135"/>
  <c r="K13" i="135"/>
  <c r="K14" i="135"/>
  <c r="K15" i="135"/>
  <c r="K16" i="135"/>
  <c r="K17" i="135"/>
  <c r="K18" i="135"/>
  <c r="K19" i="135"/>
  <c r="K20" i="135"/>
  <c r="K21" i="135"/>
  <c r="K22" i="135"/>
  <c r="K23" i="135"/>
  <c r="K24" i="135"/>
  <c r="K25" i="135"/>
  <c r="K26" i="135"/>
  <c r="K27" i="135"/>
  <c r="K28" i="135"/>
  <c r="K29" i="135"/>
  <c r="K30" i="135"/>
  <c r="K31" i="135"/>
  <c r="K32" i="135"/>
  <c r="K33" i="135"/>
  <c r="K34" i="135"/>
  <c r="K35" i="135"/>
  <c r="K36" i="135"/>
  <c r="K37" i="135"/>
  <c r="K38" i="135"/>
  <c r="K39" i="135"/>
  <c r="K40" i="135"/>
  <c r="K41" i="135"/>
  <c r="K42" i="135"/>
  <c r="K43" i="135"/>
  <c r="K44" i="135"/>
  <c r="K45" i="135"/>
  <c r="K46" i="135"/>
  <c r="K47" i="135"/>
  <c r="K48" i="135"/>
  <c r="K49" i="135"/>
  <c r="K50" i="135"/>
  <c r="K51" i="135"/>
  <c r="K52" i="135"/>
  <c r="K53" i="135"/>
  <c r="K54" i="135"/>
  <c r="K55" i="135"/>
  <c r="K56" i="135"/>
  <c r="K57" i="135"/>
  <c r="K58" i="135"/>
  <c r="K59" i="135"/>
  <c r="K60" i="135"/>
  <c r="K61" i="135"/>
  <c r="K62" i="135"/>
  <c r="K63" i="135"/>
  <c r="K64" i="135"/>
  <c r="K65" i="135"/>
  <c r="K66" i="135"/>
  <c r="K67" i="135"/>
  <c r="K68" i="135"/>
  <c r="K69" i="135"/>
  <c r="K70" i="135"/>
  <c r="K71" i="135"/>
  <c r="K72" i="135"/>
  <c r="K73" i="135"/>
  <c r="K74" i="135"/>
  <c r="K75" i="135"/>
  <c r="K76" i="135"/>
  <c r="K77" i="135"/>
  <c r="K78" i="135"/>
  <c r="K79" i="135"/>
  <c r="K80" i="135"/>
  <c r="K81" i="135"/>
  <c r="K82" i="135"/>
  <c r="K83" i="135"/>
  <c r="K84" i="135"/>
  <c r="K85" i="135"/>
  <c r="K86" i="135"/>
  <c r="K87" i="135"/>
  <c r="K88" i="135"/>
  <c r="K89" i="135"/>
  <c r="K90" i="135"/>
  <c r="K91" i="135"/>
  <c r="K92" i="135"/>
  <c r="K93" i="135"/>
  <c r="K94" i="135"/>
  <c r="K95" i="135"/>
  <c r="K96" i="135"/>
  <c r="K97" i="135"/>
  <c r="K98" i="135"/>
  <c r="K99" i="135"/>
  <c r="K100" i="135"/>
  <c r="K101" i="135"/>
  <c r="K102" i="135"/>
  <c r="K103" i="135"/>
  <c r="K104" i="135"/>
  <c r="K105" i="135"/>
  <c r="K106" i="135"/>
  <c r="K107" i="135"/>
  <c r="K108" i="135"/>
  <c r="K109" i="135"/>
  <c r="K110" i="135"/>
  <c r="K111" i="135"/>
  <c r="K112" i="135"/>
  <c r="K113" i="135"/>
  <c r="K114" i="135"/>
  <c r="K115" i="135"/>
  <c r="K116" i="135"/>
  <c r="K117" i="135"/>
  <c r="K118" i="135"/>
  <c r="K119" i="135"/>
  <c r="K120" i="135"/>
  <c r="K121" i="135"/>
  <c r="K122" i="135"/>
  <c r="K123" i="135"/>
  <c r="K124" i="135"/>
  <c r="K125" i="135"/>
  <c r="K126" i="135"/>
  <c r="K127" i="135"/>
  <c r="K128" i="135"/>
  <c r="K129" i="135"/>
  <c r="K130" i="135"/>
  <c r="K131" i="135"/>
  <c r="K132" i="135"/>
  <c r="K133" i="135"/>
  <c r="K134" i="135"/>
  <c r="K135" i="135"/>
  <c r="K136" i="135"/>
  <c r="K137" i="135"/>
  <c r="K138" i="135"/>
  <c r="K139" i="135"/>
  <c r="K140" i="135"/>
  <c r="K141" i="135"/>
  <c r="K142" i="135"/>
  <c r="K143" i="135"/>
  <c r="K144" i="135"/>
  <c r="K145" i="135"/>
  <c r="J2" i="135"/>
  <c r="J3" i="135"/>
  <c r="J4" i="135"/>
  <c r="J5" i="135"/>
  <c r="J6" i="135"/>
  <c r="J7" i="135"/>
  <c r="J8" i="135"/>
  <c r="J9" i="135"/>
  <c r="J10" i="135"/>
  <c r="J11" i="135"/>
  <c r="J12" i="135"/>
  <c r="J13" i="135"/>
  <c r="J14" i="135"/>
  <c r="J15" i="135"/>
  <c r="J16" i="135"/>
  <c r="J17" i="135"/>
  <c r="J18" i="135"/>
  <c r="J19" i="135"/>
  <c r="J20" i="135"/>
  <c r="J21" i="135"/>
  <c r="J22" i="135"/>
  <c r="J23" i="135"/>
  <c r="J24" i="135"/>
  <c r="J25" i="135"/>
  <c r="J26" i="135"/>
  <c r="J27" i="135"/>
  <c r="J28" i="135"/>
  <c r="J29" i="135"/>
  <c r="J30" i="135"/>
  <c r="J31" i="135"/>
  <c r="J32" i="135"/>
  <c r="J33" i="135"/>
  <c r="J34" i="135"/>
  <c r="J35" i="135"/>
  <c r="J36" i="135"/>
  <c r="J37" i="135"/>
  <c r="J38" i="135"/>
  <c r="J39" i="135"/>
  <c r="J40" i="135"/>
  <c r="J41" i="135"/>
  <c r="J42" i="135"/>
  <c r="J43" i="135"/>
  <c r="J44" i="135"/>
  <c r="J45" i="135"/>
  <c r="J46" i="135"/>
  <c r="J47" i="135"/>
  <c r="J48" i="135"/>
  <c r="J49" i="135"/>
  <c r="J50" i="135"/>
  <c r="J51" i="135"/>
  <c r="J52" i="135"/>
  <c r="J53" i="135"/>
  <c r="J54" i="135"/>
  <c r="J55" i="135"/>
  <c r="J56" i="135"/>
  <c r="J57" i="135"/>
  <c r="J58" i="135"/>
  <c r="J59" i="135"/>
  <c r="J60" i="135"/>
  <c r="J61" i="135"/>
  <c r="J62" i="135"/>
  <c r="J63" i="135"/>
  <c r="J64" i="135"/>
  <c r="J65" i="135"/>
  <c r="J66" i="135"/>
  <c r="J67" i="135"/>
  <c r="J68" i="135"/>
  <c r="J69" i="135"/>
  <c r="J70" i="135"/>
  <c r="J71" i="135"/>
  <c r="J72" i="135"/>
  <c r="J73" i="135"/>
  <c r="J74" i="135"/>
  <c r="J75" i="135"/>
  <c r="J76" i="135"/>
  <c r="J77" i="135"/>
  <c r="J78" i="135"/>
  <c r="J79" i="135"/>
  <c r="J80" i="135"/>
  <c r="J81" i="135"/>
  <c r="J82" i="135"/>
  <c r="J83" i="135"/>
  <c r="J84" i="135"/>
  <c r="J85" i="135"/>
  <c r="J86" i="135"/>
  <c r="J87" i="135"/>
  <c r="J88" i="135"/>
  <c r="J89" i="135"/>
  <c r="J90" i="135"/>
  <c r="J91" i="135"/>
  <c r="J92" i="135"/>
  <c r="J93" i="135"/>
  <c r="J94" i="135"/>
  <c r="J95" i="135"/>
  <c r="J96" i="135"/>
  <c r="J97" i="135"/>
  <c r="J98" i="135"/>
  <c r="J99" i="135"/>
  <c r="J100" i="135"/>
  <c r="J101" i="135"/>
  <c r="J102" i="135"/>
  <c r="J103" i="135"/>
  <c r="J104" i="135"/>
  <c r="J105" i="135"/>
  <c r="J106" i="135"/>
  <c r="J107" i="135"/>
  <c r="J108" i="135"/>
  <c r="J109" i="135"/>
  <c r="J110" i="135"/>
  <c r="J111" i="135"/>
  <c r="J112" i="135"/>
  <c r="J113" i="135"/>
  <c r="J114" i="135"/>
  <c r="J115" i="135"/>
  <c r="J116" i="135"/>
  <c r="J117" i="135"/>
  <c r="J118" i="135"/>
  <c r="J119" i="135"/>
  <c r="J120" i="135"/>
  <c r="J121" i="135"/>
  <c r="J122" i="135"/>
  <c r="J123" i="135"/>
  <c r="J124" i="135"/>
  <c r="J125" i="135"/>
  <c r="J126" i="135"/>
  <c r="J127" i="135"/>
  <c r="J128" i="135"/>
  <c r="J129" i="135"/>
  <c r="J130" i="135"/>
  <c r="J131" i="135"/>
  <c r="J132" i="135"/>
  <c r="J133" i="135"/>
  <c r="J134" i="135"/>
  <c r="J135" i="135"/>
  <c r="J136" i="135"/>
  <c r="J137" i="135"/>
  <c r="J138" i="135"/>
  <c r="J139" i="135"/>
  <c r="J140" i="135"/>
  <c r="J141" i="135"/>
  <c r="J142" i="135"/>
  <c r="J143" i="135"/>
  <c r="J144" i="135"/>
  <c r="J145" i="135"/>
  <c r="I2" i="135"/>
  <c r="O2" i="135" s="1"/>
  <c r="I3" i="135"/>
  <c r="O3" i="135" s="1"/>
  <c r="I4" i="135"/>
  <c r="O4" i="135" s="1"/>
  <c r="I5" i="135"/>
  <c r="O5" i="135" s="1"/>
  <c r="I6" i="135"/>
  <c r="O6" i="135" s="1"/>
  <c r="I7" i="135"/>
  <c r="O7" i="135" s="1"/>
  <c r="I8" i="135"/>
  <c r="O8" i="135" s="1"/>
  <c r="I9" i="135"/>
  <c r="O9" i="135" s="1"/>
  <c r="I10" i="135"/>
  <c r="O10" i="135" s="1"/>
  <c r="I11" i="135"/>
  <c r="O11" i="135" s="1"/>
  <c r="I12" i="135"/>
  <c r="O12" i="135" s="1"/>
  <c r="I13" i="135"/>
  <c r="O13" i="135" s="1"/>
  <c r="I14" i="135"/>
  <c r="O14" i="135" s="1"/>
  <c r="I15" i="135"/>
  <c r="O15" i="135" s="1"/>
  <c r="I16" i="135"/>
  <c r="O16" i="135" s="1"/>
  <c r="I17" i="135"/>
  <c r="O17" i="135" s="1"/>
  <c r="I18" i="135"/>
  <c r="O18" i="135" s="1"/>
  <c r="I19" i="135"/>
  <c r="O19" i="135" s="1"/>
  <c r="I20" i="135"/>
  <c r="O20" i="135" s="1"/>
  <c r="I21" i="135"/>
  <c r="O21" i="135" s="1"/>
  <c r="I22" i="135"/>
  <c r="O22" i="135" s="1"/>
  <c r="I23" i="135"/>
  <c r="O23" i="135" s="1"/>
  <c r="I24" i="135"/>
  <c r="O24" i="135" s="1"/>
  <c r="I25" i="135"/>
  <c r="O25" i="135" s="1"/>
  <c r="I26" i="135"/>
  <c r="O26" i="135" s="1"/>
  <c r="I27" i="135"/>
  <c r="O27" i="135" s="1"/>
  <c r="I28" i="135"/>
  <c r="O28" i="135" s="1"/>
  <c r="I29" i="135"/>
  <c r="O29" i="135" s="1"/>
  <c r="I30" i="135"/>
  <c r="O30" i="135" s="1"/>
  <c r="I31" i="135"/>
  <c r="O31" i="135" s="1"/>
  <c r="I32" i="135"/>
  <c r="O32" i="135" s="1"/>
  <c r="I33" i="135"/>
  <c r="O33" i="135" s="1"/>
  <c r="I34" i="135"/>
  <c r="O34" i="135" s="1"/>
  <c r="I35" i="135"/>
  <c r="O35" i="135" s="1"/>
  <c r="I36" i="135"/>
  <c r="O36" i="135" s="1"/>
  <c r="I37" i="135"/>
  <c r="O37" i="135" s="1"/>
  <c r="I38" i="135"/>
  <c r="O38" i="135" s="1"/>
  <c r="I39" i="135"/>
  <c r="O39" i="135" s="1"/>
  <c r="I40" i="135"/>
  <c r="O40" i="135" s="1"/>
  <c r="I41" i="135"/>
  <c r="O41" i="135" s="1"/>
  <c r="I42" i="135"/>
  <c r="O42" i="135" s="1"/>
  <c r="I43" i="135"/>
  <c r="O43" i="135" s="1"/>
  <c r="I44" i="135"/>
  <c r="O44" i="135" s="1"/>
  <c r="I45" i="135"/>
  <c r="O45" i="135" s="1"/>
  <c r="I46" i="135"/>
  <c r="O46" i="135" s="1"/>
  <c r="I47" i="135"/>
  <c r="O47" i="135" s="1"/>
  <c r="I48" i="135"/>
  <c r="O48" i="135" s="1"/>
  <c r="I49" i="135"/>
  <c r="O49" i="135" s="1"/>
  <c r="I50" i="135"/>
  <c r="O50" i="135" s="1"/>
  <c r="I51" i="135"/>
  <c r="O51" i="135" s="1"/>
  <c r="I52" i="135"/>
  <c r="O52" i="135" s="1"/>
  <c r="I53" i="135"/>
  <c r="O53" i="135" s="1"/>
  <c r="I54" i="135"/>
  <c r="O54" i="135" s="1"/>
  <c r="I55" i="135"/>
  <c r="O55" i="135" s="1"/>
  <c r="I56" i="135"/>
  <c r="O56" i="135" s="1"/>
  <c r="I57" i="135"/>
  <c r="O57" i="135" s="1"/>
  <c r="I58" i="135"/>
  <c r="O58" i="135" s="1"/>
  <c r="I59" i="135"/>
  <c r="O59" i="135" s="1"/>
  <c r="I60" i="135"/>
  <c r="O60" i="135" s="1"/>
  <c r="I61" i="135"/>
  <c r="O61" i="135" s="1"/>
  <c r="I62" i="135"/>
  <c r="O62" i="135" s="1"/>
  <c r="I63" i="135"/>
  <c r="O63" i="135" s="1"/>
  <c r="I64" i="135"/>
  <c r="O64" i="135" s="1"/>
  <c r="I65" i="135"/>
  <c r="O65" i="135" s="1"/>
  <c r="I66" i="135"/>
  <c r="O66" i="135" s="1"/>
  <c r="I67" i="135"/>
  <c r="O67" i="135" s="1"/>
  <c r="I68" i="135"/>
  <c r="O68" i="135" s="1"/>
  <c r="I69" i="135"/>
  <c r="O69" i="135" s="1"/>
  <c r="I70" i="135"/>
  <c r="O70" i="135" s="1"/>
  <c r="I71" i="135"/>
  <c r="O71" i="135" s="1"/>
  <c r="I72" i="135"/>
  <c r="O72" i="135" s="1"/>
  <c r="I73" i="135"/>
  <c r="O73" i="135" s="1"/>
  <c r="I74" i="135"/>
  <c r="O74" i="135" s="1"/>
  <c r="I75" i="135"/>
  <c r="O75" i="135" s="1"/>
  <c r="I76" i="135"/>
  <c r="O76" i="135" s="1"/>
  <c r="I77" i="135"/>
  <c r="O77" i="135" s="1"/>
  <c r="I78" i="135"/>
  <c r="O78" i="135" s="1"/>
  <c r="I79" i="135"/>
  <c r="O79" i="135" s="1"/>
  <c r="I80" i="135"/>
  <c r="O80" i="135" s="1"/>
  <c r="I81" i="135"/>
  <c r="O81" i="135" s="1"/>
  <c r="I82" i="135"/>
  <c r="O82" i="135" s="1"/>
  <c r="I83" i="135"/>
  <c r="O83" i="135" s="1"/>
  <c r="I84" i="135"/>
  <c r="O84" i="135" s="1"/>
  <c r="I85" i="135"/>
  <c r="O85" i="135" s="1"/>
  <c r="I86" i="135"/>
  <c r="O86" i="135" s="1"/>
  <c r="I87" i="135"/>
  <c r="O87" i="135" s="1"/>
  <c r="I88" i="135"/>
  <c r="O88" i="135" s="1"/>
  <c r="I89" i="135"/>
  <c r="O89" i="135" s="1"/>
  <c r="I90" i="135"/>
  <c r="O90" i="135" s="1"/>
  <c r="I91" i="135"/>
  <c r="O91" i="135" s="1"/>
  <c r="I92" i="135"/>
  <c r="O92" i="135" s="1"/>
  <c r="I93" i="135"/>
  <c r="O93" i="135" s="1"/>
  <c r="I94" i="135"/>
  <c r="O94" i="135" s="1"/>
  <c r="I95" i="135"/>
  <c r="O95" i="135" s="1"/>
  <c r="I96" i="135"/>
  <c r="O96" i="135" s="1"/>
  <c r="I97" i="135"/>
  <c r="O97" i="135" s="1"/>
  <c r="I98" i="135"/>
  <c r="O98" i="135" s="1"/>
  <c r="I99" i="135"/>
  <c r="O99" i="135" s="1"/>
  <c r="I100" i="135"/>
  <c r="O100" i="135" s="1"/>
  <c r="I101" i="135"/>
  <c r="O101" i="135" s="1"/>
  <c r="I102" i="135"/>
  <c r="O102" i="135" s="1"/>
  <c r="I103" i="135"/>
  <c r="O103" i="135" s="1"/>
  <c r="I104" i="135"/>
  <c r="O104" i="135" s="1"/>
  <c r="I105" i="135"/>
  <c r="O105" i="135" s="1"/>
  <c r="I106" i="135"/>
  <c r="O106" i="135" s="1"/>
  <c r="I107" i="135"/>
  <c r="O107" i="135" s="1"/>
  <c r="I108" i="135"/>
  <c r="O108" i="135" s="1"/>
  <c r="I109" i="135"/>
  <c r="O109" i="135" s="1"/>
  <c r="I110" i="135"/>
  <c r="O110" i="135" s="1"/>
  <c r="I111" i="135"/>
  <c r="O111" i="135" s="1"/>
  <c r="I112" i="135"/>
  <c r="O112" i="135" s="1"/>
  <c r="I113" i="135"/>
  <c r="O113" i="135" s="1"/>
  <c r="I114" i="135"/>
  <c r="O114" i="135" s="1"/>
  <c r="I115" i="135"/>
  <c r="O115" i="135" s="1"/>
  <c r="I116" i="135"/>
  <c r="O116" i="135" s="1"/>
  <c r="I117" i="135"/>
  <c r="O117" i="135" s="1"/>
  <c r="I118" i="135"/>
  <c r="O118" i="135" s="1"/>
  <c r="I119" i="135"/>
  <c r="O119" i="135" s="1"/>
  <c r="I120" i="135"/>
  <c r="O120" i="135" s="1"/>
  <c r="I121" i="135"/>
  <c r="O121" i="135" s="1"/>
  <c r="I122" i="135"/>
  <c r="O122" i="135" s="1"/>
  <c r="I123" i="135"/>
  <c r="O123" i="135" s="1"/>
  <c r="I124" i="135"/>
  <c r="O124" i="135" s="1"/>
  <c r="I125" i="135"/>
  <c r="O125" i="135" s="1"/>
  <c r="I126" i="135"/>
  <c r="O126" i="135" s="1"/>
  <c r="I127" i="135"/>
  <c r="O127" i="135" s="1"/>
  <c r="I128" i="135"/>
  <c r="O128" i="135" s="1"/>
  <c r="I129" i="135"/>
  <c r="O129" i="135" s="1"/>
  <c r="I130" i="135"/>
  <c r="O130" i="135" s="1"/>
  <c r="I131" i="135"/>
  <c r="O131" i="135" s="1"/>
  <c r="I132" i="135"/>
  <c r="O132" i="135" s="1"/>
  <c r="I133" i="135"/>
  <c r="O133" i="135" s="1"/>
  <c r="I134" i="135"/>
  <c r="O134" i="135" s="1"/>
  <c r="I135" i="135"/>
  <c r="O135" i="135" s="1"/>
  <c r="I136" i="135"/>
  <c r="O136" i="135" s="1"/>
  <c r="I137" i="135"/>
  <c r="O137" i="135" s="1"/>
  <c r="I138" i="135"/>
  <c r="O138" i="135" s="1"/>
  <c r="I139" i="135"/>
  <c r="O139" i="135" s="1"/>
  <c r="I140" i="135"/>
  <c r="O140" i="135" s="1"/>
  <c r="I141" i="135"/>
  <c r="O141" i="135" s="1"/>
  <c r="I142" i="135"/>
  <c r="O142" i="135" s="1"/>
  <c r="I143" i="135"/>
  <c r="O143" i="135" s="1"/>
  <c r="I144" i="135"/>
  <c r="O144" i="135" s="1"/>
  <c r="I145" i="135"/>
  <c r="O145" i="135" s="1"/>
</calcChain>
</file>

<file path=xl/sharedStrings.xml><?xml version="1.0" encoding="utf-8"?>
<sst xmlns="http://schemas.openxmlformats.org/spreadsheetml/2006/main" count="104" uniqueCount="43">
  <si>
    <t>Year</t>
  </si>
  <si>
    <t>Date</t>
  </si>
  <si>
    <t>PearsonHDD</t>
  </si>
  <si>
    <t>PearsonCDD</t>
  </si>
  <si>
    <t>MonthDays</t>
  </si>
  <si>
    <t>Shoulder1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</si>
  <si>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</si>
  <si>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</si>
  <si>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</si>
  <si>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</si>
  <si>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</si>
  <si>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</si>
  <si>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</si>
  <si>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</si>
  <si>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</si>
  <si>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</si>
  <si>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</si>
  <si>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</si>
  <si>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</si>
  <si>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</si>
  <si>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</si>
  <si>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</si>
  <si>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</si>
  <si>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</si>
  <si>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Theil's U</t>
  </si>
  <si>
    <t>Const</t>
  </si>
  <si>
    <t>Predicted Value</t>
  </si>
  <si>
    <t>Absolute % Error</t>
  </si>
  <si>
    <t xml:space="preserve">Predicted Value </t>
  </si>
  <si>
    <t xml:space="preserve">Absolute % Error 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</si>
  <si>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</si>
  <si>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</si>
  <si>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</si>
  <si>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</si>
  <si>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</si>
  <si>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>ReskWh</t>
  </si>
  <si>
    <t>TorFTE</t>
  </si>
  <si>
    <t>Dependent variable: ReskWh</t>
  </si>
  <si>
    <t xml:space="preserve">ReskWh </t>
  </si>
  <si>
    <t>Annual Predicted vs. Actual ReskWh</t>
  </si>
  <si>
    <t>Annual Actual vs. Normalized ReskWh</t>
  </si>
  <si>
    <t>Model 1: OLS, using observations 2002:01-2013:12 (T = 144)</t>
  </si>
  <si>
    <t>F(5, 138)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</si>
</sst>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164" fontId="0" fillId="0" borderId="0" xfId="0" applyNumberFormat="1"/>
    <xf numFmtId="16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65" fontId="0" fillId="0" borderId="0" xfId="0" applyNumberFormat="1" applyAlignment="1">
      <alignment horizontal="center"/>
    </xf>
    <xf numFmtId="164" fontId="0" fillId="0" borderId="0" xfId="4" applyNumberFormat="1" applyFont="1" applyAlignment="1">
      <alignment horizontal="center"/>
    </xf>
    <xf numFmtId="164" fontId="3" fillId="0" borderId="0" xfId="4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Fill="1" applyBorder="1"/>
    <xf numFmtId="14" fontId="6" fillId="0" borderId="0" xfId="0" applyNumberFormat="1" applyFont="1" applyFill="1" applyBorder="1"/>
    <xf numFmtId="17" fontId="6" fillId="0" borderId="0" xfId="0" applyNumberFormat="1" applyFont="1" applyFill="1" applyBorder="1"/>
    <xf numFmtId="164" fontId="6" fillId="0" borderId="0" xfId="4" applyNumberFormat="1" applyFont="1" applyFill="1" applyBorder="1"/>
    <xf numFmtId="0" fontId="6" fillId="0" borderId="0" xfId="0" applyNumberFormat="1" applyFont="1" applyFill="1" applyBorder="1"/>
    <xf numFmtId="164" fontId="6" fillId="0" borderId="0" xfId="0" applyNumberFormat="1" applyFont="1" applyFill="1" applyBorder="1"/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</cellXfs>
  <cellStyles count="5">
    <cellStyle name="Comma 2" xfId="3"/>
    <cellStyle name="Normal" xfId="0" builtinId="0"/>
    <cellStyle name="Normal 2" xfId="1"/>
    <cellStyle name="Percent" xfId="4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Summ'!$A$2:$A$144</c:f>
              <c:numCache>
                <c:formatCode>m/d/yyyy</c:formatCode>
                <c:ptCount val="143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</c:numCache>
            </c:numRef>
          </c:cat>
          <c:val>
            <c:numRef>
              <c:f>'Predicted Monthly Data Summ'!$C$2:$C$144</c:f>
              <c:numCache>
                <c:formatCode>General</c:formatCode>
                <c:ptCount val="143"/>
                <c:pt idx="0">
                  <c:v>44994028</c:v>
                </c:pt>
                <c:pt idx="1">
                  <c:v>37568894</c:v>
                </c:pt>
                <c:pt idx="2">
                  <c:v>42737446</c:v>
                </c:pt>
                <c:pt idx="3">
                  <c:v>39147597</c:v>
                </c:pt>
                <c:pt idx="4">
                  <c:v>40435651</c:v>
                </c:pt>
                <c:pt idx="5">
                  <c:v>47697303</c:v>
                </c:pt>
                <c:pt idx="6">
                  <c:v>61631439</c:v>
                </c:pt>
                <c:pt idx="7">
                  <c:v>58763340</c:v>
                </c:pt>
                <c:pt idx="8">
                  <c:v>46861340</c:v>
                </c:pt>
                <c:pt idx="9">
                  <c:v>41859246</c:v>
                </c:pt>
                <c:pt idx="10">
                  <c:v>39708994</c:v>
                </c:pt>
                <c:pt idx="11">
                  <c:v>44384068</c:v>
                </c:pt>
                <c:pt idx="12">
                  <c:v>46049624</c:v>
                </c:pt>
                <c:pt idx="13">
                  <c:v>40095973</c:v>
                </c:pt>
                <c:pt idx="14">
                  <c:v>42167524</c:v>
                </c:pt>
                <c:pt idx="15">
                  <c:v>36553705</c:v>
                </c:pt>
                <c:pt idx="16">
                  <c:v>37556483</c:v>
                </c:pt>
                <c:pt idx="17">
                  <c:v>42984371</c:v>
                </c:pt>
                <c:pt idx="18">
                  <c:v>52284129</c:v>
                </c:pt>
                <c:pt idx="19">
                  <c:v>50166813</c:v>
                </c:pt>
                <c:pt idx="20">
                  <c:v>41546449</c:v>
                </c:pt>
                <c:pt idx="21">
                  <c:v>39767949</c:v>
                </c:pt>
                <c:pt idx="22">
                  <c:v>39517539</c:v>
                </c:pt>
                <c:pt idx="23">
                  <c:v>44880488</c:v>
                </c:pt>
                <c:pt idx="24">
                  <c:v>46621843</c:v>
                </c:pt>
                <c:pt idx="25">
                  <c:v>41725458</c:v>
                </c:pt>
                <c:pt idx="26">
                  <c:v>40318730</c:v>
                </c:pt>
                <c:pt idx="27">
                  <c:v>36501288</c:v>
                </c:pt>
                <c:pt idx="28">
                  <c:v>37912797</c:v>
                </c:pt>
                <c:pt idx="29">
                  <c:v>40816462</c:v>
                </c:pt>
                <c:pt idx="30">
                  <c:v>46558822</c:v>
                </c:pt>
                <c:pt idx="31">
                  <c:v>46668262</c:v>
                </c:pt>
                <c:pt idx="32">
                  <c:v>42381567</c:v>
                </c:pt>
                <c:pt idx="33">
                  <c:v>40841015</c:v>
                </c:pt>
                <c:pt idx="34">
                  <c:v>39833401</c:v>
                </c:pt>
                <c:pt idx="35">
                  <c:v>44722043</c:v>
                </c:pt>
                <c:pt idx="36">
                  <c:v>48542522</c:v>
                </c:pt>
                <c:pt idx="37">
                  <c:v>41428497</c:v>
                </c:pt>
                <c:pt idx="38">
                  <c:v>41222444</c:v>
                </c:pt>
                <c:pt idx="39">
                  <c:v>37169881</c:v>
                </c:pt>
                <c:pt idx="40">
                  <c:v>41798246</c:v>
                </c:pt>
                <c:pt idx="41">
                  <c:v>50864873</c:v>
                </c:pt>
                <c:pt idx="42">
                  <c:v>64310254</c:v>
                </c:pt>
                <c:pt idx="43">
                  <c:v>57380326</c:v>
                </c:pt>
                <c:pt idx="44">
                  <c:v>44439886</c:v>
                </c:pt>
                <c:pt idx="45">
                  <c:v>43790040</c:v>
                </c:pt>
                <c:pt idx="46">
                  <c:v>40873328</c:v>
                </c:pt>
                <c:pt idx="47">
                  <c:v>44804197</c:v>
                </c:pt>
                <c:pt idx="48">
                  <c:v>45114205</c:v>
                </c:pt>
                <c:pt idx="49">
                  <c:v>40806997</c:v>
                </c:pt>
                <c:pt idx="50">
                  <c:v>40480471</c:v>
                </c:pt>
                <c:pt idx="51">
                  <c:v>35812279</c:v>
                </c:pt>
                <c:pt idx="52">
                  <c:v>42016702</c:v>
                </c:pt>
                <c:pt idx="53">
                  <c:v>47732513</c:v>
                </c:pt>
                <c:pt idx="54">
                  <c:v>57684708</c:v>
                </c:pt>
                <c:pt idx="55">
                  <c:v>54013596</c:v>
                </c:pt>
                <c:pt idx="56">
                  <c:v>41817352</c:v>
                </c:pt>
                <c:pt idx="57">
                  <c:v>40617584</c:v>
                </c:pt>
                <c:pt idx="58">
                  <c:v>39860324</c:v>
                </c:pt>
                <c:pt idx="59">
                  <c:v>42300327</c:v>
                </c:pt>
                <c:pt idx="60">
                  <c:v>49655654</c:v>
                </c:pt>
                <c:pt idx="61">
                  <c:v>42071834</c:v>
                </c:pt>
                <c:pt idx="62">
                  <c:v>42673883</c:v>
                </c:pt>
                <c:pt idx="63">
                  <c:v>38768209</c:v>
                </c:pt>
                <c:pt idx="64">
                  <c:v>42375322</c:v>
                </c:pt>
                <c:pt idx="65">
                  <c:v>47241676</c:v>
                </c:pt>
                <c:pt idx="66">
                  <c:v>55686988</c:v>
                </c:pt>
                <c:pt idx="67">
                  <c:v>52589522</c:v>
                </c:pt>
                <c:pt idx="68">
                  <c:v>46292473</c:v>
                </c:pt>
                <c:pt idx="69">
                  <c:v>42755297</c:v>
                </c:pt>
                <c:pt idx="70">
                  <c:v>39696528</c:v>
                </c:pt>
                <c:pt idx="71">
                  <c:v>45664188</c:v>
                </c:pt>
                <c:pt idx="72">
                  <c:v>48403355</c:v>
                </c:pt>
                <c:pt idx="73">
                  <c:v>41987002</c:v>
                </c:pt>
                <c:pt idx="74">
                  <c:v>42868481</c:v>
                </c:pt>
                <c:pt idx="75">
                  <c:v>37437487</c:v>
                </c:pt>
                <c:pt idx="76">
                  <c:v>40389568</c:v>
                </c:pt>
                <c:pt idx="77">
                  <c:v>46892295</c:v>
                </c:pt>
                <c:pt idx="78">
                  <c:v>53433614</c:v>
                </c:pt>
                <c:pt idx="79">
                  <c:v>50492140</c:v>
                </c:pt>
                <c:pt idx="80">
                  <c:v>43875199</c:v>
                </c:pt>
                <c:pt idx="81">
                  <c:v>41962529</c:v>
                </c:pt>
                <c:pt idx="82">
                  <c:v>41454529</c:v>
                </c:pt>
                <c:pt idx="83">
                  <c:v>46779913</c:v>
                </c:pt>
                <c:pt idx="84">
                  <c:v>49269704</c:v>
                </c:pt>
                <c:pt idx="85">
                  <c:v>42707906</c:v>
                </c:pt>
                <c:pt idx="86">
                  <c:v>42120515</c:v>
                </c:pt>
                <c:pt idx="87">
                  <c:v>36025863</c:v>
                </c:pt>
                <c:pt idx="88">
                  <c:v>40093276</c:v>
                </c:pt>
                <c:pt idx="89">
                  <c:v>42053575</c:v>
                </c:pt>
                <c:pt idx="90">
                  <c:v>49014200</c:v>
                </c:pt>
                <c:pt idx="91">
                  <c:v>49062730</c:v>
                </c:pt>
                <c:pt idx="92">
                  <c:v>45459559</c:v>
                </c:pt>
                <c:pt idx="93">
                  <c:v>41950384</c:v>
                </c:pt>
                <c:pt idx="94">
                  <c:v>40104832</c:v>
                </c:pt>
                <c:pt idx="95">
                  <c:v>46088356</c:v>
                </c:pt>
                <c:pt idx="96">
                  <c:v>49397907</c:v>
                </c:pt>
                <c:pt idx="97">
                  <c:v>40768686</c:v>
                </c:pt>
                <c:pt idx="98">
                  <c:v>40910014</c:v>
                </c:pt>
                <c:pt idx="99">
                  <c:v>36681881</c:v>
                </c:pt>
                <c:pt idx="100">
                  <c:v>44687288</c:v>
                </c:pt>
                <c:pt idx="101">
                  <c:v>51533466</c:v>
                </c:pt>
                <c:pt idx="102">
                  <c:v>61497459</c:v>
                </c:pt>
                <c:pt idx="103">
                  <c:v>57219511</c:v>
                </c:pt>
                <c:pt idx="104">
                  <c:v>45833578</c:v>
                </c:pt>
                <c:pt idx="105">
                  <c:v>41340554</c:v>
                </c:pt>
                <c:pt idx="106">
                  <c:v>39815993</c:v>
                </c:pt>
                <c:pt idx="107">
                  <c:v>47209999</c:v>
                </c:pt>
                <c:pt idx="108">
                  <c:v>49366174</c:v>
                </c:pt>
                <c:pt idx="109">
                  <c:v>41646640</c:v>
                </c:pt>
                <c:pt idx="110">
                  <c:v>42432747</c:v>
                </c:pt>
                <c:pt idx="111">
                  <c:v>38424019</c:v>
                </c:pt>
                <c:pt idx="112">
                  <c:v>42408613</c:v>
                </c:pt>
                <c:pt idx="113">
                  <c:v>49689088</c:v>
                </c:pt>
                <c:pt idx="114">
                  <c:v>61625002</c:v>
                </c:pt>
                <c:pt idx="115">
                  <c:v>56052529</c:v>
                </c:pt>
                <c:pt idx="116">
                  <c:v>44303045</c:v>
                </c:pt>
                <c:pt idx="117">
                  <c:v>41882054</c:v>
                </c:pt>
                <c:pt idx="118">
                  <c:v>39806546</c:v>
                </c:pt>
                <c:pt idx="119">
                  <c:v>43716549</c:v>
                </c:pt>
                <c:pt idx="120">
                  <c:v>46828561</c:v>
                </c:pt>
                <c:pt idx="121">
                  <c:v>40144723</c:v>
                </c:pt>
                <c:pt idx="122">
                  <c:v>38792419</c:v>
                </c:pt>
                <c:pt idx="123">
                  <c:v>37716766</c:v>
                </c:pt>
                <c:pt idx="124">
                  <c:v>42865233</c:v>
                </c:pt>
                <c:pt idx="125">
                  <c:v>52997688</c:v>
                </c:pt>
                <c:pt idx="126">
                  <c:v>63233816</c:v>
                </c:pt>
                <c:pt idx="127">
                  <c:v>57288251</c:v>
                </c:pt>
                <c:pt idx="128">
                  <c:v>46380786</c:v>
                </c:pt>
                <c:pt idx="129">
                  <c:v>41744479</c:v>
                </c:pt>
                <c:pt idx="130">
                  <c:v>39247878</c:v>
                </c:pt>
                <c:pt idx="131">
                  <c:v>44598971</c:v>
                </c:pt>
                <c:pt idx="132">
                  <c:v>47625433</c:v>
                </c:pt>
                <c:pt idx="133">
                  <c:v>40793809</c:v>
                </c:pt>
                <c:pt idx="134">
                  <c:v>42064195</c:v>
                </c:pt>
                <c:pt idx="135">
                  <c:v>38200195</c:v>
                </c:pt>
                <c:pt idx="136">
                  <c:v>41031394</c:v>
                </c:pt>
                <c:pt idx="137">
                  <c:v>47474943</c:v>
                </c:pt>
                <c:pt idx="138">
                  <c:v>55946075</c:v>
                </c:pt>
                <c:pt idx="139">
                  <c:v>52769566</c:v>
                </c:pt>
                <c:pt idx="140">
                  <c:v>45059628</c:v>
                </c:pt>
                <c:pt idx="141">
                  <c:v>41972213</c:v>
                </c:pt>
                <c:pt idx="142">
                  <c:v>39247878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Summ'!$A$2:$A$144</c:f>
              <c:numCache>
                <c:formatCode>m/d/yyyy</c:formatCode>
                <c:ptCount val="143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</c:numCache>
            </c:numRef>
          </c:cat>
          <c:val>
            <c:numRef>
              <c:f>'Predicted Monthly Data Summ'!$D$2:$D$144</c:f>
              <c:numCache>
                <c:formatCode>General</c:formatCode>
                <c:ptCount val="143"/>
                <c:pt idx="0">
                  <c:v>44013813.224281669</c:v>
                </c:pt>
                <c:pt idx="1">
                  <c:v>38875567.273014344</c:v>
                </c:pt>
                <c:pt idx="2">
                  <c:v>40894764.69722563</c:v>
                </c:pt>
                <c:pt idx="3">
                  <c:v>38893352.075805046</c:v>
                </c:pt>
                <c:pt idx="4">
                  <c:v>40013087.082710326</c:v>
                </c:pt>
                <c:pt idx="5">
                  <c:v>46540308.81779857</c:v>
                </c:pt>
                <c:pt idx="6">
                  <c:v>60574620.13128189</c:v>
                </c:pt>
                <c:pt idx="7">
                  <c:v>55727205.41615659</c:v>
                </c:pt>
                <c:pt idx="8">
                  <c:v>45760148.323098578</c:v>
                </c:pt>
                <c:pt idx="9">
                  <c:v>40996570.037973754</c:v>
                </c:pt>
                <c:pt idx="10">
                  <c:v>39128352.939135224</c:v>
                </c:pt>
                <c:pt idx="11">
                  <c:v>44711911.812535197</c:v>
                </c:pt>
                <c:pt idx="12">
                  <c:v>45856495.202671997</c:v>
                </c:pt>
                <c:pt idx="13">
                  <c:v>40287249.904124513</c:v>
                </c:pt>
                <c:pt idx="14">
                  <c:v>41551991.872806229</c:v>
                </c:pt>
                <c:pt idx="15">
                  <c:v>39029298.186414488</c:v>
                </c:pt>
                <c:pt idx="16">
                  <c:v>39309475.307844602</c:v>
                </c:pt>
                <c:pt idx="17">
                  <c:v>45281809.5558988</c:v>
                </c:pt>
                <c:pt idx="18">
                  <c:v>53407007.092504039</c:v>
                </c:pt>
                <c:pt idx="19">
                  <c:v>54513599.592436798</c:v>
                </c:pt>
                <c:pt idx="20">
                  <c:v>39670049.498207323</c:v>
                </c:pt>
                <c:pt idx="21">
                  <c:v>40047672.358749457</c:v>
                </c:pt>
                <c:pt idx="22">
                  <c:v>39038934.353147656</c:v>
                </c:pt>
                <c:pt idx="23">
                  <c:v>44572240.908558041</c:v>
                </c:pt>
                <c:pt idx="24">
                  <c:v>46258010.582005881</c:v>
                </c:pt>
                <c:pt idx="25">
                  <c:v>41742176.834522083</c:v>
                </c:pt>
                <c:pt idx="26">
                  <c:v>41246825.179879278</c:v>
                </c:pt>
                <c:pt idx="27">
                  <c:v>38862071.99191086</c:v>
                </c:pt>
                <c:pt idx="28">
                  <c:v>40420310.112400107</c:v>
                </c:pt>
                <c:pt idx="29">
                  <c:v>43591490.776563585</c:v>
                </c:pt>
                <c:pt idx="30">
                  <c:v>50639047.553200126</c:v>
                </c:pt>
                <c:pt idx="31">
                  <c:v>48113954.564537942</c:v>
                </c:pt>
                <c:pt idx="32">
                  <c:v>41595321.413742267</c:v>
                </c:pt>
                <c:pt idx="33">
                  <c:v>40103739.562625125</c:v>
                </c:pt>
                <c:pt idx="34">
                  <c:v>39017844.75501705</c:v>
                </c:pt>
                <c:pt idx="35">
                  <c:v>44997639.770846508</c:v>
                </c:pt>
                <c:pt idx="36">
                  <c:v>45619994.160169117</c:v>
                </c:pt>
                <c:pt idx="37">
                  <c:v>39709835.127479099</c:v>
                </c:pt>
                <c:pt idx="38">
                  <c:v>41642418.706758782</c:v>
                </c:pt>
                <c:pt idx="39">
                  <c:v>38432870.037433706</c:v>
                </c:pt>
                <c:pt idx="40">
                  <c:v>39656956.432532832</c:v>
                </c:pt>
                <c:pt idx="41">
                  <c:v>54931051.035877004</c:v>
                </c:pt>
                <c:pt idx="42">
                  <c:v>61074032.55184941</c:v>
                </c:pt>
                <c:pt idx="43">
                  <c:v>56483088.444869123</c:v>
                </c:pt>
                <c:pt idx="44">
                  <c:v>43132072.059020691</c:v>
                </c:pt>
                <c:pt idx="45">
                  <c:v>41315976.169955671</c:v>
                </c:pt>
                <c:pt idx="46">
                  <c:v>39705414.858397096</c:v>
                </c:pt>
                <c:pt idx="47">
                  <c:v>45757731.998287238</c:v>
                </c:pt>
                <c:pt idx="48">
                  <c:v>44934255.156750873</c:v>
                </c:pt>
                <c:pt idx="49">
                  <c:v>40225745.093815379</c:v>
                </c:pt>
                <c:pt idx="50">
                  <c:v>41564821.094128571</c:v>
                </c:pt>
                <c:pt idx="51">
                  <c:v>38648690.598836623</c:v>
                </c:pt>
                <c:pt idx="52">
                  <c:v>42266198.279987678</c:v>
                </c:pt>
                <c:pt idx="53">
                  <c:v>48010124.609480865</c:v>
                </c:pt>
                <c:pt idx="54">
                  <c:v>59352376.401346914</c:v>
                </c:pt>
                <c:pt idx="55">
                  <c:v>52783025.515045367</c:v>
                </c:pt>
                <c:pt idx="56">
                  <c:v>39521671.359765202</c:v>
                </c:pt>
                <c:pt idx="57">
                  <c:v>40950085.259308152</c:v>
                </c:pt>
                <c:pt idx="58">
                  <c:v>39552134.585379817</c:v>
                </c:pt>
                <c:pt idx="59">
                  <c:v>44838548.245869614</c:v>
                </c:pt>
                <c:pt idx="60">
                  <c:v>45695176.35510949</c:v>
                </c:pt>
                <c:pt idx="61">
                  <c:v>41403659.028702796</c:v>
                </c:pt>
                <c:pt idx="62">
                  <c:v>42227293.978517853</c:v>
                </c:pt>
                <c:pt idx="63">
                  <c:v>39523098.601144344</c:v>
                </c:pt>
                <c:pt idx="64">
                  <c:v>42286535.426330119</c:v>
                </c:pt>
                <c:pt idx="65">
                  <c:v>50935444.682289146</c:v>
                </c:pt>
                <c:pt idx="66">
                  <c:v>53474467.914611936</c:v>
                </c:pt>
                <c:pt idx="67">
                  <c:v>57166230.445189916</c:v>
                </c:pt>
                <c:pt idx="68">
                  <c:v>43155059.296337277</c:v>
                </c:pt>
                <c:pt idx="69">
                  <c:v>42371690.76996585</c:v>
                </c:pt>
                <c:pt idx="70">
                  <c:v>40494304.113594107</c:v>
                </c:pt>
                <c:pt idx="71">
                  <c:v>46028399.873530209</c:v>
                </c:pt>
                <c:pt idx="72">
                  <c:v>45900694.672774389</c:v>
                </c:pt>
                <c:pt idx="73">
                  <c:v>42969792.899040252</c:v>
                </c:pt>
                <c:pt idx="74">
                  <c:v>42901052.88332238</c:v>
                </c:pt>
                <c:pt idx="75">
                  <c:v>39276430.207622863</c:v>
                </c:pt>
                <c:pt idx="76">
                  <c:v>40947798.302847095</c:v>
                </c:pt>
                <c:pt idx="77">
                  <c:v>48359028.595864967</c:v>
                </c:pt>
                <c:pt idx="78">
                  <c:v>53946994.614763021</c:v>
                </c:pt>
                <c:pt idx="79">
                  <c:v>49301313.519384503</c:v>
                </c:pt>
                <c:pt idx="80">
                  <c:v>41187783.369158469</c:v>
                </c:pt>
                <c:pt idx="81">
                  <c:v>41379949.128194429</c:v>
                </c:pt>
                <c:pt idx="82">
                  <c:v>40563335.456120864</c:v>
                </c:pt>
                <c:pt idx="83">
                  <c:v>46261622.82026656</c:v>
                </c:pt>
                <c:pt idx="84">
                  <c:v>47089495.467566371</c:v>
                </c:pt>
                <c:pt idx="85">
                  <c:v>40767212.018797234</c:v>
                </c:pt>
                <c:pt idx="86">
                  <c:v>42146411.852761537</c:v>
                </c:pt>
                <c:pt idx="87">
                  <c:v>39340345.641052209</c:v>
                </c:pt>
                <c:pt idx="88">
                  <c:v>40706640.483537056</c:v>
                </c:pt>
                <c:pt idx="89">
                  <c:v>44095132.256027788</c:v>
                </c:pt>
                <c:pt idx="90">
                  <c:v>46547227.163511902</c:v>
                </c:pt>
                <c:pt idx="91">
                  <c:v>51480818.6465232</c:v>
                </c:pt>
                <c:pt idx="92">
                  <c:v>40181491.681827493</c:v>
                </c:pt>
                <c:pt idx="93">
                  <c:v>40992612.319587395</c:v>
                </c:pt>
                <c:pt idx="94">
                  <c:v>39738992.457035117</c:v>
                </c:pt>
                <c:pt idx="95">
                  <c:v>45961671.906900696</c:v>
                </c:pt>
                <c:pt idx="96">
                  <c:v>46482822.064398117</c:v>
                </c:pt>
                <c:pt idx="97">
                  <c:v>40901566.678301618</c:v>
                </c:pt>
                <c:pt idx="98">
                  <c:v>41795824.035350911</c:v>
                </c:pt>
                <c:pt idx="99">
                  <c:v>38955502.816694118</c:v>
                </c:pt>
                <c:pt idx="100">
                  <c:v>44605132.114574425</c:v>
                </c:pt>
                <c:pt idx="101">
                  <c:v>46911354.478173137</c:v>
                </c:pt>
                <c:pt idx="102">
                  <c:v>59490360.384385906</c:v>
                </c:pt>
                <c:pt idx="103">
                  <c:v>57015355.483756036</c:v>
                </c:pt>
                <c:pt idx="104">
                  <c:v>41885627.54527431</c:v>
                </c:pt>
                <c:pt idx="105">
                  <c:v>41209206.730723917</c:v>
                </c:pt>
                <c:pt idx="106">
                  <c:v>40438313.778445065</c:v>
                </c:pt>
                <c:pt idx="107">
                  <c:v>46713730.838692933</c:v>
                </c:pt>
                <c:pt idx="108">
                  <c:v>47216747.286339253</c:v>
                </c:pt>
                <c:pt idx="109">
                  <c:v>41525397.272027627</c:v>
                </c:pt>
                <c:pt idx="110">
                  <c:v>42878393.932948269</c:v>
                </c:pt>
                <c:pt idx="111">
                  <c:v>39862305.450875595</c:v>
                </c:pt>
                <c:pt idx="112">
                  <c:v>41787571.58685822</c:v>
                </c:pt>
                <c:pt idx="113">
                  <c:v>46560141.823362544</c:v>
                </c:pt>
                <c:pt idx="114">
                  <c:v>63145922.256667338</c:v>
                </c:pt>
                <c:pt idx="115">
                  <c:v>55603585.857364036</c:v>
                </c:pt>
                <c:pt idx="116">
                  <c:v>42903025.003657162</c:v>
                </c:pt>
                <c:pt idx="117">
                  <c:v>41652770.081389941</c:v>
                </c:pt>
                <c:pt idx="118">
                  <c:v>40171220.954831265</c:v>
                </c:pt>
                <c:pt idx="119">
                  <c:v>45782156.851543516</c:v>
                </c:pt>
                <c:pt idx="120">
                  <c:v>46127857.394864254</c:v>
                </c:pt>
                <c:pt idx="121">
                  <c:v>42248966.624172583</c:v>
                </c:pt>
                <c:pt idx="122">
                  <c:v>41464397.650025815</c:v>
                </c:pt>
                <c:pt idx="123">
                  <c:v>39810253.88097126</c:v>
                </c:pt>
                <c:pt idx="124">
                  <c:v>43957768.220025428</c:v>
                </c:pt>
                <c:pt idx="125">
                  <c:v>51807480.522026397</c:v>
                </c:pt>
                <c:pt idx="126">
                  <c:v>63020652.71212741</c:v>
                </c:pt>
                <c:pt idx="127">
                  <c:v>54900940.50616347</c:v>
                </c:pt>
                <c:pt idx="128">
                  <c:v>43084976.343542106</c:v>
                </c:pt>
                <c:pt idx="129">
                  <c:v>42186867.803639241</c:v>
                </c:pt>
                <c:pt idx="130">
                  <c:v>41433456.274672747</c:v>
                </c:pt>
                <c:pt idx="131">
                  <c:v>46532834.705259591</c:v>
                </c:pt>
                <c:pt idx="132">
                  <c:v>46814791.240366176</c:v>
                </c:pt>
                <c:pt idx="133">
                  <c:v>41798705.185734957</c:v>
                </c:pt>
                <c:pt idx="134">
                  <c:v>43167906.869832389</c:v>
                </c:pt>
                <c:pt idx="135">
                  <c:v>40534967.45843517</c:v>
                </c:pt>
                <c:pt idx="136">
                  <c:v>43405007.70322445</c:v>
                </c:pt>
                <c:pt idx="137">
                  <c:v>47433420.314172693</c:v>
                </c:pt>
                <c:pt idx="138">
                  <c:v>56514640.241313495</c:v>
                </c:pt>
                <c:pt idx="139">
                  <c:v>53699777.024705142</c:v>
                </c:pt>
                <c:pt idx="140">
                  <c:v>41883115.159213357</c:v>
                </c:pt>
                <c:pt idx="141">
                  <c:v>42294207.900475919</c:v>
                </c:pt>
                <c:pt idx="142">
                  <c:v>41942823.54515633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514688"/>
        <c:axId val="300528768"/>
      </c:lineChart>
      <c:dateAx>
        <c:axId val="3005146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300528768"/>
        <c:crosses val="autoZero"/>
        <c:auto val="1"/>
        <c:lblOffset val="100"/>
        <c:baseTimeUnit val="months"/>
      </c:dateAx>
      <c:valAx>
        <c:axId val="300528768"/>
        <c:scaling>
          <c:orientation val="minMax"/>
          <c:max val="64310254"/>
          <c:min val="3581227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0514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[IR01T01S05.xlsx]PredictedAnnualDataSumm!PivotTable2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ReskWh </c:v>
                </c:pt>
              </c:strCache>
            </c:strRef>
          </c:tx>
          <c:marker>
            <c:symbol val="none"/>
          </c:marker>
          <c:cat>
            <c:strRef>
              <c:f>PredictedAnnualDataSumm!$A$4:$A$15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PredictedAnnualDataSumm!$B$4:$B$15</c:f>
              <c:numCache>
                <c:formatCode>#,##0_ ;[Red]\-#,##0\ </c:formatCode>
                <c:ptCount val="12"/>
                <c:pt idx="0">
                  <c:v>545789346</c:v>
                </c:pt>
                <c:pt idx="1">
                  <c:v>513571047</c:v>
                </c:pt>
                <c:pt idx="2">
                  <c:v>504901688</c:v>
                </c:pt>
                <c:pt idx="3">
                  <c:v>556624494</c:v>
                </c:pt>
                <c:pt idx="4">
                  <c:v>528257058</c:v>
                </c:pt>
                <c:pt idx="5">
                  <c:v>545471574</c:v>
                </c:pt>
                <c:pt idx="6">
                  <c:v>535976112</c:v>
                </c:pt>
                <c:pt idx="7">
                  <c:v>523950900</c:v>
                </c:pt>
                <c:pt idx="8">
                  <c:v>556896336</c:v>
                </c:pt>
                <c:pt idx="9">
                  <c:v>551353006</c:v>
                </c:pt>
                <c:pt idx="10">
                  <c:v>551839571</c:v>
                </c:pt>
                <c:pt idx="11">
                  <c:v>536784300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PredictedAnnualDataSumm!$C$4:$C$15</c:f>
              <c:numCache>
                <c:formatCode>#,##0_ ;[Red]\-#,##0\ </c:formatCode>
                <c:ptCount val="12"/>
                <c:pt idx="0">
                  <c:v>536129701.83101678</c:v>
                </c:pt>
                <c:pt idx="1">
                  <c:v>522565823.83336389</c:v>
                </c:pt>
                <c:pt idx="2">
                  <c:v>516588433.09725076</c:v>
                </c:pt>
                <c:pt idx="3">
                  <c:v>547461441.58262968</c:v>
                </c:pt>
                <c:pt idx="4">
                  <c:v>532647676.19971508</c:v>
                </c:pt>
                <c:pt idx="5">
                  <c:v>544761360.48532295</c:v>
                </c:pt>
                <c:pt idx="6">
                  <c:v>532995796.46935976</c:v>
                </c:pt>
                <c:pt idx="7">
                  <c:v>519048051.89512795</c:v>
                </c:pt>
                <c:pt idx="8">
                  <c:v>546404796.94877052</c:v>
                </c:pt>
                <c:pt idx="9">
                  <c:v>549089238.35786474</c:v>
                </c:pt>
                <c:pt idx="10">
                  <c:v>556576452.63749027</c:v>
                </c:pt>
                <c:pt idx="11">
                  <c:v>547146658.66206896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PredictedAnnualDataSumm!$D$4:$D$15</c:f>
              <c:numCache>
                <c:formatCode>0.0%</c:formatCode>
                <c:ptCount val="12"/>
                <c:pt idx="0">
                  <c:v>1.7698484295776674E-2</c:v>
                </c:pt>
                <c:pt idx="1">
                  <c:v>1.7514182090105034E-2</c:v>
                </c:pt>
                <c:pt idx="2">
                  <c:v>2.3146575610677615E-2</c:v>
                </c:pt>
                <c:pt idx="3">
                  <c:v>1.6461820340537007E-2</c:v>
                </c:pt>
                <c:pt idx="4">
                  <c:v>8.3115182906180456E-3</c:v>
                </c:pt>
                <c:pt idx="5">
                  <c:v>1.3020174625580905E-3</c:v>
                </c:pt>
                <c:pt idx="6">
                  <c:v>5.5605379865143025E-3</c:v>
                </c:pt>
                <c:pt idx="7">
                  <c:v>9.357457167975182E-3</c:v>
                </c:pt>
                <c:pt idx="8">
                  <c:v>1.8839303426893935E-2</c:v>
                </c:pt>
                <c:pt idx="9">
                  <c:v>4.1058407544716687E-3</c:v>
                </c:pt>
                <c:pt idx="10">
                  <c:v>8.5838020439644638E-3</c:v>
                </c:pt>
                <c:pt idx="11">
                  <c:v>1.9304511443551838E-2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394752"/>
        <c:axId val="318396288"/>
      </c:lineChart>
      <c:catAx>
        <c:axId val="318394752"/>
        <c:scaling>
          <c:orientation val="minMax"/>
        </c:scaling>
        <c:delete val="0"/>
        <c:axPos val="b"/>
        <c:majorTickMark val="out"/>
        <c:minorTickMark val="none"/>
        <c:tickLblPos val="nextTo"/>
        <c:crossAx val="318396288"/>
        <c:crosses val="autoZero"/>
        <c:auto val="1"/>
        <c:lblAlgn val="ctr"/>
        <c:lblOffset val="100"/>
        <c:noMultiLvlLbl val="0"/>
      </c:catAx>
      <c:valAx>
        <c:axId val="31839628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18394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[IR01T01S05.xlsx]PredictedAnnualDataSumm2!PivotTable2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ReskWh </c:v>
                </c:pt>
              </c:strCache>
            </c:strRef>
          </c:tx>
          <c:marker>
            <c:symbol val="none"/>
          </c:marker>
          <c:cat>
            <c:strRef>
              <c:f>PredictedAnnualDataSumm2!$A$4:$A$15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PredictedAnnualDataSumm2!$B$4:$B$15</c:f>
              <c:numCache>
                <c:formatCode>#,##0_ ;[Red]\-#,##0\ </c:formatCode>
                <c:ptCount val="12"/>
                <c:pt idx="0">
                  <c:v>545789346</c:v>
                </c:pt>
                <c:pt idx="1">
                  <c:v>513571047</c:v>
                </c:pt>
                <c:pt idx="2">
                  <c:v>504901688</c:v>
                </c:pt>
                <c:pt idx="3">
                  <c:v>556624494</c:v>
                </c:pt>
                <c:pt idx="4">
                  <c:v>528257058</c:v>
                </c:pt>
                <c:pt idx="5">
                  <c:v>545471574</c:v>
                </c:pt>
                <c:pt idx="6">
                  <c:v>535976112</c:v>
                </c:pt>
                <c:pt idx="7">
                  <c:v>523950900</c:v>
                </c:pt>
                <c:pt idx="8">
                  <c:v>556896336</c:v>
                </c:pt>
                <c:pt idx="9">
                  <c:v>551353006</c:v>
                </c:pt>
                <c:pt idx="10">
                  <c:v>551839571</c:v>
                </c:pt>
                <c:pt idx="11">
                  <c:v>536784300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PredictedAnnualDataSumm2!$C$4:$C$15</c:f>
              <c:numCache>
                <c:formatCode>#,##0_ ;[Red]\-#,##0\ </c:formatCode>
                <c:ptCount val="12"/>
                <c:pt idx="0">
                  <c:v>536129701.83101678</c:v>
                </c:pt>
                <c:pt idx="1">
                  <c:v>522565823.83336389</c:v>
                </c:pt>
                <c:pt idx="2">
                  <c:v>516588433.09725076</c:v>
                </c:pt>
                <c:pt idx="3">
                  <c:v>547461441.58262968</c:v>
                </c:pt>
                <c:pt idx="4">
                  <c:v>532647676.19971508</c:v>
                </c:pt>
                <c:pt idx="5">
                  <c:v>544761360.48532295</c:v>
                </c:pt>
                <c:pt idx="6">
                  <c:v>532995796.46935976</c:v>
                </c:pt>
                <c:pt idx="7">
                  <c:v>519048051.89512795</c:v>
                </c:pt>
                <c:pt idx="8">
                  <c:v>546404796.94877052</c:v>
                </c:pt>
                <c:pt idx="9">
                  <c:v>549089238.35786474</c:v>
                </c:pt>
                <c:pt idx="10">
                  <c:v>556576452.63749027</c:v>
                </c:pt>
                <c:pt idx="11">
                  <c:v>547146658.66206896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023424"/>
        <c:axId val="299639552"/>
      </c:lineChart>
      <c:catAx>
        <c:axId val="370023424"/>
        <c:scaling>
          <c:orientation val="minMax"/>
        </c:scaling>
        <c:delete val="0"/>
        <c:axPos val="b"/>
        <c:majorTickMark val="out"/>
        <c:minorTickMark val="none"/>
        <c:tickLblPos val="nextTo"/>
        <c:crossAx val="299639552"/>
        <c:crosses val="autoZero"/>
        <c:auto val="1"/>
        <c:lblAlgn val="ctr"/>
        <c:lblOffset val="100"/>
        <c:noMultiLvlLbl val="0"/>
      </c:catAx>
      <c:valAx>
        <c:axId val="29963955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70023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Summ'!$A$2:$A$157</c:f>
              <c:numCache>
                <c:formatCode>mmm\-yy</c:formatCode>
                <c:ptCount val="156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</c:numCache>
            </c:numRef>
          </c:cat>
          <c:val>
            <c:numRef>
              <c:f>'Normalized Monthly Data Summ'!$C$2:$C$157</c:f>
              <c:numCache>
                <c:formatCode>General</c:formatCode>
                <c:ptCount val="156"/>
                <c:pt idx="0">
                  <c:v>44994028</c:v>
                </c:pt>
                <c:pt idx="1">
                  <c:v>37568894</c:v>
                </c:pt>
                <c:pt idx="2">
                  <c:v>42737446</c:v>
                </c:pt>
                <c:pt idx="3">
                  <c:v>39147597</c:v>
                </c:pt>
                <c:pt idx="4">
                  <c:v>40435651</c:v>
                </c:pt>
                <c:pt idx="5">
                  <c:v>47697303</c:v>
                </c:pt>
                <c:pt idx="6">
                  <c:v>61631439</c:v>
                </c:pt>
                <c:pt idx="7">
                  <c:v>58763340</c:v>
                </c:pt>
                <c:pt idx="8">
                  <c:v>46861340</c:v>
                </c:pt>
                <c:pt idx="9">
                  <c:v>41859246</c:v>
                </c:pt>
                <c:pt idx="10">
                  <c:v>39708994</c:v>
                </c:pt>
                <c:pt idx="11">
                  <c:v>44384068</c:v>
                </c:pt>
                <c:pt idx="12">
                  <c:v>46049624</c:v>
                </c:pt>
                <c:pt idx="13">
                  <c:v>40095973</c:v>
                </c:pt>
                <c:pt idx="14">
                  <c:v>42167524</c:v>
                </c:pt>
                <c:pt idx="15">
                  <c:v>36553705</c:v>
                </c:pt>
                <c:pt idx="16">
                  <c:v>37556483</c:v>
                </c:pt>
                <c:pt idx="17">
                  <c:v>42984371</c:v>
                </c:pt>
                <c:pt idx="18">
                  <c:v>52284129</c:v>
                </c:pt>
                <c:pt idx="19">
                  <c:v>50166813</c:v>
                </c:pt>
                <c:pt idx="20">
                  <c:v>41546449</c:v>
                </c:pt>
                <c:pt idx="21">
                  <c:v>39767949</c:v>
                </c:pt>
                <c:pt idx="22">
                  <c:v>39517539</c:v>
                </c:pt>
                <c:pt idx="23">
                  <c:v>44880488</c:v>
                </c:pt>
                <c:pt idx="24">
                  <c:v>46621843</c:v>
                </c:pt>
                <c:pt idx="25">
                  <c:v>41725458</c:v>
                </c:pt>
                <c:pt idx="26">
                  <c:v>40318730</c:v>
                </c:pt>
                <c:pt idx="27">
                  <c:v>36501288</c:v>
                </c:pt>
                <c:pt idx="28">
                  <c:v>37912797</c:v>
                </c:pt>
                <c:pt idx="29">
                  <c:v>40816462</c:v>
                </c:pt>
                <c:pt idx="30">
                  <c:v>46558822</c:v>
                </c:pt>
                <c:pt idx="31">
                  <c:v>46668262</c:v>
                </c:pt>
                <c:pt idx="32">
                  <c:v>42381567</c:v>
                </c:pt>
                <c:pt idx="33">
                  <c:v>40841015</c:v>
                </c:pt>
                <c:pt idx="34">
                  <c:v>39833401</c:v>
                </c:pt>
                <c:pt idx="35">
                  <c:v>44722043</c:v>
                </c:pt>
                <c:pt idx="36">
                  <c:v>48542522</c:v>
                </c:pt>
                <c:pt idx="37">
                  <c:v>41428497</c:v>
                </c:pt>
                <c:pt idx="38">
                  <c:v>41222444</c:v>
                </c:pt>
                <c:pt idx="39">
                  <c:v>37169881</c:v>
                </c:pt>
                <c:pt idx="40">
                  <c:v>41798246</c:v>
                </c:pt>
                <c:pt idx="41">
                  <c:v>50864873</c:v>
                </c:pt>
                <c:pt idx="42">
                  <c:v>64310254</c:v>
                </c:pt>
                <c:pt idx="43">
                  <c:v>57380326</c:v>
                </c:pt>
                <c:pt idx="44">
                  <c:v>44439886</c:v>
                </c:pt>
                <c:pt idx="45">
                  <c:v>43790040</c:v>
                </c:pt>
                <c:pt idx="46">
                  <c:v>40873328</c:v>
                </c:pt>
                <c:pt idx="47">
                  <c:v>44804197</c:v>
                </c:pt>
                <c:pt idx="48">
                  <c:v>45114205</c:v>
                </c:pt>
                <c:pt idx="49">
                  <c:v>40806997</c:v>
                </c:pt>
                <c:pt idx="50">
                  <c:v>40480471</c:v>
                </c:pt>
                <c:pt idx="51">
                  <c:v>35812279</c:v>
                </c:pt>
                <c:pt idx="52">
                  <c:v>42016702</c:v>
                </c:pt>
                <c:pt idx="53">
                  <c:v>47732513</c:v>
                </c:pt>
                <c:pt idx="54">
                  <c:v>57684708</c:v>
                </c:pt>
                <c:pt idx="55">
                  <c:v>54013596</c:v>
                </c:pt>
                <c:pt idx="56">
                  <c:v>41817352</c:v>
                </c:pt>
                <c:pt idx="57">
                  <c:v>40617584</c:v>
                </c:pt>
                <c:pt idx="58">
                  <c:v>39860324</c:v>
                </c:pt>
                <c:pt idx="59">
                  <c:v>42300327</c:v>
                </c:pt>
                <c:pt idx="60">
                  <c:v>49655654</c:v>
                </c:pt>
                <c:pt idx="61">
                  <c:v>42071834</c:v>
                </c:pt>
                <c:pt idx="62">
                  <c:v>42673883</c:v>
                </c:pt>
                <c:pt idx="63">
                  <c:v>38768209</c:v>
                </c:pt>
                <c:pt idx="64">
                  <c:v>42375322</c:v>
                </c:pt>
                <c:pt idx="65">
                  <c:v>47241676</c:v>
                </c:pt>
                <c:pt idx="66">
                  <c:v>55686988</c:v>
                </c:pt>
                <c:pt idx="67">
                  <c:v>52589522</c:v>
                </c:pt>
                <c:pt idx="68">
                  <c:v>46292473</c:v>
                </c:pt>
                <c:pt idx="69">
                  <c:v>42755297</c:v>
                </c:pt>
                <c:pt idx="70">
                  <c:v>39696528</c:v>
                </c:pt>
                <c:pt idx="71">
                  <c:v>45664188</c:v>
                </c:pt>
                <c:pt idx="72">
                  <c:v>48403355</c:v>
                </c:pt>
                <c:pt idx="73">
                  <c:v>41987002</c:v>
                </c:pt>
                <c:pt idx="74">
                  <c:v>42868481</c:v>
                </c:pt>
                <c:pt idx="75">
                  <c:v>37437487</c:v>
                </c:pt>
                <c:pt idx="76">
                  <c:v>40389568</c:v>
                </c:pt>
                <c:pt idx="77">
                  <c:v>46892295</c:v>
                </c:pt>
                <c:pt idx="78">
                  <c:v>53433614</c:v>
                </c:pt>
                <c:pt idx="79">
                  <c:v>50492140</c:v>
                </c:pt>
                <c:pt idx="80">
                  <c:v>43875199</c:v>
                </c:pt>
                <c:pt idx="81">
                  <c:v>41962529</c:v>
                </c:pt>
                <c:pt idx="82">
                  <c:v>41454529</c:v>
                </c:pt>
                <c:pt idx="83">
                  <c:v>46779913</c:v>
                </c:pt>
                <c:pt idx="84">
                  <c:v>49269704</c:v>
                </c:pt>
                <c:pt idx="85">
                  <c:v>42707906</c:v>
                </c:pt>
                <c:pt idx="86">
                  <c:v>42120515</c:v>
                </c:pt>
                <c:pt idx="87">
                  <c:v>36025863</c:v>
                </c:pt>
                <c:pt idx="88">
                  <c:v>40093276</c:v>
                </c:pt>
                <c:pt idx="89">
                  <c:v>42053575</c:v>
                </c:pt>
                <c:pt idx="90">
                  <c:v>49014200</c:v>
                </c:pt>
                <c:pt idx="91">
                  <c:v>49062730</c:v>
                </c:pt>
                <c:pt idx="92">
                  <c:v>45459559</c:v>
                </c:pt>
                <c:pt idx="93">
                  <c:v>41950384</c:v>
                </c:pt>
                <c:pt idx="94">
                  <c:v>40104832</c:v>
                </c:pt>
                <c:pt idx="95">
                  <c:v>46088356</c:v>
                </c:pt>
                <c:pt idx="96">
                  <c:v>49397907</c:v>
                </c:pt>
                <c:pt idx="97">
                  <c:v>40768686</c:v>
                </c:pt>
                <c:pt idx="98">
                  <c:v>40910014</c:v>
                </c:pt>
                <c:pt idx="99">
                  <c:v>36681881</c:v>
                </c:pt>
                <c:pt idx="100">
                  <c:v>44687288</c:v>
                </c:pt>
                <c:pt idx="101">
                  <c:v>51533466</c:v>
                </c:pt>
                <c:pt idx="102">
                  <c:v>61497459</c:v>
                </c:pt>
                <c:pt idx="103">
                  <c:v>57219511</c:v>
                </c:pt>
                <c:pt idx="104">
                  <c:v>45833578</c:v>
                </c:pt>
                <c:pt idx="105">
                  <c:v>41340554</c:v>
                </c:pt>
                <c:pt idx="106">
                  <c:v>39815993</c:v>
                </c:pt>
                <c:pt idx="107">
                  <c:v>47209999</c:v>
                </c:pt>
                <c:pt idx="108">
                  <c:v>49366174</c:v>
                </c:pt>
                <c:pt idx="109">
                  <c:v>41646640</c:v>
                </c:pt>
                <c:pt idx="110">
                  <c:v>42432747</c:v>
                </c:pt>
                <c:pt idx="111">
                  <c:v>38424019</c:v>
                </c:pt>
                <c:pt idx="112">
                  <c:v>42408613</c:v>
                </c:pt>
                <c:pt idx="113">
                  <c:v>49689088</c:v>
                </c:pt>
                <c:pt idx="114">
                  <c:v>61625002</c:v>
                </c:pt>
                <c:pt idx="115">
                  <c:v>56052529</c:v>
                </c:pt>
                <c:pt idx="116">
                  <c:v>44303045</c:v>
                </c:pt>
                <c:pt idx="117">
                  <c:v>41882054</c:v>
                </c:pt>
                <c:pt idx="118">
                  <c:v>39806546</c:v>
                </c:pt>
                <c:pt idx="119">
                  <c:v>43716549</c:v>
                </c:pt>
                <c:pt idx="120">
                  <c:v>46828561</c:v>
                </c:pt>
                <c:pt idx="121">
                  <c:v>40144723</c:v>
                </c:pt>
                <c:pt idx="122">
                  <c:v>38792419</c:v>
                </c:pt>
                <c:pt idx="123">
                  <c:v>37716766</c:v>
                </c:pt>
                <c:pt idx="124">
                  <c:v>42865233</c:v>
                </c:pt>
                <c:pt idx="125">
                  <c:v>52997688</c:v>
                </c:pt>
                <c:pt idx="126">
                  <c:v>63233816</c:v>
                </c:pt>
                <c:pt idx="127">
                  <c:v>57288251</c:v>
                </c:pt>
                <c:pt idx="128">
                  <c:v>46380786</c:v>
                </c:pt>
                <c:pt idx="129">
                  <c:v>41744479</c:v>
                </c:pt>
                <c:pt idx="130">
                  <c:v>39247878</c:v>
                </c:pt>
                <c:pt idx="131">
                  <c:v>44598971</c:v>
                </c:pt>
                <c:pt idx="132">
                  <c:v>47625433</c:v>
                </c:pt>
                <c:pt idx="133">
                  <c:v>40793809</c:v>
                </c:pt>
                <c:pt idx="134">
                  <c:v>42064195</c:v>
                </c:pt>
                <c:pt idx="135">
                  <c:v>38200195</c:v>
                </c:pt>
                <c:pt idx="136">
                  <c:v>41031394</c:v>
                </c:pt>
                <c:pt idx="137">
                  <c:v>47474943</c:v>
                </c:pt>
                <c:pt idx="138">
                  <c:v>55946075</c:v>
                </c:pt>
                <c:pt idx="139">
                  <c:v>52769566</c:v>
                </c:pt>
                <c:pt idx="140">
                  <c:v>45059628</c:v>
                </c:pt>
                <c:pt idx="141">
                  <c:v>41972213</c:v>
                </c:pt>
                <c:pt idx="142">
                  <c:v>39247878</c:v>
                </c:pt>
                <c:pt idx="143">
                  <c:v>44598971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Summ'!$A$2:$A$157</c:f>
              <c:numCache>
                <c:formatCode>mmm\-yy</c:formatCode>
                <c:ptCount val="156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</c:numCache>
            </c:numRef>
          </c:cat>
          <c:val>
            <c:numRef>
              <c:f>'Normalized Monthly Data Summ'!$D$2:$D$157</c:f>
              <c:numCache>
                <c:formatCode>General</c:formatCode>
                <c:ptCount val="156"/>
                <c:pt idx="0">
                  <c:v>44777365.212416753</c:v>
                </c:pt>
                <c:pt idx="1">
                  <c:v>39404781.207612261</c:v>
                </c:pt>
                <c:pt idx="2">
                  <c:v>40745895.282471143</c:v>
                </c:pt>
                <c:pt idx="3">
                  <c:v>37938957.416711614</c:v>
                </c:pt>
                <c:pt idx="4">
                  <c:v>40586953.345390625</c:v>
                </c:pt>
                <c:pt idx="5">
                  <c:v>46678021.186051942</c:v>
                </c:pt>
                <c:pt idx="6">
                  <c:v>55119816.710364893</c:v>
                </c:pt>
                <c:pt idx="7">
                  <c:v>52085461.507859081</c:v>
                </c:pt>
                <c:pt idx="8">
                  <c:v>40397734.291641779</c:v>
                </c:pt>
                <c:pt idx="9">
                  <c:v>39995292.863737144</c:v>
                </c:pt>
                <c:pt idx="10">
                  <c:v>38910297.473690622</c:v>
                </c:pt>
                <c:pt idx="11">
                  <c:v>44690201.695078447</c:v>
                </c:pt>
                <c:pt idx="12">
                  <c:v>45174892.943618119</c:v>
                </c:pt>
                <c:pt idx="13">
                  <c:v>39869330.143082291</c:v>
                </c:pt>
                <c:pt idx="14">
                  <c:v>41191389.169668712</c:v>
                </c:pt>
                <c:pt idx="15">
                  <c:v>38416647.764783345</c:v>
                </c:pt>
                <c:pt idx="16">
                  <c:v>40970025.522730134</c:v>
                </c:pt>
                <c:pt idx="17">
                  <c:v>47110373.66064781</c:v>
                </c:pt>
                <c:pt idx="18">
                  <c:v>55464121.720529385</c:v>
                </c:pt>
                <c:pt idx="19">
                  <c:v>52351575.113043472</c:v>
                </c:pt>
                <c:pt idx="20">
                  <c:v>40558716.596012585</c:v>
                </c:pt>
                <c:pt idx="21">
                  <c:v>40156932.23873803</c:v>
                </c:pt>
                <c:pt idx="22">
                  <c:v>39098219.673894905</c:v>
                </c:pt>
                <c:pt idx="23">
                  <c:v>44895864.802295029</c:v>
                </c:pt>
                <c:pt idx="24">
                  <c:v>45370042.920753337</c:v>
                </c:pt>
                <c:pt idx="25">
                  <c:v>41725655.67371022</c:v>
                </c:pt>
                <c:pt idx="26">
                  <c:v>41445675.50351157</c:v>
                </c:pt>
                <c:pt idx="27">
                  <c:v>38737298.23226478</c:v>
                </c:pt>
                <c:pt idx="28">
                  <c:v>41322215.380455643</c:v>
                </c:pt>
                <c:pt idx="29">
                  <c:v>47574922.596117839</c:v>
                </c:pt>
                <c:pt idx="30">
                  <c:v>55910272.678357042</c:v>
                </c:pt>
                <c:pt idx="31">
                  <c:v>52822694.754814349</c:v>
                </c:pt>
                <c:pt idx="32">
                  <c:v>40888566.052315205</c:v>
                </c:pt>
                <c:pt idx="33">
                  <c:v>40357338.780913927</c:v>
                </c:pt>
                <c:pt idx="34">
                  <c:v>39192837.844627135</c:v>
                </c:pt>
                <c:pt idx="35">
                  <c:v>44832786.021806873</c:v>
                </c:pt>
                <c:pt idx="36">
                  <c:v>45203804.051341861</c:v>
                </c:pt>
                <c:pt idx="37">
                  <c:v>39784568.031801336</c:v>
                </c:pt>
                <c:pt idx="38">
                  <c:v>41117797.2590992</c:v>
                </c:pt>
                <c:pt idx="39">
                  <c:v>38455414.931958355</c:v>
                </c:pt>
                <c:pt idx="40">
                  <c:v>41167803.782385685</c:v>
                </c:pt>
                <c:pt idx="41">
                  <c:v>47495417.049877569</c:v>
                </c:pt>
                <c:pt idx="42">
                  <c:v>55994377.719007909</c:v>
                </c:pt>
                <c:pt idx="43">
                  <c:v>53044127.557152964</c:v>
                </c:pt>
                <c:pt idx="44">
                  <c:v>41364285.188496679</c:v>
                </c:pt>
                <c:pt idx="45">
                  <c:v>40987469.515165351</c:v>
                </c:pt>
                <c:pt idx="46">
                  <c:v>39824939.79076881</c:v>
                </c:pt>
                <c:pt idx="47">
                  <c:v>45462259.685428217</c:v>
                </c:pt>
                <c:pt idx="48">
                  <c:v>45819479.231731415</c:v>
                </c:pt>
                <c:pt idx="49">
                  <c:v>40372646.245727323</c:v>
                </c:pt>
                <c:pt idx="50">
                  <c:v>41588916.900870077</c:v>
                </c:pt>
                <c:pt idx="51">
                  <c:v>38751753.786126651</c:v>
                </c:pt>
                <c:pt idx="52">
                  <c:v>41535106.264603153</c:v>
                </c:pt>
                <c:pt idx="53">
                  <c:v>47882431.650997579</c:v>
                </c:pt>
                <c:pt idx="54">
                  <c:v>56442499.888725817</c:v>
                </c:pt>
                <c:pt idx="55">
                  <c:v>53284615.40776404</c:v>
                </c:pt>
                <c:pt idx="56">
                  <c:v>41380711.954248801</c:v>
                </c:pt>
                <c:pt idx="57">
                  <c:v>40874453.366790749</c:v>
                </c:pt>
                <c:pt idx="58">
                  <c:v>39708638.28924378</c:v>
                </c:pt>
                <c:pt idx="59">
                  <c:v>45525995.536546454</c:v>
                </c:pt>
                <c:pt idx="60">
                  <c:v>46012000.926346295</c:v>
                </c:pt>
                <c:pt idx="61">
                  <c:v>40740605.798574872</c:v>
                </c:pt>
                <c:pt idx="62">
                  <c:v>42071863.813982487</c:v>
                </c:pt>
                <c:pt idx="63">
                  <c:v>39249813.323731005</c:v>
                </c:pt>
                <c:pt idx="64">
                  <c:v>41923435.006983332</c:v>
                </c:pt>
                <c:pt idx="65">
                  <c:v>48230022.014312491</c:v>
                </c:pt>
                <c:pt idx="66">
                  <c:v>56750666.014235631</c:v>
                </c:pt>
                <c:pt idx="67">
                  <c:v>53667030.514473453</c:v>
                </c:pt>
                <c:pt idx="68">
                  <c:v>41768383.625998892</c:v>
                </c:pt>
                <c:pt idx="69">
                  <c:v>41298263.923195511</c:v>
                </c:pt>
                <c:pt idx="70">
                  <c:v>40171873.08345364</c:v>
                </c:pt>
                <c:pt idx="71">
                  <c:v>45939292.96286986</c:v>
                </c:pt>
                <c:pt idx="72">
                  <c:v>46358277.148401037</c:v>
                </c:pt>
                <c:pt idx="73">
                  <c:v>42696806.064975709</c:v>
                </c:pt>
                <c:pt idx="74">
                  <c:v>42366888.526890613</c:v>
                </c:pt>
                <c:pt idx="75">
                  <c:v>39614487.523428127</c:v>
                </c:pt>
                <c:pt idx="76">
                  <c:v>42261826.381477058</c:v>
                </c:pt>
                <c:pt idx="77">
                  <c:v>48425171.99144771</c:v>
                </c:pt>
                <c:pt idx="78">
                  <c:v>56739495.813524187</c:v>
                </c:pt>
                <c:pt idx="79">
                  <c:v>53564527.496180207</c:v>
                </c:pt>
                <c:pt idx="80">
                  <c:v>41778239.685450174</c:v>
                </c:pt>
                <c:pt idx="81">
                  <c:v>41473701.781428181</c:v>
                </c:pt>
                <c:pt idx="82">
                  <c:v>40305915.491990961</c:v>
                </c:pt>
                <c:pt idx="83">
                  <c:v>46029968.709821582</c:v>
                </c:pt>
                <c:pt idx="84">
                  <c:v>46314253.416185349</c:v>
                </c:pt>
                <c:pt idx="85">
                  <c:v>40901588.102945678</c:v>
                </c:pt>
                <c:pt idx="86">
                  <c:v>42067921.390201978</c:v>
                </c:pt>
                <c:pt idx="87">
                  <c:v>39247185.041210666</c:v>
                </c:pt>
                <c:pt idx="88">
                  <c:v>41781507.750884987</c:v>
                </c:pt>
                <c:pt idx="89">
                  <c:v>47784528.127114929</c:v>
                </c:pt>
                <c:pt idx="90">
                  <c:v>56132362.551325738</c:v>
                </c:pt>
                <c:pt idx="91">
                  <c:v>53023758.367620334</c:v>
                </c:pt>
                <c:pt idx="92">
                  <c:v>41382683.166139059</c:v>
                </c:pt>
                <c:pt idx="93">
                  <c:v>41031493.247381039</c:v>
                </c:pt>
                <c:pt idx="94">
                  <c:v>40020746.838534109</c:v>
                </c:pt>
                <c:pt idx="95">
                  <c:v>45868986.405450776</c:v>
                </c:pt>
                <c:pt idx="96">
                  <c:v>46364847.854701884</c:v>
                </c:pt>
                <c:pt idx="97">
                  <c:v>41084253.738109283</c:v>
                </c:pt>
                <c:pt idx="98">
                  <c:v>42379372.868862219</c:v>
                </c:pt>
                <c:pt idx="99">
                  <c:v>39465332.490398854</c:v>
                </c:pt>
                <c:pt idx="100">
                  <c:v>42049592.567959629</c:v>
                </c:pt>
                <c:pt idx="101">
                  <c:v>48281273.523459114</c:v>
                </c:pt>
                <c:pt idx="102">
                  <c:v>56813087.724093705</c:v>
                </c:pt>
                <c:pt idx="103">
                  <c:v>53757706.261425175</c:v>
                </c:pt>
                <c:pt idx="104">
                  <c:v>41875486.138702735</c:v>
                </c:pt>
                <c:pt idx="105">
                  <c:v>41523639.149314635</c:v>
                </c:pt>
                <c:pt idx="106">
                  <c:v>40457041.736910492</c:v>
                </c:pt>
                <c:pt idx="107">
                  <c:v>46353247.459823355</c:v>
                </c:pt>
                <c:pt idx="108">
                  <c:v>46768946.292204104</c:v>
                </c:pt>
                <c:pt idx="109">
                  <c:v>41374678.956606805</c:v>
                </c:pt>
                <c:pt idx="110">
                  <c:v>42567295.069066502</c:v>
                </c:pt>
                <c:pt idx="111">
                  <c:v>39732760.236843415</c:v>
                </c:pt>
                <c:pt idx="112">
                  <c:v>42391269.295603782</c:v>
                </c:pt>
                <c:pt idx="113">
                  <c:v>48605209.344090976</c:v>
                </c:pt>
                <c:pt idx="114">
                  <c:v>57072630.622977242</c:v>
                </c:pt>
                <c:pt idx="115">
                  <c:v>54041560.77362185</c:v>
                </c:pt>
                <c:pt idx="116">
                  <c:v>42281555.788095213</c:v>
                </c:pt>
                <c:pt idx="117">
                  <c:v>41760841.646775283</c:v>
                </c:pt>
                <c:pt idx="118">
                  <c:v>40568086.673394836</c:v>
                </c:pt>
                <c:pt idx="119">
                  <c:v>46269799.489802569</c:v>
                </c:pt>
                <c:pt idx="120">
                  <c:v>46661186.70887018</c:v>
                </c:pt>
                <c:pt idx="121">
                  <c:v>42828877.261622772</c:v>
                </c:pt>
                <c:pt idx="122">
                  <c:v>42465449.121403344</c:v>
                </c:pt>
                <c:pt idx="123">
                  <c:v>39743930.437554859</c:v>
                </c:pt>
                <c:pt idx="124">
                  <c:v>42473403.124364398</c:v>
                </c:pt>
                <c:pt idx="125">
                  <c:v>48818757.298868567</c:v>
                </c:pt>
                <c:pt idx="126">
                  <c:v>57292092.213425599</c:v>
                </c:pt>
                <c:pt idx="127">
                  <c:v>54351041.04039184</c:v>
                </c:pt>
                <c:pt idx="128">
                  <c:v>42617975.950698681</c:v>
                </c:pt>
                <c:pt idx="129">
                  <c:v>42384401.674725868</c:v>
                </c:pt>
                <c:pt idx="130">
                  <c:v>41281008.307036966</c:v>
                </c:pt>
                <c:pt idx="131">
                  <c:v>47023459.502509952</c:v>
                </c:pt>
                <c:pt idx="132">
                  <c:v>47267005.829808466</c:v>
                </c:pt>
                <c:pt idx="133">
                  <c:v>41783376.888519622</c:v>
                </c:pt>
                <c:pt idx="134">
                  <c:v>42964165.729637794</c:v>
                </c:pt>
                <c:pt idx="135">
                  <c:v>40248560.68146006</c:v>
                </c:pt>
                <c:pt idx="136">
                  <c:v>43133759.107599728</c:v>
                </c:pt>
                <c:pt idx="137">
                  <c:v>49536935.497551382</c:v>
                </c:pt>
                <c:pt idx="138">
                  <c:v>58058236.568104595</c:v>
                </c:pt>
                <c:pt idx="139">
                  <c:v>54991027.834094539</c:v>
                </c:pt>
                <c:pt idx="140">
                  <c:v>43192255.681392886</c:v>
                </c:pt>
                <c:pt idx="141">
                  <c:v>42765502.640175112</c:v>
                </c:pt>
                <c:pt idx="142">
                  <c:v>41526752.722688727</c:v>
                </c:pt>
                <c:pt idx="143">
                  <c:v>47225837.256576106</c:v>
                </c:pt>
                <c:pt idx="144">
                  <c:v>47445959.126000226</c:v>
                </c:pt>
                <c:pt idx="145">
                  <c:v>41971079.284383327</c:v>
                </c:pt>
                <c:pt idx="146">
                  <c:v>43189617.626153164</c:v>
                </c:pt>
                <c:pt idx="147">
                  <c:v>40475564.489744879</c:v>
                </c:pt>
                <c:pt idx="148">
                  <c:v>43290683.716939859</c:v>
                </c:pt>
                <c:pt idx="149">
                  <c:v>49675001.043015972</c:v>
                </c:pt>
                <c:pt idx="150">
                  <c:v>58179722.922782674</c:v>
                </c:pt>
                <c:pt idx="151">
                  <c:v>55182921.323596783</c:v>
                </c:pt>
                <c:pt idx="152">
                  <c:v>43415802.265013486</c:v>
                </c:pt>
                <c:pt idx="153">
                  <c:v>43085420.353741623</c:v>
                </c:pt>
                <c:pt idx="154">
                  <c:v>41908885.430683963</c:v>
                </c:pt>
                <c:pt idx="155">
                  <c:v>47628748.966485336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714816"/>
        <c:axId val="299728896"/>
      </c:lineChart>
      <c:dateAx>
        <c:axId val="2997148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99728896"/>
        <c:crosses val="autoZero"/>
        <c:auto val="1"/>
        <c:lblOffset val="100"/>
        <c:baseTimeUnit val="months"/>
      </c:dateAx>
      <c:valAx>
        <c:axId val="299728896"/>
        <c:scaling>
          <c:orientation val="minMax"/>
          <c:max val="64310254"/>
          <c:min val="3581227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9714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[IR01T01S05.xlsx]NormalizedAnnualDataSumm!PivotTable1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ReskWh </c:v>
                </c:pt>
              </c:strCache>
            </c:strRef>
          </c:tx>
          <c:marker>
            <c:symbol val="none"/>
          </c:marker>
          <c:cat>
            <c:strRef>
              <c:f>NormalizedAnnualDataSumm!$A$4:$A$16</c:f>
              <c:strCach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strCache>
            </c:strRef>
          </c:cat>
          <c:val>
            <c:numRef>
              <c:f>NormalizedAnnualDataSumm!$B$4:$B$16</c:f>
              <c:numCache>
                <c:formatCode>#,##0_ ;[Red]\-#,##0\ </c:formatCode>
                <c:ptCount val="13"/>
                <c:pt idx="0">
                  <c:v>545789346</c:v>
                </c:pt>
                <c:pt idx="1">
                  <c:v>513571047</c:v>
                </c:pt>
                <c:pt idx="2">
                  <c:v>504901688</c:v>
                </c:pt>
                <c:pt idx="3">
                  <c:v>556624494</c:v>
                </c:pt>
                <c:pt idx="4">
                  <c:v>528257058</c:v>
                </c:pt>
                <c:pt idx="5">
                  <c:v>545471574</c:v>
                </c:pt>
                <c:pt idx="6">
                  <c:v>535976112</c:v>
                </c:pt>
                <c:pt idx="7">
                  <c:v>523950900</c:v>
                </c:pt>
                <c:pt idx="8">
                  <c:v>556896336</c:v>
                </c:pt>
                <c:pt idx="9">
                  <c:v>551353006</c:v>
                </c:pt>
                <c:pt idx="10">
                  <c:v>551839571</c:v>
                </c:pt>
                <c:pt idx="11">
                  <c:v>536784300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NormalizedAnnualDataSumm!$A$4:$A$16</c:f>
              <c:strCach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strCache>
            </c:strRef>
          </c:cat>
          <c:val>
            <c:numRef>
              <c:f>NormalizedAnnualDataSumm!$C$4:$C$16</c:f>
              <c:numCache>
                <c:formatCode>#,##0_ ;[Red]\-#,##0\ </c:formatCode>
                <c:ptCount val="13"/>
                <c:pt idx="0">
                  <c:v>521330778.19302636</c:v>
                </c:pt>
                <c:pt idx="1">
                  <c:v>525258089.34904379</c:v>
                </c:pt>
                <c:pt idx="2">
                  <c:v>530180306.43964797</c:v>
                </c:pt>
                <c:pt idx="3">
                  <c:v>529902264.56248391</c:v>
                </c:pt>
                <c:pt idx="4">
                  <c:v>533167248.52337581</c:v>
                </c:pt>
                <c:pt idx="5">
                  <c:v>537823251.00815749</c:v>
                </c:pt>
                <c:pt idx="6">
                  <c:v>541615306.61501551</c:v>
                </c:pt>
                <c:pt idx="7">
                  <c:v>535557014.40499467</c:v>
                </c:pt>
                <c:pt idx="8">
                  <c:v>540404881.51376116</c:v>
                </c:pt>
                <c:pt idx="9">
                  <c:v>543434634.18908262</c:v>
                </c:pt>
                <c:pt idx="10">
                  <c:v>547941582.64147305</c:v>
                </c:pt>
                <c:pt idx="11">
                  <c:v>552693416.43760908</c:v>
                </c:pt>
                <c:pt idx="12">
                  <c:v>555449406.54854131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533248"/>
        <c:axId val="300534784"/>
      </c:lineChart>
      <c:catAx>
        <c:axId val="30053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300534784"/>
        <c:crosses val="autoZero"/>
        <c:auto val="1"/>
        <c:lblAlgn val="ctr"/>
        <c:lblOffset val="100"/>
        <c:noMultiLvlLbl val="0"/>
      </c:catAx>
      <c:valAx>
        <c:axId val="30053478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00533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147637</xdr:rowOff>
    </xdr:from>
    <xdr:to>
      <xdr:col>11</xdr:col>
      <xdr:colOff>466725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3</xdr:row>
      <xdr:rowOff>147637</xdr:rowOff>
    </xdr:from>
    <xdr:to>
      <xdr:col>12</xdr:col>
      <xdr:colOff>142875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147637</xdr:rowOff>
    </xdr:from>
    <xdr:to>
      <xdr:col>13</xdr:col>
      <xdr:colOff>38100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147637</xdr:rowOff>
    </xdr:from>
    <xdr:to>
      <xdr:col>11</xdr:col>
      <xdr:colOff>466725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3</xdr:row>
      <xdr:rowOff>147637</xdr:rowOff>
    </xdr:from>
    <xdr:to>
      <xdr:col>12</xdr:col>
      <xdr:colOff>523875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77.586729050927" createdVersion="4" refreshedVersion="4" minRefreshableVersion="3" recordCount="144">
  <cacheSource type="worksheet">
    <worksheetSource ref="A1:E145" sheet="Predicted Monthly Data Summ"/>
  </cacheSource>
  <cacheFields count="6">
    <cacheField name="Date" numFmtId="14">
      <sharedItems containsSemiMixedTypes="0" containsNonDate="0" containsDate="1" containsString="0" minDate="2002-01-01T00:00:00" maxDate="2013-12-02T00:00:00" count="144"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Year" numFmtId="0">
      <sharedItems containsSemiMixedTypes="0" containsString="0" containsNumber="1" containsInteger="1" minValue="2002" maxValue="2013" count="12">
        <n v="2002"/>
        <n v="2003"/>
        <n v="2004"/>
        <n v="2005"/>
        <n v="2006"/>
        <n v="2007"/>
        <n v="2008"/>
        <n v="2009"/>
        <n v="2010"/>
        <n v="2011"/>
        <n v="2012"/>
        <n v="2013"/>
      </sharedItems>
    </cacheField>
    <cacheField name="ReskWh" numFmtId="0">
      <sharedItems containsSemiMixedTypes="0" containsString="0" containsNumber="1" containsInteger="1" minValue="35812279" maxValue="64310254" count="142">
        <n v="44994028"/>
        <n v="37568894"/>
        <n v="42737446"/>
        <n v="39147597"/>
        <n v="40435651"/>
        <n v="47697303"/>
        <n v="61631439"/>
        <n v="58763340"/>
        <n v="46861340"/>
        <n v="41859246"/>
        <n v="39708994"/>
        <n v="44384068"/>
        <n v="46049624"/>
        <n v="40095973"/>
        <n v="42167524"/>
        <n v="36553705"/>
        <n v="37556483"/>
        <n v="42984371"/>
        <n v="52284129"/>
        <n v="50166813"/>
        <n v="41546449"/>
        <n v="39767949"/>
        <n v="39517539"/>
        <n v="44880488"/>
        <n v="46621843"/>
        <n v="41725458"/>
        <n v="40318730"/>
        <n v="36501288"/>
        <n v="37912797"/>
        <n v="40816462"/>
        <n v="46558822"/>
        <n v="46668262"/>
        <n v="42381567"/>
        <n v="40841015"/>
        <n v="39833401"/>
        <n v="44722043"/>
        <n v="48542522"/>
        <n v="41428497"/>
        <n v="41222444"/>
        <n v="37169881"/>
        <n v="41798246"/>
        <n v="50864873"/>
        <n v="64310254"/>
        <n v="57380326"/>
        <n v="44439886"/>
        <n v="43790040"/>
        <n v="40873328"/>
        <n v="44804197"/>
        <n v="45114205"/>
        <n v="40806997"/>
        <n v="40480471"/>
        <n v="35812279"/>
        <n v="42016702"/>
        <n v="47732513"/>
        <n v="57684708"/>
        <n v="54013596"/>
        <n v="41817352"/>
        <n v="40617584"/>
        <n v="39860324"/>
        <n v="42300327"/>
        <n v="49655654"/>
        <n v="42071834"/>
        <n v="42673883"/>
        <n v="38768209"/>
        <n v="42375322"/>
        <n v="47241676"/>
        <n v="55686988"/>
        <n v="52589522"/>
        <n v="46292473"/>
        <n v="42755297"/>
        <n v="39696528"/>
        <n v="45664188"/>
        <n v="48403355"/>
        <n v="41987002"/>
        <n v="42868481"/>
        <n v="37437487"/>
        <n v="40389568"/>
        <n v="46892295"/>
        <n v="53433614"/>
        <n v="50492140"/>
        <n v="43875199"/>
        <n v="41962529"/>
        <n v="41454529"/>
        <n v="46779913"/>
        <n v="49269704"/>
        <n v="42707906"/>
        <n v="42120515"/>
        <n v="36025863"/>
        <n v="40093276"/>
        <n v="42053575"/>
        <n v="49014200"/>
        <n v="49062730"/>
        <n v="45459559"/>
        <n v="41950384"/>
        <n v="40104832"/>
        <n v="46088356"/>
        <n v="49397907"/>
        <n v="40768686"/>
        <n v="40910014"/>
        <n v="36681881"/>
        <n v="44687288"/>
        <n v="51533466"/>
        <n v="61497459"/>
        <n v="57219511"/>
        <n v="45833578"/>
        <n v="41340554"/>
        <n v="39815993"/>
        <n v="47209999"/>
        <n v="49366174"/>
        <n v="41646640"/>
        <n v="42432747"/>
        <n v="38424019"/>
        <n v="42408613"/>
        <n v="49689088"/>
        <n v="61625002"/>
        <n v="56052529"/>
        <n v="44303045"/>
        <n v="41882054"/>
        <n v="39806546"/>
        <n v="43716549"/>
        <n v="46828561"/>
        <n v="40144723"/>
        <n v="38792419"/>
        <n v="37716766"/>
        <n v="42865233"/>
        <n v="52997688"/>
        <n v="63233816"/>
        <n v="57288251"/>
        <n v="46380786"/>
        <n v="41744479"/>
        <n v="39247878"/>
        <n v="44598971"/>
        <n v="47625433"/>
        <n v="40793809"/>
        <n v="42064195"/>
        <n v="38200195"/>
        <n v="41031394"/>
        <n v="47474943"/>
        <n v="55946075"/>
        <n v="52769566"/>
        <n v="45059628"/>
        <n v="41972213"/>
      </sharedItems>
    </cacheField>
    <cacheField name="Predicted Value" numFmtId="0">
      <sharedItems containsSemiMixedTypes="0" containsString="0" containsNumber="1" minValue="38432870.037433706" maxValue="63145922.256667338" count="144">
        <n v="44013813.224281669"/>
        <n v="38875567.273014344"/>
        <n v="40894764.69722563"/>
        <n v="38893352.075805046"/>
        <n v="40013087.082710326"/>
        <n v="46540308.81779857"/>
        <n v="60574620.13128189"/>
        <n v="55727205.41615659"/>
        <n v="45760148.323098578"/>
        <n v="40996570.037973754"/>
        <n v="39128352.939135224"/>
        <n v="44711911.812535197"/>
        <n v="45856495.202671997"/>
        <n v="40287249.904124513"/>
        <n v="41551991.872806229"/>
        <n v="39029298.186414488"/>
        <n v="39309475.307844602"/>
        <n v="45281809.5558988"/>
        <n v="53407007.092504039"/>
        <n v="54513599.592436798"/>
        <n v="39670049.498207323"/>
        <n v="40047672.358749457"/>
        <n v="39038934.353147656"/>
        <n v="44572240.908558041"/>
        <n v="46258010.582005881"/>
        <n v="41742176.834522083"/>
        <n v="41246825.179879278"/>
        <n v="38862071.99191086"/>
        <n v="40420310.112400107"/>
        <n v="43591490.776563585"/>
        <n v="50639047.553200126"/>
        <n v="48113954.564537942"/>
        <n v="41595321.413742267"/>
        <n v="40103739.562625125"/>
        <n v="39017844.75501705"/>
        <n v="44997639.770846508"/>
        <n v="45619994.160169117"/>
        <n v="39709835.127479099"/>
        <n v="41642418.706758782"/>
        <n v="38432870.037433706"/>
        <n v="39656956.432532832"/>
        <n v="54931051.035877004"/>
        <n v="61074032.55184941"/>
        <n v="56483088.444869123"/>
        <n v="43132072.059020691"/>
        <n v="41315976.169955671"/>
        <n v="39705414.858397096"/>
        <n v="45757731.998287238"/>
        <n v="44934255.156750873"/>
        <n v="40225745.093815379"/>
        <n v="41564821.094128571"/>
        <n v="38648690.598836623"/>
        <n v="42266198.279987678"/>
        <n v="48010124.609480865"/>
        <n v="59352376.401346914"/>
        <n v="52783025.515045367"/>
        <n v="39521671.359765202"/>
        <n v="40950085.259308152"/>
        <n v="39552134.585379817"/>
        <n v="44838548.245869614"/>
        <n v="45695176.35510949"/>
        <n v="41403659.028702796"/>
        <n v="42227293.978517853"/>
        <n v="39523098.601144344"/>
        <n v="42286535.426330119"/>
        <n v="50935444.682289146"/>
        <n v="53474467.914611936"/>
        <n v="57166230.445189916"/>
        <n v="43155059.296337277"/>
        <n v="42371690.76996585"/>
        <n v="40494304.113594107"/>
        <n v="46028399.873530209"/>
        <n v="45900694.672774389"/>
        <n v="42969792.899040252"/>
        <n v="42901052.88332238"/>
        <n v="39276430.207622863"/>
        <n v="40947798.302847095"/>
        <n v="48359028.595864967"/>
        <n v="53946994.614763021"/>
        <n v="49301313.519384503"/>
        <n v="41187783.369158469"/>
        <n v="41379949.128194429"/>
        <n v="40563335.456120864"/>
        <n v="46261622.82026656"/>
        <n v="47089495.467566371"/>
        <n v="40767212.018797234"/>
        <n v="42146411.852761537"/>
        <n v="39340345.641052209"/>
        <n v="40706640.483537056"/>
        <n v="44095132.256027788"/>
        <n v="46547227.163511902"/>
        <n v="51480818.6465232"/>
        <n v="40181491.681827493"/>
        <n v="40992612.319587395"/>
        <n v="39738992.457035117"/>
        <n v="45961671.906900696"/>
        <n v="46482822.064398117"/>
        <n v="40901566.678301618"/>
        <n v="41795824.035350911"/>
        <n v="38955502.816694118"/>
        <n v="44605132.114574425"/>
        <n v="46911354.478173137"/>
        <n v="59490360.384385906"/>
        <n v="57015355.483756036"/>
        <n v="41885627.54527431"/>
        <n v="41209206.730723917"/>
        <n v="40438313.778445065"/>
        <n v="46713730.838692933"/>
        <n v="47216747.286339253"/>
        <n v="41525397.272027627"/>
        <n v="42878393.932948269"/>
        <n v="39862305.450875595"/>
        <n v="41787571.58685822"/>
        <n v="46560141.823362544"/>
        <n v="63145922.256667338"/>
        <n v="55603585.857364036"/>
        <n v="42903025.003657162"/>
        <n v="41652770.081389941"/>
        <n v="40171220.954831265"/>
        <n v="45782156.851543516"/>
        <n v="46127857.394864254"/>
        <n v="42248966.624172583"/>
        <n v="41464397.650025815"/>
        <n v="39810253.88097126"/>
        <n v="43957768.220025428"/>
        <n v="51807480.522026397"/>
        <n v="63020652.71212741"/>
        <n v="54900940.50616347"/>
        <n v="43084976.343542106"/>
        <n v="42186867.803639241"/>
        <n v="41433456.274672747"/>
        <n v="46532834.705259591"/>
        <n v="46814791.240366176"/>
        <n v="41798705.185734957"/>
        <n v="43167906.869832389"/>
        <n v="40534967.45843517"/>
        <n v="43405007.70322445"/>
        <n v="47433420.314172693"/>
        <n v="56514640.241313495"/>
        <n v="53699777.024705142"/>
        <n v="41883115.159213357"/>
        <n v="42294207.900475919"/>
        <n v="41942823.54515633"/>
        <n v="47657296.019438878"/>
      </sharedItems>
    </cacheField>
    <cacheField name="Absolute % Error" numFmtId="164">
      <sharedItems containsSemiMixedTypes="0" containsString="0" containsNumber="1" minValue="4.0068666285420764E-4" maxValue="0.11610467488636454" count="144">
        <n v="2.178544174169806E-2"/>
        <n v="3.4780722398012151E-2"/>
        <n v="4.3116317778427136E-2"/>
        <n v="6.4945218526428154E-3"/>
        <n v="1.0450281047525965E-2"/>
        <n v="2.4257014745706486E-2"/>
        <n v="1.7147398890331119E-2"/>
        <n v="5.1667154791463693E-2"/>
        <n v="2.349893701079445E-2"/>
        <n v="2.0608970405875105E-2"/>
        <n v="1.4622406723896766E-2"/>
        <n v="7.3865201480674677E-3"/>
        <n v="4.1939277794755233E-3"/>
        <n v="4.7704766791546189E-3"/>
        <n v="1.4597303061801098E-2"/>
        <n v="6.7724822597722653E-2"/>
        <n v="4.6676157292060642E-2"/>
        <n v="5.3448230192755422E-2"/>
        <n v="2.147646167164876E-2"/>
        <n v="8.6646656075936052E-2"/>
        <n v="4.5163895999696071E-2"/>
        <n v="7.0338894960224555E-3"/>
        <n v="1.2111195660548201E-2"/>
        <n v="6.8681760198765918E-3"/>
        <n v="7.8039046631880092E-3"/>
        <n v="4.0068666285420764E-4"/>
        <n v="2.3018958679484149E-2"/>
        <n v="6.4676731185783362E-2"/>
        <n v="6.6138963907097309E-2"/>
        <n v="6.798797937370428E-2"/>
        <n v="8.7635927584253009E-2"/>
        <n v="3.0978067375595483E-2"/>
        <n v="1.8551593107865347E-2"/>
        <n v="1.8052328948604115E-2"/>
        <n v="2.0474180574813344E-2"/>
        <n v="6.1624369630544039E-3"/>
        <n v="6.0205521250644593E-2"/>
        <n v="4.148501628048204E-2"/>
        <n v="1.0188010850564373E-2"/>
        <n v="3.3978829187903674E-2"/>
        <n v="5.1229172809480285E-2"/>
        <n v="7.9940788132450549E-2"/>
        <n v="5.0322013160616505E-2"/>
        <n v="1.5636675802972549E-2"/>
        <n v="2.9428832040192664E-2"/>
        <n v="5.6498323135679464E-2"/>
        <n v="2.8573967395140999E-2"/>
        <n v="2.1282269567005924E-2"/>
        <n v="3.9887623698373334E-3"/>
        <n v="1.4243927485882412E-2"/>
        <n v="2.6786993020129914E-2"/>
        <n v="7.9202208796503096E-2"/>
        <n v="5.9380262636433943E-3"/>
        <n v="5.8159856255811486E-3"/>
        <n v="2.8910060554469902E-2"/>
        <n v="2.2782606160023724E-2"/>
        <n v="5.4897800325443807E-2"/>
        <n v="8.1861407440716287E-3"/>
        <n v="7.7317338067844962E-3"/>
        <n v="6.0004766532173952E-2"/>
        <n v="7.9758845687351324E-2"/>
        <n v="1.5881764776339544E-2"/>
        <n v="1.0465160189011797E-2"/>
        <n v="1.9471871943951388E-2"/>
        <n v="2.095242454320008E-3"/>
        <n v="7.8188773029329986E-2"/>
        <n v="3.9731365707695747E-2"/>
        <n v="8.7027002169556056E-2"/>
        <n v="6.7773732970859507E-2"/>
        <n v="8.9721334419487295E-3"/>
        <n v="2.00968738020138E-2"/>
        <n v="7.9758753956209426E-3"/>
        <n v="5.1704273954266404E-2"/>
        <n v="2.3407027228099113E-2"/>
        <n v="7.5980959816095378E-4"/>
        <n v="4.9120369848084711E-2"/>
        <n v="1.3821150621048852E-2"/>
        <n v="3.1278776094558106E-2"/>
        <n v="9.6078213007082299E-3"/>
        <n v="2.3584393147438328E-2"/>
        <n v="6.1251360497339986E-2"/>
        <n v="1.3883335577928847E-2"/>
        <n v="2.1498098407513842E-2"/>
        <n v="1.107933184342263E-2"/>
        <n v="4.425048976209861E-2"/>
        <n v="4.5441094236808664E-2"/>
        <n v="6.1482754333694247E-4"/>
        <n v="9.2002865859235866E-2"/>
        <n v="1.5298437661643204E-2"/>
        <n v="4.8546580309231452E-2"/>
        <n v="5.0331798468364226E-2"/>
        <n v="4.9285652195122445E-2"/>
        <n v="0.11610467488636454"/>
        <n v="2.2831058719572278E-2"/>
        <n v="9.1220814231283438E-3"/>
        <n v="2.7487223258582613E-3"/>
        <n v="5.901231676884372E-2"/>
        <n v="3.2593809450129812E-3"/>
        <n v="2.1652645617547608E-2"/>
        <n v="6.1982149080471581E-2"/>
        <n v="1.8384621019197915E-3"/>
        <n v="8.9691454516699173E-2"/>
        <n v="3.2637098316762876E-2"/>
        <n v="3.5679353541480706E-3"/>
        <n v="8.6136641017327736E-2"/>
        <n v="3.1772014781437743E-3"/>
        <n v="1.5629919827569415E-2"/>
        <n v="1.0511929078987414E-2"/>
        <n v="4.354047598788488E-2"/>
        <n v="2.9112247223875292E-3"/>
        <n v="1.0502429478540925E-2"/>
        <n v="3.7431962827095086E-2"/>
        <n v="1.4644228358559606E-2"/>
        <n v="6.29704891471837E-2"/>
        <n v="2.4680246771713505E-2"/>
        <n v="8.0093289392163536E-3"/>
        <n v="3.1600988066234223E-2"/>
        <n v="5.4745146599080056E-3"/>
        <n v="9.1611805463168022E-3"/>
        <n v="4.7250020845504434E-2"/>
        <n v="1.4963167566386383E-2"/>
        <n v="5.2416443978766103E-2"/>
        <n v="6.8878887135803896E-2"/>
        <n v="5.5505498031598474E-2"/>
        <n v="2.548767715844278E-2"/>
        <n v="2.2457724532692874E-2"/>
        <n v="3.3710331173527489E-3"/>
        <n v="4.1671903962237029E-2"/>
        <n v="7.105980602523411E-2"/>
        <n v="1.0597540422991998E-2"/>
        <n v="5.5686533541322837E-2"/>
        <n v="4.3361173181766716E-2"/>
        <n v="1.7021194529272296E-2"/>
        <n v="2.4633546373052772E-2"/>
        <n v="2.6238749364688639E-2"/>
        <n v="6.1119385867930004E-2"/>
        <n v="5.7848721962126128E-2"/>
        <n v="8.7462318443030896E-4"/>
        <n v="1.0162736908951964E-2"/>
        <n v="1.7627793730673125E-2"/>
        <n v="7.0495762654468511E-2"/>
        <n v="7.6716207571880767E-3"/>
        <n v="6.8664745267408595E-2"/>
        <n v="6.857389197250488E-2"/>
      </sharedItems>
    </cacheField>
    <cacheField name="Absolute % Error " numFmtId="0" formula=" ABS('Predicted Value'-ReskWh)/Res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1677.586735416669" createdVersion="4" refreshedVersion="4" minRefreshableVersion="3" recordCount="144">
  <cacheSource type="worksheet">
    <worksheetSource ref="A1:E145" sheet="Predicted Monthly Data Summ"/>
  </cacheSource>
  <cacheFields count="5">
    <cacheField name="Date" numFmtId="14">
      <sharedItems containsSemiMixedTypes="0" containsNonDate="0" containsDate="1" containsString="0" minDate="2002-01-01T00:00:00" maxDate="2013-12-02T00:00:00" count="144"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Year" numFmtId="0">
      <sharedItems containsSemiMixedTypes="0" containsString="0" containsNumber="1" containsInteger="1" minValue="2002" maxValue="2013" count="12">
        <n v="2002"/>
        <n v="2003"/>
        <n v="2004"/>
        <n v="2005"/>
        <n v="2006"/>
        <n v="2007"/>
        <n v="2008"/>
        <n v="2009"/>
        <n v="2010"/>
        <n v="2011"/>
        <n v="2012"/>
        <n v="2013"/>
      </sharedItems>
    </cacheField>
    <cacheField name="ReskWh" numFmtId="0">
      <sharedItems containsSemiMixedTypes="0" containsString="0" containsNumber="1" containsInteger="1" minValue="35812279" maxValue="64310254" count="142">
        <n v="44994028"/>
        <n v="37568894"/>
        <n v="42737446"/>
        <n v="39147597"/>
        <n v="40435651"/>
        <n v="47697303"/>
        <n v="61631439"/>
        <n v="58763340"/>
        <n v="46861340"/>
        <n v="41859246"/>
        <n v="39708994"/>
        <n v="44384068"/>
        <n v="46049624"/>
        <n v="40095973"/>
        <n v="42167524"/>
        <n v="36553705"/>
        <n v="37556483"/>
        <n v="42984371"/>
        <n v="52284129"/>
        <n v="50166813"/>
        <n v="41546449"/>
        <n v="39767949"/>
        <n v="39517539"/>
        <n v="44880488"/>
        <n v="46621843"/>
        <n v="41725458"/>
        <n v="40318730"/>
        <n v="36501288"/>
        <n v="37912797"/>
        <n v="40816462"/>
        <n v="46558822"/>
        <n v="46668262"/>
        <n v="42381567"/>
        <n v="40841015"/>
        <n v="39833401"/>
        <n v="44722043"/>
        <n v="48542522"/>
        <n v="41428497"/>
        <n v="41222444"/>
        <n v="37169881"/>
        <n v="41798246"/>
        <n v="50864873"/>
        <n v="64310254"/>
        <n v="57380326"/>
        <n v="44439886"/>
        <n v="43790040"/>
        <n v="40873328"/>
        <n v="44804197"/>
        <n v="45114205"/>
        <n v="40806997"/>
        <n v="40480471"/>
        <n v="35812279"/>
        <n v="42016702"/>
        <n v="47732513"/>
        <n v="57684708"/>
        <n v="54013596"/>
        <n v="41817352"/>
        <n v="40617584"/>
        <n v="39860324"/>
        <n v="42300327"/>
        <n v="49655654"/>
        <n v="42071834"/>
        <n v="42673883"/>
        <n v="38768209"/>
        <n v="42375322"/>
        <n v="47241676"/>
        <n v="55686988"/>
        <n v="52589522"/>
        <n v="46292473"/>
        <n v="42755297"/>
        <n v="39696528"/>
        <n v="45664188"/>
        <n v="48403355"/>
        <n v="41987002"/>
        <n v="42868481"/>
        <n v="37437487"/>
        <n v="40389568"/>
        <n v="46892295"/>
        <n v="53433614"/>
        <n v="50492140"/>
        <n v="43875199"/>
        <n v="41962529"/>
        <n v="41454529"/>
        <n v="46779913"/>
        <n v="49269704"/>
        <n v="42707906"/>
        <n v="42120515"/>
        <n v="36025863"/>
        <n v="40093276"/>
        <n v="42053575"/>
        <n v="49014200"/>
        <n v="49062730"/>
        <n v="45459559"/>
        <n v="41950384"/>
        <n v="40104832"/>
        <n v="46088356"/>
        <n v="49397907"/>
        <n v="40768686"/>
        <n v="40910014"/>
        <n v="36681881"/>
        <n v="44687288"/>
        <n v="51533466"/>
        <n v="61497459"/>
        <n v="57219511"/>
        <n v="45833578"/>
        <n v="41340554"/>
        <n v="39815993"/>
        <n v="47209999"/>
        <n v="49366174"/>
        <n v="41646640"/>
        <n v="42432747"/>
        <n v="38424019"/>
        <n v="42408613"/>
        <n v="49689088"/>
        <n v="61625002"/>
        <n v="56052529"/>
        <n v="44303045"/>
        <n v="41882054"/>
        <n v="39806546"/>
        <n v="43716549"/>
        <n v="46828561"/>
        <n v="40144723"/>
        <n v="38792419"/>
        <n v="37716766"/>
        <n v="42865233"/>
        <n v="52997688"/>
        <n v="63233816"/>
        <n v="57288251"/>
        <n v="46380786"/>
        <n v="41744479"/>
        <n v="39247878"/>
        <n v="44598971"/>
        <n v="47625433"/>
        <n v="40793809"/>
        <n v="42064195"/>
        <n v="38200195"/>
        <n v="41031394"/>
        <n v="47474943"/>
        <n v="55946075"/>
        <n v="52769566"/>
        <n v="45059628"/>
        <n v="41972213"/>
      </sharedItems>
    </cacheField>
    <cacheField name="Predicted Value" numFmtId="0">
      <sharedItems containsSemiMixedTypes="0" containsString="0" containsNumber="1" minValue="38432870.037433706" maxValue="63145922.256667338" count="144">
        <n v="44013813.224281669"/>
        <n v="38875567.273014344"/>
        <n v="40894764.69722563"/>
        <n v="38893352.075805046"/>
        <n v="40013087.082710326"/>
        <n v="46540308.81779857"/>
        <n v="60574620.13128189"/>
        <n v="55727205.41615659"/>
        <n v="45760148.323098578"/>
        <n v="40996570.037973754"/>
        <n v="39128352.939135224"/>
        <n v="44711911.812535197"/>
        <n v="45856495.202671997"/>
        <n v="40287249.904124513"/>
        <n v="41551991.872806229"/>
        <n v="39029298.186414488"/>
        <n v="39309475.307844602"/>
        <n v="45281809.5558988"/>
        <n v="53407007.092504039"/>
        <n v="54513599.592436798"/>
        <n v="39670049.498207323"/>
        <n v="40047672.358749457"/>
        <n v="39038934.353147656"/>
        <n v="44572240.908558041"/>
        <n v="46258010.582005881"/>
        <n v="41742176.834522083"/>
        <n v="41246825.179879278"/>
        <n v="38862071.99191086"/>
        <n v="40420310.112400107"/>
        <n v="43591490.776563585"/>
        <n v="50639047.553200126"/>
        <n v="48113954.564537942"/>
        <n v="41595321.413742267"/>
        <n v="40103739.562625125"/>
        <n v="39017844.75501705"/>
        <n v="44997639.770846508"/>
        <n v="45619994.160169117"/>
        <n v="39709835.127479099"/>
        <n v="41642418.706758782"/>
        <n v="38432870.037433706"/>
        <n v="39656956.432532832"/>
        <n v="54931051.035877004"/>
        <n v="61074032.55184941"/>
        <n v="56483088.444869123"/>
        <n v="43132072.059020691"/>
        <n v="41315976.169955671"/>
        <n v="39705414.858397096"/>
        <n v="45757731.998287238"/>
        <n v="44934255.156750873"/>
        <n v="40225745.093815379"/>
        <n v="41564821.094128571"/>
        <n v="38648690.598836623"/>
        <n v="42266198.279987678"/>
        <n v="48010124.609480865"/>
        <n v="59352376.401346914"/>
        <n v="52783025.515045367"/>
        <n v="39521671.359765202"/>
        <n v="40950085.259308152"/>
        <n v="39552134.585379817"/>
        <n v="44838548.245869614"/>
        <n v="45695176.35510949"/>
        <n v="41403659.028702796"/>
        <n v="42227293.978517853"/>
        <n v="39523098.601144344"/>
        <n v="42286535.426330119"/>
        <n v="50935444.682289146"/>
        <n v="53474467.914611936"/>
        <n v="57166230.445189916"/>
        <n v="43155059.296337277"/>
        <n v="42371690.76996585"/>
        <n v="40494304.113594107"/>
        <n v="46028399.873530209"/>
        <n v="45900694.672774389"/>
        <n v="42969792.899040252"/>
        <n v="42901052.88332238"/>
        <n v="39276430.207622863"/>
        <n v="40947798.302847095"/>
        <n v="48359028.595864967"/>
        <n v="53946994.614763021"/>
        <n v="49301313.519384503"/>
        <n v="41187783.369158469"/>
        <n v="41379949.128194429"/>
        <n v="40563335.456120864"/>
        <n v="46261622.82026656"/>
        <n v="47089495.467566371"/>
        <n v="40767212.018797234"/>
        <n v="42146411.852761537"/>
        <n v="39340345.641052209"/>
        <n v="40706640.483537056"/>
        <n v="44095132.256027788"/>
        <n v="46547227.163511902"/>
        <n v="51480818.6465232"/>
        <n v="40181491.681827493"/>
        <n v="40992612.319587395"/>
        <n v="39738992.457035117"/>
        <n v="45961671.906900696"/>
        <n v="46482822.064398117"/>
        <n v="40901566.678301618"/>
        <n v="41795824.035350911"/>
        <n v="38955502.816694118"/>
        <n v="44605132.114574425"/>
        <n v="46911354.478173137"/>
        <n v="59490360.384385906"/>
        <n v="57015355.483756036"/>
        <n v="41885627.54527431"/>
        <n v="41209206.730723917"/>
        <n v="40438313.778445065"/>
        <n v="46713730.838692933"/>
        <n v="47216747.286339253"/>
        <n v="41525397.272027627"/>
        <n v="42878393.932948269"/>
        <n v="39862305.450875595"/>
        <n v="41787571.58685822"/>
        <n v="46560141.823362544"/>
        <n v="63145922.256667338"/>
        <n v="55603585.857364036"/>
        <n v="42903025.003657162"/>
        <n v="41652770.081389941"/>
        <n v="40171220.954831265"/>
        <n v="45782156.851543516"/>
        <n v="46127857.394864254"/>
        <n v="42248966.624172583"/>
        <n v="41464397.650025815"/>
        <n v="39810253.88097126"/>
        <n v="43957768.220025428"/>
        <n v="51807480.522026397"/>
        <n v="63020652.71212741"/>
        <n v="54900940.50616347"/>
        <n v="43084976.343542106"/>
        <n v="42186867.803639241"/>
        <n v="41433456.274672747"/>
        <n v="46532834.705259591"/>
        <n v="46814791.240366176"/>
        <n v="41798705.185734957"/>
        <n v="43167906.869832389"/>
        <n v="40534967.45843517"/>
        <n v="43405007.70322445"/>
        <n v="47433420.314172693"/>
        <n v="56514640.241313495"/>
        <n v="53699777.024705142"/>
        <n v="41883115.159213357"/>
        <n v="42294207.900475919"/>
        <n v="41942823.54515633"/>
        <n v="47657296.019438878"/>
      </sharedItems>
    </cacheField>
    <cacheField name="Absolute % Error" numFmtId="164">
      <sharedItems containsSemiMixedTypes="0" containsString="0" containsNumber="1" minValue="4.0068666285420764E-4" maxValue="0.11610467488636454" count="144">
        <n v="2.178544174169806E-2"/>
        <n v="3.4780722398012151E-2"/>
        <n v="4.3116317778427136E-2"/>
        <n v="6.4945218526428154E-3"/>
        <n v="1.0450281047525965E-2"/>
        <n v="2.4257014745706486E-2"/>
        <n v="1.7147398890331119E-2"/>
        <n v="5.1667154791463693E-2"/>
        <n v="2.349893701079445E-2"/>
        <n v="2.0608970405875105E-2"/>
        <n v="1.4622406723896766E-2"/>
        <n v="7.3865201480674677E-3"/>
        <n v="4.1939277794755233E-3"/>
        <n v="4.7704766791546189E-3"/>
        <n v="1.4597303061801098E-2"/>
        <n v="6.7724822597722653E-2"/>
        <n v="4.6676157292060642E-2"/>
        <n v="5.3448230192755422E-2"/>
        <n v="2.147646167164876E-2"/>
        <n v="8.6646656075936052E-2"/>
        <n v="4.5163895999696071E-2"/>
        <n v="7.0338894960224555E-3"/>
        <n v="1.2111195660548201E-2"/>
        <n v="6.8681760198765918E-3"/>
        <n v="7.8039046631880092E-3"/>
        <n v="4.0068666285420764E-4"/>
        <n v="2.3018958679484149E-2"/>
        <n v="6.4676731185783362E-2"/>
        <n v="6.6138963907097309E-2"/>
        <n v="6.798797937370428E-2"/>
        <n v="8.7635927584253009E-2"/>
        <n v="3.0978067375595483E-2"/>
        <n v="1.8551593107865347E-2"/>
        <n v="1.8052328948604115E-2"/>
        <n v="2.0474180574813344E-2"/>
        <n v="6.1624369630544039E-3"/>
        <n v="6.0205521250644593E-2"/>
        <n v="4.148501628048204E-2"/>
        <n v="1.0188010850564373E-2"/>
        <n v="3.3978829187903674E-2"/>
        <n v="5.1229172809480285E-2"/>
        <n v="7.9940788132450549E-2"/>
        <n v="5.0322013160616505E-2"/>
        <n v="1.5636675802972549E-2"/>
        <n v="2.9428832040192664E-2"/>
        <n v="5.6498323135679464E-2"/>
        <n v="2.8573967395140999E-2"/>
        <n v="2.1282269567005924E-2"/>
        <n v="3.9887623698373334E-3"/>
        <n v="1.4243927485882412E-2"/>
        <n v="2.6786993020129914E-2"/>
        <n v="7.9202208796503096E-2"/>
        <n v="5.9380262636433943E-3"/>
        <n v="5.8159856255811486E-3"/>
        <n v="2.8910060554469902E-2"/>
        <n v="2.2782606160023724E-2"/>
        <n v="5.4897800325443807E-2"/>
        <n v="8.1861407440716287E-3"/>
        <n v="7.7317338067844962E-3"/>
        <n v="6.0004766532173952E-2"/>
        <n v="7.9758845687351324E-2"/>
        <n v="1.5881764776339544E-2"/>
        <n v="1.0465160189011797E-2"/>
        <n v="1.9471871943951388E-2"/>
        <n v="2.095242454320008E-3"/>
        <n v="7.8188773029329986E-2"/>
        <n v="3.9731365707695747E-2"/>
        <n v="8.7027002169556056E-2"/>
        <n v="6.7773732970859507E-2"/>
        <n v="8.9721334419487295E-3"/>
        <n v="2.00968738020138E-2"/>
        <n v="7.9758753956209426E-3"/>
        <n v="5.1704273954266404E-2"/>
        <n v="2.3407027228099113E-2"/>
        <n v="7.5980959816095378E-4"/>
        <n v="4.9120369848084711E-2"/>
        <n v="1.3821150621048852E-2"/>
        <n v="3.1278776094558106E-2"/>
        <n v="9.6078213007082299E-3"/>
        <n v="2.3584393147438328E-2"/>
        <n v="6.1251360497339986E-2"/>
        <n v="1.3883335577928847E-2"/>
        <n v="2.1498098407513842E-2"/>
        <n v="1.107933184342263E-2"/>
        <n v="4.425048976209861E-2"/>
        <n v="4.5441094236808664E-2"/>
        <n v="6.1482754333694247E-4"/>
        <n v="9.2002865859235866E-2"/>
        <n v="1.5298437661643204E-2"/>
        <n v="4.8546580309231452E-2"/>
        <n v="5.0331798468364226E-2"/>
        <n v="4.9285652195122445E-2"/>
        <n v="0.11610467488636454"/>
        <n v="2.2831058719572278E-2"/>
        <n v="9.1220814231283438E-3"/>
        <n v="2.7487223258582613E-3"/>
        <n v="5.901231676884372E-2"/>
        <n v="3.2593809450129812E-3"/>
        <n v="2.1652645617547608E-2"/>
        <n v="6.1982149080471581E-2"/>
        <n v="1.8384621019197915E-3"/>
        <n v="8.9691454516699173E-2"/>
        <n v="3.2637098316762876E-2"/>
        <n v="3.5679353541480706E-3"/>
        <n v="8.6136641017327736E-2"/>
        <n v="3.1772014781437743E-3"/>
        <n v="1.5629919827569415E-2"/>
        <n v="1.0511929078987414E-2"/>
        <n v="4.354047598788488E-2"/>
        <n v="2.9112247223875292E-3"/>
        <n v="1.0502429478540925E-2"/>
        <n v="3.7431962827095086E-2"/>
        <n v="1.4644228358559606E-2"/>
        <n v="6.29704891471837E-2"/>
        <n v="2.4680246771713505E-2"/>
        <n v="8.0093289392163536E-3"/>
        <n v="3.1600988066234223E-2"/>
        <n v="5.4745146599080056E-3"/>
        <n v="9.1611805463168022E-3"/>
        <n v="4.7250020845504434E-2"/>
        <n v="1.4963167566386383E-2"/>
        <n v="5.2416443978766103E-2"/>
        <n v="6.8878887135803896E-2"/>
        <n v="5.5505498031598474E-2"/>
        <n v="2.548767715844278E-2"/>
        <n v="2.2457724532692874E-2"/>
        <n v="3.3710331173527489E-3"/>
        <n v="4.1671903962237029E-2"/>
        <n v="7.105980602523411E-2"/>
        <n v="1.0597540422991998E-2"/>
        <n v="5.5686533541322837E-2"/>
        <n v="4.3361173181766716E-2"/>
        <n v="1.7021194529272296E-2"/>
        <n v="2.4633546373052772E-2"/>
        <n v="2.6238749364688639E-2"/>
        <n v="6.1119385867930004E-2"/>
        <n v="5.7848721962126128E-2"/>
        <n v="8.7462318443030896E-4"/>
        <n v="1.0162736908951964E-2"/>
        <n v="1.7627793730673125E-2"/>
        <n v="7.0495762654468511E-2"/>
        <n v="7.6716207571880767E-3"/>
        <n v="6.8664745267408595E-2"/>
        <n v="6.857389197250488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1677.58735833333" createdVersion="4" refreshedVersion="4" minRefreshableVersion="3" recordCount="156">
  <cacheSource type="worksheet">
    <worksheetSource ref="A1:D157" sheet="Normalized Monthly Data Summ"/>
  </cacheSource>
  <cacheFields count="4">
    <cacheField name="Date" numFmtId="17">
      <sharedItems containsSemiMixedTypes="0" containsNonDate="0" containsDate="1" containsString="0" minDate="2002-01-01T00:00:00" maxDate="2014-12-02T00:00:00" count="156"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  <cacheField name="Year" numFmtId="0">
      <sharedItems containsSemiMixedTypes="0" containsString="0" containsNumber="1" containsInteger="1" minValue="2002" maxValue="2014" count="13"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ReskWh" numFmtId="0">
      <sharedItems containsString="0" containsBlank="1" containsNumber="1" containsInteger="1" minValue="35812279" maxValue="64310254" count="143">
        <n v="44994028"/>
        <n v="37568894"/>
        <n v="42737446"/>
        <n v="39147597"/>
        <n v="40435651"/>
        <n v="47697303"/>
        <n v="61631439"/>
        <n v="58763340"/>
        <n v="46861340"/>
        <n v="41859246"/>
        <n v="39708994"/>
        <n v="44384068"/>
        <n v="46049624"/>
        <n v="40095973"/>
        <n v="42167524"/>
        <n v="36553705"/>
        <n v="37556483"/>
        <n v="42984371"/>
        <n v="52284129"/>
        <n v="50166813"/>
        <n v="41546449"/>
        <n v="39767949"/>
        <n v="39517539"/>
        <n v="44880488"/>
        <n v="46621843"/>
        <n v="41725458"/>
        <n v="40318730"/>
        <n v="36501288"/>
        <n v="37912797"/>
        <n v="40816462"/>
        <n v="46558822"/>
        <n v="46668262"/>
        <n v="42381567"/>
        <n v="40841015"/>
        <n v="39833401"/>
        <n v="44722043"/>
        <n v="48542522"/>
        <n v="41428497"/>
        <n v="41222444"/>
        <n v="37169881"/>
        <n v="41798246"/>
        <n v="50864873"/>
        <n v="64310254"/>
        <n v="57380326"/>
        <n v="44439886"/>
        <n v="43790040"/>
        <n v="40873328"/>
        <n v="44804197"/>
        <n v="45114205"/>
        <n v="40806997"/>
        <n v="40480471"/>
        <n v="35812279"/>
        <n v="42016702"/>
        <n v="47732513"/>
        <n v="57684708"/>
        <n v="54013596"/>
        <n v="41817352"/>
        <n v="40617584"/>
        <n v="39860324"/>
        <n v="42300327"/>
        <n v="49655654"/>
        <n v="42071834"/>
        <n v="42673883"/>
        <n v="38768209"/>
        <n v="42375322"/>
        <n v="47241676"/>
        <n v="55686988"/>
        <n v="52589522"/>
        <n v="46292473"/>
        <n v="42755297"/>
        <n v="39696528"/>
        <n v="45664188"/>
        <n v="48403355"/>
        <n v="41987002"/>
        <n v="42868481"/>
        <n v="37437487"/>
        <n v="40389568"/>
        <n v="46892295"/>
        <n v="53433614"/>
        <n v="50492140"/>
        <n v="43875199"/>
        <n v="41962529"/>
        <n v="41454529"/>
        <n v="46779913"/>
        <n v="49269704"/>
        <n v="42707906"/>
        <n v="42120515"/>
        <n v="36025863"/>
        <n v="40093276"/>
        <n v="42053575"/>
        <n v="49014200"/>
        <n v="49062730"/>
        <n v="45459559"/>
        <n v="41950384"/>
        <n v="40104832"/>
        <n v="46088356"/>
        <n v="49397907"/>
        <n v="40768686"/>
        <n v="40910014"/>
        <n v="36681881"/>
        <n v="44687288"/>
        <n v="51533466"/>
        <n v="61497459"/>
        <n v="57219511"/>
        <n v="45833578"/>
        <n v="41340554"/>
        <n v="39815993"/>
        <n v="47209999"/>
        <n v="49366174"/>
        <n v="41646640"/>
        <n v="42432747"/>
        <n v="38424019"/>
        <n v="42408613"/>
        <n v="49689088"/>
        <n v="61625002"/>
        <n v="56052529"/>
        <n v="44303045"/>
        <n v="41882054"/>
        <n v="39806546"/>
        <n v="43716549"/>
        <n v="46828561"/>
        <n v="40144723"/>
        <n v="38792419"/>
        <n v="37716766"/>
        <n v="42865233"/>
        <n v="52997688"/>
        <n v="63233816"/>
        <n v="57288251"/>
        <n v="46380786"/>
        <n v="41744479"/>
        <n v="39247878"/>
        <n v="44598971"/>
        <n v="47625433"/>
        <n v="40793809"/>
        <n v="42064195"/>
        <n v="38200195"/>
        <n v="41031394"/>
        <n v="47474943"/>
        <n v="55946075"/>
        <n v="52769566"/>
        <n v="45059628"/>
        <n v="41972213"/>
        <m/>
      </sharedItems>
    </cacheField>
    <cacheField name="Normalized Value" numFmtId="0">
      <sharedItems containsSemiMixedTypes="0" containsString="0" containsNumber="1" minValue="37938957.416711614" maxValue="58179722.922782674" count="156">
        <n v="44777365.212416753"/>
        <n v="39404781.207612261"/>
        <n v="40745895.282471143"/>
        <n v="37938957.416711614"/>
        <n v="40586953.345390625"/>
        <n v="46678021.186051942"/>
        <n v="55119816.710364893"/>
        <n v="52085461.507859081"/>
        <n v="40397734.291641779"/>
        <n v="39995292.863737144"/>
        <n v="38910297.473690622"/>
        <n v="44690201.695078447"/>
        <n v="45174892.943618119"/>
        <n v="39869330.143082291"/>
        <n v="41191389.169668712"/>
        <n v="38416647.764783345"/>
        <n v="40970025.522730134"/>
        <n v="47110373.66064781"/>
        <n v="55464121.720529385"/>
        <n v="52351575.113043472"/>
        <n v="40558716.596012585"/>
        <n v="40156932.23873803"/>
        <n v="39098219.673894905"/>
        <n v="44895864.802295029"/>
        <n v="45370042.920753337"/>
        <n v="41725655.67371022"/>
        <n v="41445675.50351157"/>
        <n v="38737298.23226478"/>
        <n v="41322215.380455643"/>
        <n v="47574922.596117839"/>
        <n v="55910272.678357042"/>
        <n v="52822694.754814349"/>
        <n v="40888566.052315205"/>
        <n v="40357338.780913927"/>
        <n v="39192837.844627135"/>
        <n v="44832786.021806873"/>
        <n v="45203804.051341861"/>
        <n v="39784568.031801336"/>
        <n v="41117797.2590992"/>
        <n v="38455414.931958355"/>
        <n v="41167803.782385685"/>
        <n v="47495417.049877569"/>
        <n v="55994377.719007909"/>
        <n v="53044127.557152964"/>
        <n v="41364285.188496679"/>
        <n v="40987469.515165351"/>
        <n v="39824939.79076881"/>
        <n v="45462259.685428217"/>
        <n v="45819479.231731415"/>
        <n v="40372646.245727323"/>
        <n v="41588916.900870077"/>
        <n v="38751753.786126651"/>
        <n v="41535106.264603153"/>
        <n v="47882431.650997579"/>
        <n v="56442499.888725817"/>
        <n v="53284615.40776404"/>
        <n v="41380711.954248801"/>
        <n v="40874453.366790749"/>
        <n v="39708638.28924378"/>
        <n v="45525995.536546454"/>
        <n v="46012000.926346295"/>
        <n v="40740605.798574872"/>
        <n v="42071863.813982487"/>
        <n v="39249813.323731005"/>
        <n v="41923435.006983332"/>
        <n v="48230022.014312491"/>
        <n v="56750666.014235631"/>
        <n v="53667030.514473453"/>
        <n v="41768383.625998892"/>
        <n v="41298263.923195511"/>
        <n v="40171873.08345364"/>
        <n v="45939292.96286986"/>
        <n v="46358277.148401037"/>
        <n v="42696806.064975709"/>
        <n v="42366888.526890613"/>
        <n v="39614487.523428127"/>
        <n v="42261826.381477058"/>
        <n v="48425171.99144771"/>
        <n v="56739495.813524187"/>
        <n v="53564527.496180207"/>
        <n v="41778239.685450174"/>
        <n v="41473701.781428181"/>
        <n v="40305915.491990961"/>
        <n v="46029968.709821582"/>
        <n v="46314253.416185349"/>
        <n v="40901588.102945678"/>
        <n v="42067921.390201978"/>
        <n v="39247185.041210666"/>
        <n v="41781507.750884987"/>
        <n v="47784528.127114929"/>
        <n v="56132362.551325738"/>
        <n v="53023758.367620334"/>
        <n v="41382683.166139059"/>
        <n v="41031493.247381039"/>
        <n v="40020746.838534109"/>
        <n v="45868986.405450776"/>
        <n v="46364847.854701884"/>
        <n v="41084253.738109283"/>
        <n v="42379372.868862219"/>
        <n v="39465332.490398854"/>
        <n v="42049592.567959629"/>
        <n v="48281273.523459114"/>
        <n v="56813087.724093705"/>
        <n v="53757706.261425175"/>
        <n v="41875486.138702735"/>
        <n v="41523639.149314635"/>
        <n v="40457041.736910492"/>
        <n v="46353247.459823355"/>
        <n v="46768946.292204104"/>
        <n v="41374678.956606805"/>
        <n v="42567295.069066502"/>
        <n v="39732760.236843415"/>
        <n v="42391269.295603782"/>
        <n v="48605209.344090976"/>
        <n v="57072630.622977242"/>
        <n v="54041560.77362185"/>
        <n v="42281555.788095213"/>
        <n v="41760841.646775283"/>
        <n v="40568086.673394836"/>
        <n v="46269799.489802569"/>
        <n v="46661186.70887018"/>
        <n v="42828877.261622772"/>
        <n v="42465449.121403344"/>
        <n v="39743930.437554859"/>
        <n v="42473403.124364398"/>
        <n v="48818757.298868567"/>
        <n v="57292092.213425599"/>
        <n v="54351041.04039184"/>
        <n v="42617975.950698681"/>
        <n v="42384401.674725868"/>
        <n v="41281008.307036966"/>
        <n v="47023459.502509952"/>
        <n v="47267005.829808466"/>
        <n v="41783376.888519622"/>
        <n v="42964165.729637794"/>
        <n v="40248560.68146006"/>
        <n v="43133759.107599728"/>
        <n v="49536935.497551382"/>
        <n v="58058236.568104595"/>
        <n v="54991027.834094539"/>
        <n v="43192255.681392886"/>
        <n v="42765502.640175112"/>
        <n v="41526752.722688727"/>
        <n v="47225837.256576106"/>
        <n v="47445959.126000226"/>
        <n v="41971079.284383327"/>
        <n v="43189617.626153164"/>
        <n v="40475564.489744879"/>
        <n v="43290683.716939859"/>
        <n v="49675001.043015972"/>
        <n v="58179722.922782674"/>
        <n v="55182921.323596783"/>
        <n v="43415802.265013486"/>
        <n v="43085420.353741623"/>
        <n v="41908885.430683963"/>
        <n v="47628748.96648533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0"/>
    <x v="123"/>
    <x v="123"/>
    <x v="123"/>
  </r>
  <r>
    <x v="124"/>
    <x v="10"/>
    <x v="124"/>
    <x v="124"/>
    <x v="124"/>
  </r>
  <r>
    <x v="125"/>
    <x v="10"/>
    <x v="125"/>
    <x v="125"/>
    <x v="125"/>
  </r>
  <r>
    <x v="126"/>
    <x v="10"/>
    <x v="126"/>
    <x v="126"/>
    <x v="126"/>
  </r>
  <r>
    <x v="127"/>
    <x v="10"/>
    <x v="127"/>
    <x v="127"/>
    <x v="127"/>
  </r>
  <r>
    <x v="128"/>
    <x v="10"/>
    <x v="128"/>
    <x v="128"/>
    <x v="128"/>
  </r>
  <r>
    <x v="129"/>
    <x v="10"/>
    <x v="129"/>
    <x v="129"/>
    <x v="129"/>
  </r>
  <r>
    <x v="130"/>
    <x v="10"/>
    <x v="130"/>
    <x v="130"/>
    <x v="130"/>
  </r>
  <r>
    <x v="131"/>
    <x v="10"/>
    <x v="131"/>
    <x v="131"/>
    <x v="131"/>
  </r>
  <r>
    <x v="132"/>
    <x v="11"/>
    <x v="132"/>
    <x v="132"/>
    <x v="132"/>
  </r>
  <r>
    <x v="133"/>
    <x v="11"/>
    <x v="133"/>
    <x v="133"/>
    <x v="133"/>
  </r>
  <r>
    <x v="134"/>
    <x v="11"/>
    <x v="134"/>
    <x v="134"/>
    <x v="134"/>
  </r>
  <r>
    <x v="135"/>
    <x v="11"/>
    <x v="135"/>
    <x v="135"/>
    <x v="135"/>
  </r>
  <r>
    <x v="136"/>
    <x v="11"/>
    <x v="136"/>
    <x v="136"/>
    <x v="136"/>
  </r>
  <r>
    <x v="137"/>
    <x v="11"/>
    <x v="137"/>
    <x v="137"/>
    <x v="137"/>
  </r>
  <r>
    <x v="138"/>
    <x v="11"/>
    <x v="138"/>
    <x v="138"/>
    <x v="138"/>
  </r>
  <r>
    <x v="139"/>
    <x v="11"/>
    <x v="139"/>
    <x v="139"/>
    <x v="139"/>
  </r>
  <r>
    <x v="140"/>
    <x v="11"/>
    <x v="140"/>
    <x v="140"/>
    <x v="140"/>
  </r>
  <r>
    <x v="141"/>
    <x v="11"/>
    <x v="141"/>
    <x v="141"/>
    <x v="141"/>
  </r>
  <r>
    <x v="142"/>
    <x v="11"/>
    <x v="130"/>
    <x v="142"/>
    <x v="142"/>
  </r>
  <r>
    <x v="143"/>
    <x v="11"/>
    <x v="131"/>
    <x v="143"/>
    <x v="14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0"/>
    <x v="123"/>
    <x v="123"/>
    <x v="123"/>
  </r>
  <r>
    <x v="124"/>
    <x v="10"/>
    <x v="124"/>
    <x v="124"/>
    <x v="124"/>
  </r>
  <r>
    <x v="125"/>
    <x v="10"/>
    <x v="125"/>
    <x v="125"/>
    <x v="125"/>
  </r>
  <r>
    <x v="126"/>
    <x v="10"/>
    <x v="126"/>
    <x v="126"/>
    <x v="126"/>
  </r>
  <r>
    <x v="127"/>
    <x v="10"/>
    <x v="127"/>
    <x v="127"/>
    <x v="127"/>
  </r>
  <r>
    <x v="128"/>
    <x v="10"/>
    <x v="128"/>
    <x v="128"/>
    <x v="128"/>
  </r>
  <r>
    <x v="129"/>
    <x v="10"/>
    <x v="129"/>
    <x v="129"/>
    <x v="129"/>
  </r>
  <r>
    <x v="130"/>
    <x v="10"/>
    <x v="130"/>
    <x v="130"/>
    <x v="130"/>
  </r>
  <r>
    <x v="131"/>
    <x v="10"/>
    <x v="131"/>
    <x v="131"/>
    <x v="131"/>
  </r>
  <r>
    <x v="132"/>
    <x v="11"/>
    <x v="132"/>
    <x v="132"/>
    <x v="132"/>
  </r>
  <r>
    <x v="133"/>
    <x v="11"/>
    <x v="133"/>
    <x v="133"/>
    <x v="133"/>
  </r>
  <r>
    <x v="134"/>
    <x v="11"/>
    <x v="134"/>
    <x v="134"/>
    <x v="134"/>
  </r>
  <r>
    <x v="135"/>
    <x v="11"/>
    <x v="135"/>
    <x v="135"/>
    <x v="135"/>
  </r>
  <r>
    <x v="136"/>
    <x v="11"/>
    <x v="136"/>
    <x v="136"/>
    <x v="136"/>
  </r>
  <r>
    <x v="137"/>
    <x v="11"/>
    <x v="137"/>
    <x v="137"/>
    <x v="137"/>
  </r>
  <r>
    <x v="138"/>
    <x v="11"/>
    <x v="138"/>
    <x v="138"/>
    <x v="138"/>
  </r>
  <r>
    <x v="139"/>
    <x v="11"/>
    <x v="139"/>
    <x v="139"/>
    <x v="139"/>
  </r>
  <r>
    <x v="140"/>
    <x v="11"/>
    <x v="140"/>
    <x v="140"/>
    <x v="140"/>
  </r>
  <r>
    <x v="141"/>
    <x v="11"/>
    <x v="141"/>
    <x v="141"/>
    <x v="141"/>
  </r>
  <r>
    <x v="142"/>
    <x v="11"/>
    <x v="130"/>
    <x v="142"/>
    <x v="142"/>
  </r>
  <r>
    <x v="143"/>
    <x v="11"/>
    <x v="131"/>
    <x v="143"/>
    <x v="14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6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9"/>
    <x v="111"/>
    <x v="111"/>
  </r>
  <r>
    <x v="112"/>
    <x v="9"/>
    <x v="112"/>
    <x v="112"/>
  </r>
  <r>
    <x v="113"/>
    <x v="9"/>
    <x v="113"/>
    <x v="113"/>
  </r>
  <r>
    <x v="114"/>
    <x v="9"/>
    <x v="114"/>
    <x v="114"/>
  </r>
  <r>
    <x v="115"/>
    <x v="9"/>
    <x v="115"/>
    <x v="115"/>
  </r>
  <r>
    <x v="116"/>
    <x v="9"/>
    <x v="116"/>
    <x v="116"/>
  </r>
  <r>
    <x v="117"/>
    <x v="9"/>
    <x v="117"/>
    <x v="117"/>
  </r>
  <r>
    <x v="118"/>
    <x v="9"/>
    <x v="118"/>
    <x v="118"/>
  </r>
  <r>
    <x v="119"/>
    <x v="9"/>
    <x v="119"/>
    <x v="119"/>
  </r>
  <r>
    <x v="120"/>
    <x v="10"/>
    <x v="120"/>
    <x v="120"/>
  </r>
  <r>
    <x v="121"/>
    <x v="10"/>
    <x v="121"/>
    <x v="121"/>
  </r>
  <r>
    <x v="122"/>
    <x v="10"/>
    <x v="122"/>
    <x v="122"/>
  </r>
  <r>
    <x v="123"/>
    <x v="10"/>
    <x v="123"/>
    <x v="123"/>
  </r>
  <r>
    <x v="124"/>
    <x v="10"/>
    <x v="124"/>
    <x v="124"/>
  </r>
  <r>
    <x v="125"/>
    <x v="10"/>
    <x v="125"/>
    <x v="125"/>
  </r>
  <r>
    <x v="126"/>
    <x v="10"/>
    <x v="126"/>
    <x v="126"/>
  </r>
  <r>
    <x v="127"/>
    <x v="10"/>
    <x v="127"/>
    <x v="127"/>
  </r>
  <r>
    <x v="128"/>
    <x v="10"/>
    <x v="128"/>
    <x v="128"/>
  </r>
  <r>
    <x v="129"/>
    <x v="10"/>
    <x v="129"/>
    <x v="129"/>
  </r>
  <r>
    <x v="130"/>
    <x v="10"/>
    <x v="130"/>
    <x v="130"/>
  </r>
  <r>
    <x v="131"/>
    <x v="10"/>
    <x v="131"/>
    <x v="131"/>
  </r>
  <r>
    <x v="132"/>
    <x v="11"/>
    <x v="132"/>
    <x v="132"/>
  </r>
  <r>
    <x v="133"/>
    <x v="11"/>
    <x v="133"/>
    <x v="133"/>
  </r>
  <r>
    <x v="134"/>
    <x v="11"/>
    <x v="134"/>
    <x v="134"/>
  </r>
  <r>
    <x v="135"/>
    <x v="11"/>
    <x v="135"/>
    <x v="135"/>
  </r>
  <r>
    <x v="136"/>
    <x v="11"/>
    <x v="136"/>
    <x v="136"/>
  </r>
  <r>
    <x v="137"/>
    <x v="11"/>
    <x v="137"/>
    <x v="137"/>
  </r>
  <r>
    <x v="138"/>
    <x v="11"/>
    <x v="138"/>
    <x v="138"/>
  </r>
  <r>
    <x v="139"/>
    <x v="11"/>
    <x v="139"/>
    <x v="139"/>
  </r>
  <r>
    <x v="140"/>
    <x v="11"/>
    <x v="140"/>
    <x v="140"/>
  </r>
  <r>
    <x v="141"/>
    <x v="11"/>
    <x v="141"/>
    <x v="141"/>
  </r>
  <r>
    <x v="142"/>
    <x v="11"/>
    <x v="130"/>
    <x v="142"/>
  </r>
  <r>
    <x v="143"/>
    <x v="11"/>
    <x v="131"/>
    <x v="143"/>
  </r>
  <r>
    <x v="144"/>
    <x v="12"/>
    <x v="142"/>
    <x v="144"/>
  </r>
  <r>
    <x v="145"/>
    <x v="12"/>
    <x v="142"/>
    <x v="145"/>
  </r>
  <r>
    <x v="146"/>
    <x v="12"/>
    <x v="142"/>
    <x v="146"/>
  </r>
  <r>
    <x v="147"/>
    <x v="12"/>
    <x v="142"/>
    <x v="147"/>
  </r>
  <r>
    <x v="148"/>
    <x v="12"/>
    <x v="142"/>
    <x v="148"/>
  </r>
  <r>
    <x v="149"/>
    <x v="12"/>
    <x v="142"/>
    <x v="149"/>
  </r>
  <r>
    <x v="150"/>
    <x v="12"/>
    <x v="142"/>
    <x v="150"/>
  </r>
  <r>
    <x v="151"/>
    <x v="12"/>
    <x v="142"/>
    <x v="151"/>
  </r>
  <r>
    <x v="152"/>
    <x v="12"/>
    <x v="142"/>
    <x v="152"/>
  </r>
  <r>
    <x v="153"/>
    <x v="12"/>
    <x v="142"/>
    <x v="153"/>
  </r>
  <r>
    <x v="154"/>
    <x v="12"/>
    <x v="142"/>
    <x v="154"/>
  </r>
  <r>
    <x v="155"/>
    <x v="12"/>
    <x v="142"/>
    <x v="1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26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5" firstHeaderRow="0" firstDataRow="1" firstDataCol="1"/>
  <pivotFields count="6">
    <pivotField numFmtId="14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 defaultSubtotal="0">
      <items count="142">
        <item x="51"/>
        <item x="87"/>
        <item x="27"/>
        <item x="15"/>
        <item x="99"/>
        <item x="39"/>
        <item x="75"/>
        <item x="16"/>
        <item x="1"/>
        <item x="123"/>
        <item x="28"/>
        <item x="135"/>
        <item x="111"/>
        <item x="63"/>
        <item x="122"/>
        <item x="3"/>
        <item x="130"/>
        <item x="22"/>
        <item x="70"/>
        <item x="10"/>
        <item x="21"/>
        <item x="118"/>
        <item x="106"/>
        <item x="34"/>
        <item x="58"/>
        <item x="88"/>
        <item x="13"/>
        <item x="94"/>
        <item x="121"/>
        <item x="26"/>
        <item x="76"/>
        <item x="4"/>
        <item x="50"/>
        <item x="57"/>
        <item x="97"/>
        <item x="133"/>
        <item x="49"/>
        <item x="29"/>
        <item x="33"/>
        <item x="46"/>
        <item x="98"/>
        <item x="136"/>
        <item x="38"/>
        <item x="105"/>
        <item x="37"/>
        <item x="82"/>
        <item x="20"/>
        <item x="109"/>
        <item x="25"/>
        <item x="129"/>
        <item x="40"/>
        <item x="56"/>
        <item x="9"/>
        <item x="117"/>
        <item x="93"/>
        <item x="81"/>
        <item x="141"/>
        <item x="73"/>
        <item x="52"/>
        <item x="89"/>
        <item x="134"/>
        <item x="61"/>
        <item x="86"/>
        <item x="14"/>
        <item x="59"/>
        <item x="64"/>
        <item x="32"/>
        <item x="112"/>
        <item x="110"/>
        <item x="62"/>
        <item x="85"/>
        <item x="2"/>
        <item x="69"/>
        <item x="124"/>
        <item x="74"/>
        <item x="17"/>
        <item x="119"/>
        <item x="45"/>
        <item x="80"/>
        <item x="116"/>
        <item x="11"/>
        <item x="44"/>
        <item x="131"/>
        <item x="100"/>
        <item x="35"/>
        <item x="47"/>
        <item x="23"/>
        <item x="0"/>
        <item x="140"/>
        <item x="48"/>
        <item x="92"/>
        <item x="71"/>
        <item x="104"/>
        <item x="12"/>
        <item x="95"/>
        <item x="68"/>
        <item x="128"/>
        <item x="30"/>
        <item x="24"/>
        <item x="31"/>
        <item x="83"/>
        <item x="120"/>
        <item x="8"/>
        <item x="77"/>
        <item x="107"/>
        <item x="65"/>
        <item x="137"/>
        <item x="132"/>
        <item x="5"/>
        <item x="53"/>
        <item x="72"/>
        <item x="36"/>
        <item x="90"/>
        <item x="91"/>
        <item x="84"/>
        <item x="108"/>
        <item x="96"/>
        <item x="60"/>
        <item x="113"/>
        <item x="19"/>
        <item x="79"/>
        <item x="41"/>
        <item x="101"/>
        <item x="18"/>
        <item x="67"/>
        <item x="139"/>
        <item x="125"/>
        <item x="78"/>
        <item x="55"/>
        <item x="66"/>
        <item x="138"/>
        <item x="115"/>
        <item x="103"/>
        <item x="127"/>
        <item x="43"/>
        <item x="54"/>
        <item x="7"/>
        <item x="102"/>
        <item x="114"/>
        <item x="6"/>
        <item x="126"/>
        <item x="42"/>
      </items>
    </pivotField>
    <pivotField dataField="1" showAll="0" defaultSubtotal="0">
      <items count="144">
        <item x="39"/>
        <item x="51"/>
        <item x="27"/>
        <item x="1"/>
        <item x="3"/>
        <item x="99"/>
        <item x="34"/>
        <item x="15"/>
        <item x="22"/>
        <item x="10"/>
        <item x="75"/>
        <item x="16"/>
        <item x="87"/>
        <item x="56"/>
        <item x="63"/>
        <item x="58"/>
        <item x="40"/>
        <item x="20"/>
        <item x="46"/>
        <item x="37"/>
        <item x="94"/>
        <item x="123"/>
        <item x="111"/>
        <item x="4"/>
        <item x="21"/>
        <item x="33"/>
        <item x="118"/>
        <item x="92"/>
        <item x="49"/>
        <item x="13"/>
        <item x="28"/>
        <item x="106"/>
        <item x="70"/>
        <item x="135"/>
        <item x="82"/>
        <item x="88"/>
        <item x="85"/>
        <item x="2"/>
        <item x="97"/>
        <item x="76"/>
        <item x="57"/>
        <item x="93"/>
        <item x="9"/>
        <item x="80"/>
        <item x="105"/>
        <item x="26"/>
        <item x="45"/>
        <item x="81"/>
        <item x="61"/>
        <item x="130"/>
        <item x="122"/>
        <item x="109"/>
        <item x="14"/>
        <item x="50"/>
        <item x="32"/>
        <item x="38"/>
        <item x="117"/>
        <item x="25"/>
        <item x="112"/>
        <item x="98"/>
        <item x="133"/>
        <item x="140"/>
        <item x="104"/>
        <item x="142"/>
        <item x="86"/>
        <item x="129"/>
        <item x="62"/>
        <item x="121"/>
        <item x="52"/>
        <item x="64"/>
        <item x="141"/>
        <item x="69"/>
        <item x="110"/>
        <item x="74"/>
        <item x="116"/>
        <item x="73"/>
        <item x="128"/>
        <item x="44"/>
        <item x="68"/>
        <item x="134"/>
        <item x="136"/>
        <item x="29"/>
        <item x="124"/>
        <item x="0"/>
        <item x="89"/>
        <item x="23"/>
        <item x="100"/>
        <item x="11"/>
        <item x="59"/>
        <item x="48"/>
        <item x="35"/>
        <item x="17"/>
        <item x="36"/>
        <item x="60"/>
        <item x="47"/>
        <item x="8"/>
        <item x="119"/>
        <item x="12"/>
        <item x="72"/>
        <item x="95"/>
        <item x="71"/>
        <item x="120"/>
        <item x="24"/>
        <item x="83"/>
        <item x="96"/>
        <item x="131"/>
        <item x="5"/>
        <item x="90"/>
        <item x="113"/>
        <item x="107"/>
        <item x="132"/>
        <item x="101"/>
        <item x="84"/>
        <item x="108"/>
        <item x="137"/>
        <item x="143"/>
        <item x="53"/>
        <item x="31"/>
        <item x="77"/>
        <item x="79"/>
        <item x="30"/>
        <item x="65"/>
        <item x="91"/>
        <item x="125"/>
        <item x="55"/>
        <item x="18"/>
        <item x="66"/>
        <item x="139"/>
        <item x="78"/>
        <item x="19"/>
        <item x="127"/>
        <item x="41"/>
        <item x="115"/>
        <item x="7"/>
        <item x="43"/>
        <item x="138"/>
        <item x="103"/>
        <item x="67"/>
        <item x="54"/>
        <item x="102"/>
        <item x="6"/>
        <item x="42"/>
        <item x="126"/>
        <item x="114"/>
      </items>
    </pivotField>
    <pivotField numFmtId="164" showAll="0" defaultSubtotal="0">
      <items count="144">
        <item x="25"/>
        <item x="86"/>
        <item x="74"/>
        <item x="137"/>
        <item x="100"/>
        <item x="64"/>
        <item x="95"/>
        <item x="109"/>
        <item x="105"/>
        <item x="97"/>
        <item x="126"/>
        <item x="103"/>
        <item x="48"/>
        <item x="12"/>
        <item x="13"/>
        <item x="117"/>
        <item x="53"/>
        <item x="52"/>
        <item x="35"/>
        <item x="3"/>
        <item x="23"/>
        <item x="21"/>
        <item x="11"/>
        <item x="141"/>
        <item x="58"/>
        <item x="24"/>
        <item x="71"/>
        <item x="115"/>
        <item x="57"/>
        <item x="69"/>
        <item x="94"/>
        <item x="118"/>
        <item x="78"/>
        <item x="138"/>
        <item x="38"/>
        <item x="4"/>
        <item x="62"/>
        <item x="110"/>
        <item x="107"/>
        <item x="129"/>
        <item x="83"/>
        <item x="22"/>
        <item x="76"/>
        <item x="81"/>
        <item x="49"/>
        <item x="14"/>
        <item x="10"/>
        <item x="112"/>
        <item x="120"/>
        <item x="88"/>
        <item x="106"/>
        <item x="43"/>
        <item x="61"/>
        <item x="132"/>
        <item x="6"/>
        <item x="139"/>
        <item x="33"/>
        <item x="32"/>
        <item x="63"/>
        <item x="70"/>
        <item x="34"/>
        <item x="9"/>
        <item x="47"/>
        <item x="18"/>
        <item x="82"/>
        <item x="98"/>
        <item x="0"/>
        <item x="125"/>
        <item x="55"/>
        <item x="93"/>
        <item x="26"/>
        <item x="73"/>
        <item x="8"/>
        <item x="79"/>
        <item x="5"/>
        <item x="133"/>
        <item x="114"/>
        <item x="124"/>
        <item x="134"/>
        <item x="50"/>
        <item x="46"/>
        <item x="54"/>
        <item x="44"/>
        <item x="31"/>
        <item x="77"/>
        <item x="116"/>
        <item x="102"/>
        <item x="39"/>
        <item x="1"/>
        <item x="111"/>
        <item x="66"/>
        <item x="37"/>
        <item x="127"/>
        <item x="2"/>
        <item x="131"/>
        <item x="108"/>
        <item x="84"/>
        <item x="20"/>
        <item x="85"/>
        <item x="16"/>
        <item x="119"/>
        <item x="89"/>
        <item x="75"/>
        <item x="91"/>
        <item x="42"/>
        <item x="90"/>
        <item x="40"/>
        <item x="7"/>
        <item x="72"/>
        <item x="121"/>
        <item x="17"/>
        <item x="56"/>
        <item x="123"/>
        <item x="130"/>
        <item x="45"/>
        <item x="136"/>
        <item x="96"/>
        <item x="59"/>
        <item x="36"/>
        <item x="135"/>
        <item x="80"/>
        <item x="99"/>
        <item x="113"/>
        <item x="27"/>
        <item x="28"/>
        <item x="15"/>
        <item x="68"/>
        <item x="29"/>
        <item x="143"/>
        <item x="142"/>
        <item x="122"/>
        <item x="140"/>
        <item x="128"/>
        <item x="65"/>
        <item x="51"/>
        <item x="60"/>
        <item x="41"/>
        <item x="104"/>
        <item x="19"/>
        <item x="67"/>
        <item x="30"/>
        <item x="101"/>
        <item x="87"/>
        <item x="92"/>
      </items>
    </pivotField>
    <pivotField dataField="1" dragToRow="0" dragToCol="0" dragToPage="0" showAll="0" defaultSubtota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3">
    <i>
      <x/>
    </i>
    <i i="1">
      <x v="1"/>
    </i>
    <i i="2">
      <x v="2"/>
    </i>
  </colItems>
  <dataFields count="3">
    <dataField name="ReskWh " fld="2" baseField="0" baseItem="0" numFmtId="165"/>
    <dataField name="Predicted Value " fld="3" baseField="0" baseItem="0" numFmtId="165"/>
    <dataField name="Absolute % Error  " fld="5" subtotal="average" baseField="0" baseItem="0" numFmtId="164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7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5" firstHeaderRow="0" firstDataRow="1" firstDataCol="1"/>
  <pivotFields count="5">
    <pivotField numFmtId="14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 defaultSubtotal="0">
      <items count="142">
        <item x="51"/>
        <item x="87"/>
        <item x="27"/>
        <item x="15"/>
        <item x="99"/>
        <item x="39"/>
        <item x="75"/>
        <item x="16"/>
        <item x="1"/>
        <item x="123"/>
        <item x="28"/>
        <item x="135"/>
        <item x="111"/>
        <item x="63"/>
        <item x="122"/>
        <item x="3"/>
        <item x="130"/>
        <item x="22"/>
        <item x="70"/>
        <item x="10"/>
        <item x="21"/>
        <item x="118"/>
        <item x="106"/>
        <item x="34"/>
        <item x="58"/>
        <item x="88"/>
        <item x="13"/>
        <item x="94"/>
        <item x="121"/>
        <item x="26"/>
        <item x="76"/>
        <item x="4"/>
        <item x="50"/>
        <item x="57"/>
        <item x="97"/>
        <item x="133"/>
        <item x="49"/>
        <item x="29"/>
        <item x="33"/>
        <item x="46"/>
        <item x="98"/>
        <item x="136"/>
        <item x="38"/>
        <item x="105"/>
        <item x="37"/>
        <item x="82"/>
        <item x="20"/>
        <item x="109"/>
        <item x="25"/>
        <item x="129"/>
        <item x="40"/>
        <item x="56"/>
        <item x="9"/>
        <item x="117"/>
        <item x="93"/>
        <item x="81"/>
        <item x="141"/>
        <item x="73"/>
        <item x="52"/>
        <item x="89"/>
        <item x="134"/>
        <item x="61"/>
        <item x="86"/>
        <item x="14"/>
        <item x="59"/>
        <item x="64"/>
        <item x="32"/>
        <item x="112"/>
        <item x="110"/>
        <item x="62"/>
        <item x="85"/>
        <item x="2"/>
        <item x="69"/>
        <item x="124"/>
        <item x="74"/>
        <item x="17"/>
        <item x="119"/>
        <item x="45"/>
        <item x="80"/>
        <item x="116"/>
        <item x="11"/>
        <item x="44"/>
        <item x="131"/>
        <item x="100"/>
        <item x="35"/>
        <item x="47"/>
        <item x="23"/>
        <item x="0"/>
        <item x="140"/>
        <item x="48"/>
        <item x="92"/>
        <item x="71"/>
        <item x="104"/>
        <item x="12"/>
        <item x="95"/>
        <item x="68"/>
        <item x="128"/>
        <item x="30"/>
        <item x="24"/>
        <item x="31"/>
        <item x="83"/>
        <item x="120"/>
        <item x="8"/>
        <item x="77"/>
        <item x="107"/>
        <item x="65"/>
        <item x="137"/>
        <item x="132"/>
        <item x="5"/>
        <item x="53"/>
        <item x="72"/>
        <item x="36"/>
        <item x="90"/>
        <item x="91"/>
        <item x="84"/>
        <item x="108"/>
        <item x="96"/>
        <item x="60"/>
        <item x="113"/>
        <item x="19"/>
        <item x="79"/>
        <item x="41"/>
        <item x="101"/>
        <item x="18"/>
        <item x="67"/>
        <item x="139"/>
        <item x="125"/>
        <item x="78"/>
        <item x="55"/>
        <item x="66"/>
        <item x="138"/>
        <item x="115"/>
        <item x="103"/>
        <item x="127"/>
        <item x="43"/>
        <item x="54"/>
        <item x="7"/>
        <item x="102"/>
        <item x="114"/>
        <item x="6"/>
        <item x="126"/>
        <item x="42"/>
      </items>
    </pivotField>
    <pivotField dataField="1" showAll="0" defaultSubtotal="0">
      <items count="144">
        <item x="39"/>
        <item x="51"/>
        <item x="27"/>
        <item x="1"/>
        <item x="3"/>
        <item x="99"/>
        <item x="34"/>
        <item x="15"/>
        <item x="22"/>
        <item x="10"/>
        <item x="75"/>
        <item x="16"/>
        <item x="87"/>
        <item x="56"/>
        <item x="63"/>
        <item x="58"/>
        <item x="40"/>
        <item x="20"/>
        <item x="46"/>
        <item x="37"/>
        <item x="94"/>
        <item x="123"/>
        <item x="111"/>
        <item x="4"/>
        <item x="21"/>
        <item x="33"/>
        <item x="118"/>
        <item x="92"/>
        <item x="49"/>
        <item x="13"/>
        <item x="28"/>
        <item x="106"/>
        <item x="70"/>
        <item x="135"/>
        <item x="82"/>
        <item x="88"/>
        <item x="85"/>
        <item x="2"/>
        <item x="97"/>
        <item x="76"/>
        <item x="57"/>
        <item x="93"/>
        <item x="9"/>
        <item x="80"/>
        <item x="105"/>
        <item x="26"/>
        <item x="45"/>
        <item x="81"/>
        <item x="61"/>
        <item x="130"/>
        <item x="122"/>
        <item x="109"/>
        <item x="14"/>
        <item x="50"/>
        <item x="32"/>
        <item x="38"/>
        <item x="117"/>
        <item x="25"/>
        <item x="112"/>
        <item x="98"/>
        <item x="133"/>
        <item x="140"/>
        <item x="104"/>
        <item x="142"/>
        <item x="86"/>
        <item x="129"/>
        <item x="62"/>
        <item x="121"/>
        <item x="52"/>
        <item x="64"/>
        <item x="141"/>
        <item x="69"/>
        <item x="110"/>
        <item x="74"/>
        <item x="116"/>
        <item x="73"/>
        <item x="128"/>
        <item x="44"/>
        <item x="68"/>
        <item x="134"/>
        <item x="136"/>
        <item x="29"/>
        <item x="124"/>
        <item x="0"/>
        <item x="89"/>
        <item x="23"/>
        <item x="100"/>
        <item x="11"/>
        <item x="59"/>
        <item x="48"/>
        <item x="35"/>
        <item x="17"/>
        <item x="36"/>
        <item x="60"/>
        <item x="47"/>
        <item x="8"/>
        <item x="119"/>
        <item x="12"/>
        <item x="72"/>
        <item x="95"/>
        <item x="71"/>
        <item x="120"/>
        <item x="24"/>
        <item x="83"/>
        <item x="96"/>
        <item x="131"/>
        <item x="5"/>
        <item x="90"/>
        <item x="113"/>
        <item x="107"/>
        <item x="132"/>
        <item x="101"/>
        <item x="84"/>
        <item x="108"/>
        <item x="137"/>
        <item x="143"/>
        <item x="53"/>
        <item x="31"/>
        <item x="77"/>
        <item x="79"/>
        <item x="30"/>
        <item x="65"/>
        <item x="91"/>
        <item x="125"/>
        <item x="55"/>
        <item x="18"/>
        <item x="66"/>
        <item x="139"/>
        <item x="78"/>
        <item x="19"/>
        <item x="127"/>
        <item x="41"/>
        <item x="115"/>
        <item x="7"/>
        <item x="43"/>
        <item x="138"/>
        <item x="103"/>
        <item x="67"/>
        <item x="54"/>
        <item x="102"/>
        <item x="6"/>
        <item x="42"/>
        <item x="126"/>
        <item x="114"/>
      </items>
    </pivotField>
    <pivotField numFmtId="164" showAll="0" defaultSubtotal="0">
      <items count="144">
        <item x="25"/>
        <item x="86"/>
        <item x="74"/>
        <item x="137"/>
        <item x="100"/>
        <item x="64"/>
        <item x="95"/>
        <item x="109"/>
        <item x="105"/>
        <item x="97"/>
        <item x="126"/>
        <item x="103"/>
        <item x="48"/>
        <item x="12"/>
        <item x="13"/>
        <item x="117"/>
        <item x="53"/>
        <item x="52"/>
        <item x="35"/>
        <item x="3"/>
        <item x="23"/>
        <item x="21"/>
        <item x="11"/>
        <item x="141"/>
        <item x="58"/>
        <item x="24"/>
        <item x="71"/>
        <item x="115"/>
        <item x="57"/>
        <item x="69"/>
        <item x="94"/>
        <item x="118"/>
        <item x="78"/>
        <item x="138"/>
        <item x="38"/>
        <item x="4"/>
        <item x="62"/>
        <item x="110"/>
        <item x="107"/>
        <item x="129"/>
        <item x="83"/>
        <item x="22"/>
        <item x="76"/>
        <item x="81"/>
        <item x="49"/>
        <item x="14"/>
        <item x="10"/>
        <item x="112"/>
        <item x="120"/>
        <item x="88"/>
        <item x="106"/>
        <item x="43"/>
        <item x="61"/>
        <item x="132"/>
        <item x="6"/>
        <item x="139"/>
        <item x="33"/>
        <item x="32"/>
        <item x="63"/>
        <item x="70"/>
        <item x="34"/>
        <item x="9"/>
        <item x="47"/>
        <item x="18"/>
        <item x="82"/>
        <item x="98"/>
        <item x="0"/>
        <item x="125"/>
        <item x="55"/>
        <item x="93"/>
        <item x="26"/>
        <item x="73"/>
        <item x="8"/>
        <item x="79"/>
        <item x="5"/>
        <item x="133"/>
        <item x="114"/>
        <item x="124"/>
        <item x="134"/>
        <item x="50"/>
        <item x="46"/>
        <item x="54"/>
        <item x="44"/>
        <item x="31"/>
        <item x="77"/>
        <item x="116"/>
        <item x="102"/>
        <item x="39"/>
        <item x="1"/>
        <item x="111"/>
        <item x="66"/>
        <item x="37"/>
        <item x="127"/>
        <item x="2"/>
        <item x="131"/>
        <item x="108"/>
        <item x="84"/>
        <item x="20"/>
        <item x="85"/>
        <item x="16"/>
        <item x="119"/>
        <item x="89"/>
        <item x="75"/>
        <item x="91"/>
        <item x="42"/>
        <item x="90"/>
        <item x="40"/>
        <item x="7"/>
        <item x="72"/>
        <item x="121"/>
        <item x="17"/>
        <item x="56"/>
        <item x="123"/>
        <item x="130"/>
        <item x="45"/>
        <item x="136"/>
        <item x="96"/>
        <item x="59"/>
        <item x="36"/>
        <item x="135"/>
        <item x="80"/>
        <item x="99"/>
        <item x="113"/>
        <item x="27"/>
        <item x="28"/>
        <item x="15"/>
        <item x="68"/>
        <item x="29"/>
        <item x="143"/>
        <item x="142"/>
        <item x="122"/>
        <item x="140"/>
        <item x="128"/>
        <item x="65"/>
        <item x="51"/>
        <item x="60"/>
        <item x="41"/>
        <item x="104"/>
        <item x="19"/>
        <item x="67"/>
        <item x="30"/>
        <item x="101"/>
        <item x="87"/>
        <item x="92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ReskWh " fld="2" baseField="0" baseItem="0" numFmtId="165"/>
    <dataField name="Predicted Value " fld="3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8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6" firstHeaderRow="0" firstDataRow="1" firstDataCol="1"/>
  <pivotFields count="4">
    <pivotField numFmtId="17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showAll="0" defaultSubtotal="0">
      <items count="143">
        <item x="51"/>
        <item x="87"/>
        <item x="27"/>
        <item x="15"/>
        <item x="99"/>
        <item x="39"/>
        <item x="75"/>
        <item x="16"/>
        <item x="1"/>
        <item x="123"/>
        <item x="28"/>
        <item x="135"/>
        <item x="111"/>
        <item x="63"/>
        <item x="122"/>
        <item x="3"/>
        <item x="130"/>
        <item x="22"/>
        <item x="70"/>
        <item x="10"/>
        <item x="21"/>
        <item x="118"/>
        <item x="106"/>
        <item x="34"/>
        <item x="58"/>
        <item x="88"/>
        <item x="13"/>
        <item x="94"/>
        <item x="121"/>
        <item x="26"/>
        <item x="76"/>
        <item x="4"/>
        <item x="50"/>
        <item x="57"/>
        <item x="97"/>
        <item x="133"/>
        <item x="49"/>
        <item x="29"/>
        <item x="33"/>
        <item x="46"/>
        <item x="98"/>
        <item x="136"/>
        <item x="38"/>
        <item x="105"/>
        <item x="37"/>
        <item x="82"/>
        <item x="20"/>
        <item x="109"/>
        <item x="25"/>
        <item x="129"/>
        <item x="40"/>
        <item x="56"/>
        <item x="9"/>
        <item x="117"/>
        <item x="93"/>
        <item x="81"/>
        <item x="141"/>
        <item x="73"/>
        <item x="52"/>
        <item x="89"/>
        <item x="134"/>
        <item x="61"/>
        <item x="86"/>
        <item x="14"/>
        <item x="59"/>
        <item x="64"/>
        <item x="32"/>
        <item x="112"/>
        <item x="110"/>
        <item x="62"/>
        <item x="85"/>
        <item x="2"/>
        <item x="69"/>
        <item x="124"/>
        <item x="74"/>
        <item x="17"/>
        <item x="119"/>
        <item x="45"/>
        <item x="80"/>
        <item x="116"/>
        <item x="11"/>
        <item x="44"/>
        <item x="131"/>
        <item x="100"/>
        <item x="35"/>
        <item x="47"/>
        <item x="23"/>
        <item x="0"/>
        <item x="140"/>
        <item x="48"/>
        <item x="92"/>
        <item x="71"/>
        <item x="104"/>
        <item x="12"/>
        <item x="95"/>
        <item x="68"/>
        <item x="128"/>
        <item x="30"/>
        <item x="24"/>
        <item x="31"/>
        <item x="83"/>
        <item x="120"/>
        <item x="8"/>
        <item x="77"/>
        <item x="107"/>
        <item x="65"/>
        <item x="137"/>
        <item x="132"/>
        <item x="5"/>
        <item x="53"/>
        <item x="72"/>
        <item x="36"/>
        <item x="90"/>
        <item x="91"/>
        <item x="84"/>
        <item x="108"/>
        <item x="96"/>
        <item x="60"/>
        <item x="113"/>
        <item x="19"/>
        <item x="79"/>
        <item x="41"/>
        <item x="101"/>
        <item x="18"/>
        <item x="67"/>
        <item x="139"/>
        <item x="125"/>
        <item x="78"/>
        <item x="55"/>
        <item x="66"/>
        <item x="138"/>
        <item x="115"/>
        <item x="103"/>
        <item x="127"/>
        <item x="43"/>
        <item x="54"/>
        <item x="7"/>
        <item x="102"/>
        <item x="114"/>
        <item x="6"/>
        <item x="126"/>
        <item x="42"/>
        <item x="142"/>
      </items>
    </pivotField>
    <pivotField dataField="1" showAll="0" defaultSubtotal="0">
      <items count="156">
        <item x="3"/>
        <item x="15"/>
        <item x="39"/>
        <item x="27"/>
        <item x="51"/>
        <item x="10"/>
        <item x="22"/>
        <item x="34"/>
        <item x="87"/>
        <item x="63"/>
        <item x="1"/>
        <item x="99"/>
        <item x="75"/>
        <item x="58"/>
        <item x="111"/>
        <item x="123"/>
        <item x="37"/>
        <item x="46"/>
        <item x="13"/>
        <item x="9"/>
        <item x="94"/>
        <item x="21"/>
        <item x="70"/>
        <item x="135"/>
        <item x="82"/>
        <item x="33"/>
        <item x="49"/>
        <item x="8"/>
        <item x="106"/>
        <item x="147"/>
        <item x="20"/>
        <item x="118"/>
        <item x="4"/>
        <item x="61"/>
        <item x="2"/>
        <item x="57"/>
        <item x="32"/>
        <item x="85"/>
        <item x="16"/>
        <item x="45"/>
        <item x="93"/>
        <item x="97"/>
        <item x="38"/>
        <item x="40"/>
        <item x="14"/>
        <item x="130"/>
        <item x="69"/>
        <item x="28"/>
        <item x="44"/>
        <item x="109"/>
        <item x="56"/>
        <item x="92"/>
        <item x="26"/>
        <item x="81"/>
        <item x="105"/>
        <item x="142"/>
        <item x="52"/>
        <item x="50"/>
        <item x="25"/>
        <item x="117"/>
        <item x="68"/>
        <item x="80"/>
        <item x="88"/>
        <item x="133"/>
        <item x="104"/>
        <item x="154"/>
        <item x="64"/>
        <item x="145"/>
        <item x="100"/>
        <item x="86"/>
        <item x="62"/>
        <item x="76"/>
        <item x="116"/>
        <item x="74"/>
        <item x="98"/>
        <item x="129"/>
        <item x="112"/>
        <item x="122"/>
        <item x="124"/>
        <item x="110"/>
        <item x="128"/>
        <item x="73"/>
        <item x="141"/>
        <item x="121"/>
        <item x="134"/>
        <item x="153"/>
        <item x="136"/>
        <item x="146"/>
        <item x="140"/>
        <item x="148"/>
        <item x="152"/>
        <item x="11"/>
        <item x="0"/>
        <item x="35"/>
        <item x="23"/>
        <item x="12"/>
        <item x="36"/>
        <item x="24"/>
        <item x="47"/>
        <item x="59"/>
        <item x="48"/>
        <item x="95"/>
        <item x="71"/>
        <item x="60"/>
        <item x="83"/>
        <item x="119"/>
        <item x="84"/>
        <item x="107"/>
        <item x="72"/>
        <item x="96"/>
        <item x="120"/>
        <item x="5"/>
        <item x="108"/>
        <item x="131"/>
        <item x="17"/>
        <item x="143"/>
        <item x="132"/>
        <item x="144"/>
        <item x="41"/>
        <item x="29"/>
        <item x="155"/>
        <item x="89"/>
        <item x="53"/>
        <item x="65"/>
        <item x="101"/>
        <item x="77"/>
        <item x="113"/>
        <item x="125"/>
        <item x="137"/>
        <item x="149"/>
        <item x="7"/>
        <item x="19"/>
        <item x="31"/>
        <item x="91"/>
        <item x="43"/>
        <item x="55"/>
        <item x="79"/>
        <item x="67"/>
        <item x="103"/>
        <item x="115"/>
        <item x="127"/>
        <item x="139"/>
        <item x="6"/>
        <item x="151"/>
        <item x="18"/>
        <item x="30"/>
        <item x="42"/>
        <item x="90"/>
        <item x="54"/>
        <item x="78"/>
        <item x="66"/>
        <item x="102"/>
        <item x="114"/>
        <item x="126"/>
        <item x="138"/>
        <item x="150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-2"/>
  </colFields>
  <colItems count="2">
    <i>
      <x/>
    </i>
    <i i="1">
      <x v="1"/>
    </i>
  </colItems>
  <dataFields count="2">
    <dataField name="ReskWh " fld="2" baseField="0" baseItem="0" numFmtId="165"/>
    <dataField name="Normalized Value " fld="3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45"/>
  <sheetViews>
    <sheetView topLeftCell="A139" workbookViewId="0">
      <selection activeCell="G158" sqref="G158"/>
    </sheetView>
  </sheetViews>
  <sheetFormatPr defaultColWidth="10.85546875" defaultRowHeight="15" x14ac:dyDescent="0.25"/>
  <cols>
    <col min="1" max="1" width="10.7109375" style="14" bestFit="1" customWidth="1"/>
    <col min="2" max="2" width="9" style="14" bestFit="1" customWidth="1"/>
    <col min="3" max="3" width="11.85546875" style="14" bestFit="1" customWidth="1"/>
    <col min="4" max="4" width="7" style="14" bestFit="1" customWidth="1"/>
    <col min="5" max="5" width="11" style="14" bestFit="1" customWidth="1"/>
    <col min="6" max="6" width="10" style="14" bestFit="1" customWidth="1"/>
    <col min="7" max="16384" width="10.85546875" style="14"/>
  </cols>
  <sheetData>
    <row r="1" spans="1:7" x14ac:dyDescent="0.25">
      <c r="A1" s="14" t="s">
        <v>1</v>
      </c>
      <c r="B1" s="14" t="s">
        <v>35</v>
      </c>
      <c r="C1" s="14" t="s">
        <v>2</v>
      </c>
      <c r="D1" s="14" t="s">
        <v>3</v>
      </c>
      <c r="E1" s="14" t="s">
        <v>36</v>
      </c>
      <c r="F1" s="14" t="s">
        <v>4</v>
      </c>
      <c r="G1" s="14" t="s">
        <v>5</v>
      </c>
    </row>
    <row r="2" spans="1:7" x14ac:dyDescent="0.25">
      <c r="A2" s="15">
        <v>37257</v>
      </c>
      <c r="B2" s="14">
        <v>44994028</v>
      </c>
      <c r="C2" s="14">
        <v>572.20000000000005</v>
      </c>
      <c r="D2" s="14">
        <v>0</v>
      </c>
      <c r="E2" s="14">
        <v>2247.1</v>
      </c>
      <c r="F2" s="14">
        <v>31</v>
      </c>
      <c r="G2" s="14">
        <v>0</v>
      </c>
    </row>
    <row r="3" spans="1:7" x14ac:dyDescent="0.25">
      <c r="A3" s="15">
        <v>37288</v>
      </c>
      <c r="B3" s="14">
        <v>37568894</v>
      </c>
      <c r="C3" s="14">
        <v>540.20000000000005</v>
      </c>
      <c r="D3" s="14">
        <v>0</v>
      </c>
      <c r="E3" s="14">
        <v>2235.8000000000002</v>
      </c>
      <c r="F3" s="14">
        <v>28</v>
      </c>
      <c r="G3" s="14">
        <v>0</v>
      </c>
    </row>
    <row r="4" spans="1:7" x14ac:dyDescent="0.25">
      <c r="A4" s="15">
        <v>37316</v>
      </c>
      <c r="B4" s="14">
        <v>42737446</v>
      </c>
      <c r="C4" s="14">
        <v>545.6</v>
      </c>
      <c r="D4" s="14">
        <v>0</v>
      </c>
      <c r="E4" s="14">
        <v>2238.4</v>
      </c>
      <c r="F4" s="14">
        <v>31</v>
      </c>
      <c r="G4" s="14">
        <v>1</v>
      </c>
    </row>
    <row r="5" spans="1:7" x14ac:dyDescent="0.25">
      <c r="A5" s="15">
        <v>37347</v>
      </c>
      <c r="B5" s="14">
        <v>39147597</v>
      </c>
      <c r="C5" s="14">
        <v>329.5</v>
      </c>
      <c r="D5" s="14">
        <v>8.3000000000000007</v>
      </c>
      <c r="E5" s="14">
        <v>2249.1</v>
      </c>
      <c r="F5" s="14">
        <v>30</v>
      </c>
      <c r="G5" s="14">
        <v>1</v>
      </c>
    </row>
    <row r="6" spans="1:7" x14ac:dyDescent="0.25">
      <c r="A6" s="15">
        <v>37377</v>
      </c>
      <c r="B6" s="14">
        <v>40435651</v>
      </c>
      <c r="C6" s="14">
        <v>227.5</v>
      </c>
      <c r="D6" s="14">
        <v>7.8</v>
      </c>
      <c r="E6" s="14">
        <v>2272.6</v>
      </c>
      <c r="F6" s="14">
        <v>31</v>
      </c>
      <c r="G6" s="14">
        <v>1</v>
      </c>
    </row>
    <row r="7" spans="1:7" x14ac:dyDescent="0.25">
      <c r="A7" s="15">
        <v>37408</v>
      </c>
      <c r="B7" s="14">
        <v>47697303</v>
      </c>
      <c r="C7" s="14">
        <v>36.200000000000003</v>
      </c>
      <c r="D7" s="14">
        <v>70</v>
      </c>
      <c r="E7" s="14">
        <v>2285.1999999999998</v>
      </c>
      <c r="F7" s="14">
        <v>30</v>
      </c>
      <c r="G7" s="14">
        <v>0</v>
      </c>
    </row>
    <row r="8" spans="1:7" x14ac:dyDescent="0.25">
      <c r="A8" s="15">
        <v>37438</v>
      </c>
      <c r="B8" s="14">
        <v>61631439</v>
      </c>
      <c r="C8" s="14">
        <v>0</v>
      </c>
      <c r="D8" s="14">
        <v>192.4</v>
      </c>
      <c r="E8" s="14">
        <v>2318</v>
      </c>
      <c r="F8" s="14">
        <v>31</v>
      </c>
      <c r="G8" s="14">
        <v>0</v>
      </c>
    </row>
    <row r="9" spans="1:7" x14ac:dyDescent="0.25">
      <c r="A9" s="15">
        <v>37469</v>
      </c>
      <c r="B9" s="14">
        <v>58763340</v>
      </c>
      <c r="C9" s="14">
        <v>0.2</v>
      </c>
      <c r="D9" s="14">
        <v>142.69999999999999</v>
      </c>
      <c r="E9" s="14">
        <v>2347</v>
      </c>
      <c r="F9" s="14">
        <v>31</v>
      </c>
      <c r="G9" s="14">
        <v>0</v>
      </c>
    </row>
    <row r="10" spans="1:7" x14ac:dyDescent="0.25">
      <c r="A10" s="15">
        <v>37500</v>
      </c>
      <c r="B10" s="14">
        <v>46861340</v>
      </c>
      <c r="C10" s="14">
        <v>21.8</v>
      </c>
      <c r="D10" s="14">
        <v>87.6</v>
      </c>
      <c r="E10" s="14">
        <v>2349.8000000000002</v>
      </c>
      <c r="F10" s="14">
        <v>30</v>
      </c>
      <c r="G10" s="14">
        <v>1</v>
      </c>
    </row>
    <row r="11" spans="1:7" x14ac:dyDescent="0.25">
      <c r="A11" s="15">
        <v>37530</v>
      </c>
      <c r="B11" s="14">
        <v>41859246</v>
      </c>
      <c r="C11" s="14">
        <v>292.2</v>
      </c>
      <c r="D11" s="14">
        <v>10</v>
      </c>
      <c r="E11" s="14">
        <v>2329.6</v>
      </c>
      <c r="F11" s="14">
        <v>31</v>
      </c>
      <c r="G11" s="14">
        <v>1</v>
      </c>
    </row>
    <row r="12" spans="1:7" x14ac:dyDescent="0.25">
      <c r="A12" s="15">
        <v>37561</v>
      </c>
      <c r="B12" s="14">
        <v>39708994</v>
      </c>
      <c r="C12" s="14">
        <v>445</v>
      </c>
      <c r="D12" s="14">
        <v>0</v>
      </c>
      <c r="E12" s="14">
        <v>2308.1</v>
      </c>
      <c r="F12" s="14">
        <v>30</v>
      </c>
      <c r="G12" s="14">
        <v>1</v>
      </c>
    </row>
    <row r="13" spans="1:7" x14ac:dyDescent="0.25">
      <c r="A13" s="15">
        <v>37591</v>
      </c>
      <c r="B13" s="14">
        <v>44384068</v>
      </c>
      <c r="C13" s="14">
        <v>619.4</v>
      </c>
      <c r="D13" s="14">
        <v>0</v>
      </c>
      <c r="E13" s="14">
        <v>2310.5</v>
      </c>
      <c r="F13" s="14">
        <v>31</v>
      </c>
      <c r="G13" s="14">
        <v>0</v>
      </c>
    </row>
    <row r="14" spans="1:7" x14ac:dyDescent="0.25">
      <c r="A14" s="15">
        <v>37622</v>
      </c>
      <c r="B14" s="14">
        <v>46049624</v>
      </c>
      <c r="C14" s="14">
        <v>814.5</v>
      </c>
      <c r="D14" s="14">
        <v>0</v>
      </c>
      <c r="E14" s="14">
        <v>2307.6</v>
      </c>
      <c r="F14" s="14">
        <v>31</v>
      </c>
      <c r="G14" s="14">
        <v>0</v>
      </c>
    </row>
    <row r="15" spans="1:7" x14ac:dyDescent="0.25">
      <c r="A15" s="15">
        <v>37653</v>
      </c>
      <c r="B15" s="14">
        <v>40095973</v>
      </c>
      <c r="C15" s="14">
        <v>699</v>
      </c>
      <c r="D15" s="14">
        <v>0</v>
      </c>
      <c r="E15" s="14">
        <v>2306.5</v>
      </c>
      <c r="F15" s="14">
        <v>28</v>
      </c>
      <c r="G15" s="14">
        <v>0</v>
      </c>
    </row>
    <row r="16" spans="1:7" x14ac:dyDescent="0.25">
      <c r="A16" s="15">
        <v>37681</v>
      </c>
      <c r="B16" s="14">
        <v>42167524</v>
      </c>
      <c r="C16" s="14">
        <v>581.1</v>
      </c>
      <c r="D16" s="14">
        <v>0</v>
      </c>
      <c r="E16" s="14">
        <v>2306.1999999999998</v>
      </c>
      <c r="F16" s="14">
        <v>31</v>
      </c>
      <c r="G16" s="14">
        <v>1</v>
      </c>
    </row>
    <row r="17" spans="1:7" x14ac:dyDescent="0.25">
      <c r="A17" s="15">
        <v>37712</v>
      </c>
      <c r="B17" s="14">
        <v>36553705</v>
      </c>
      <c r="C17" s="14">
        <v>372.5</v>
      </c>
      <c r="D17" s="14">
        <v>2.4</v>
      </c>
      <c r="E17" s="14">
        <v>2321.8000000000002</v>
      </c>
      <c r="F17" s="14">
        <v>30</v>
      </c>
      <c r="G17" s="14">
        <v>1</v>
      </c>
    </row>
    <row r="18" spans="1:7" x14ac:dyDescent="0.25">
      <c r="A18" s="15">
        <v>37742</v>
      </c>
      <c r="B18" s="14">
        <v>37556483</v>
      </c>
      <c r="C18" s="14">
        <v>177.9</v>
      </c>
      <c r="D18" s="14">
        <v>0</v>
      </c>
      <c r="E18" s="14">
        <v>2330.9</v>
      </c>
      <c r="F18" s="14">
        <v>31</v>
      </c>
      <c r="G18" s="14">
        <v>1</v>
      </c>
    </row>
    <row r="19" spans="1:7" x14ac:dyDescent="0.25">
      <c r="A19" s="15">
        <v>37773</v>
      </c>
      <c r="B19" s="14">
        <v>42984371</v>
      </c>
      <c r="C19" s="14">
        <v>43.4</v>
      </c>
      <c r="D19" s="14">
        <v>52.9</v>
      </c>
      <c r="E19" s="14">
        <v>2351</v>
      </c>
      <c r="F19" s="14">
        <v>30</v>
      </c>
      <c r="G19" s="14">
        <v>0</v>
      </c>
    </row>
    <row r="20" spans="1:7" x14ac:dyDescent="0.25">
      <c r="A20" s="15">
        <v>37803</v>
      </c>
      <c r="B20" s="14">
        <v>52284129</v>
      </c>
      <c r="C20" s="14">
        <v>0.2</v>
      </c>
      <c r="D20" s="14">
        <v>118.3</v>
      </c>
      <c r="E20" s="14">
        <v>2370.4</v>
      </c>
      <c r="F20" s="14">
        <v>31</v>
      </c>
      <c r="G20" s="14">
        <v>0</v>
      </c>
    </row>
    <row r="21" spans="1:7" x14ac:dyDescent="0.25">
      <c r="A21" s="15">
        <v>37834</v>
      </c>
      <c r="B21" s="14">
        <v>50166813</v>
      </c>
      <c r="C21" s="14">
        <v>2</v>
      </c>
      <c r="D21" s="14">
        <v>128</v>
      </c>
      <c r="E21" s="14">
        <v>2387.5</v>
      </c>
      <c r="F21" s="14">
        <v>31</v>
      </c>
      <c r="G21" s="14">
        <v>0</v>
      </c>
    </row>
    <row r="22" spans="1:7" x14ac:dyDescent="0.25">
      <c r="A22" s="15">
        <v>37865</v>
      </c>
      <c r="B22" s="14">
        <v>41546449</v>
      </c>
      <c r="C22" s="14">
        <v>54.9</v>
      </c>
      <c r="D22" s="14">
        <v>24</v>
      </c>
      <c r="E22" s="14">
        <v>2374.3000000000002</v>
      </c>
      <c r="F22" s="14">
        <v>30</v>
      </c>
      <c r="G22" s="14">
        <v>1</v>
      </c>
    </row>
    <row r="23" spans="1:7" x14ac:dyDescent="0.25">
      <c r="A23" s="15">
        <v>37895</v>
      </c>
      <c r="B23" s="14">
        <v>39767949</v>
      </c>
      <c r="C23" s="14">
        <v>276</v>
      </c>
      <c r="D23" s="14">
        <v>0</v>
      </c>
      <c r="E23" s="14">
        <v>2354.1999999999998</v>
      </c>
      <c r="F23" s="14">
        <v>31</v>
      </c>
      <c r="G23" s="14">
        <v>1</v>
      </c>
    </row>
    <row r="24" spans="1:7" x14ac:dyDescent="0.25">
      <c r="A24" s="15">
        <v>37926</v>
      </c>
      <c r="B24" s="14">
        <v>39517539</v>
      </c>
      <c r="C24" s="14">
        <v>398.5</v>
      </c>
      <c r="D24" s="14">
        <v>0</v>
      </c>
      <c r="E24" s="14">
        <v>2336.6999999999998</v>
      </c>
      <c r="F24" s="14">
        <v>30</v>
      </c>
      <c r="G24" s="14">
        <v>1</v>
      </c>
    </row>
    <row r="25" spans="1:7" x14ac:dyDescent="0.25">
      <c r="A25" s="15">
        <v>37956</v>
      </c>
      <c r="B25" s="14">
        <v>44880488</v>
      </c>
      <c r="C25" s="14">
        <v>561.5</v>
      </c>
      <c r="D25" s="14">
        <v>0</v>
      </c>
      <c r="E25" s="14">
        <v>2341.8000000000002</v>
      </c>
      <c r="F25" s="14">
        <v>31</v>
      </c>
      <c r="G25" s="14">
        <v>0</v>
      </c>
    </row>
    <row r="26" spans="1:7" x14ac:dyDescent="0.25">
      <c r="A26" s="15">
        <v>37987</v>
      </c>
      <c r="B26" s="14">
        <v>46621843</v>
      </c>
      <c r="C26" s="14">
        <v>849.1</v>
      </c>
      <c r="D26" s="14">
        <v>0</v>
      </c>
      <c r="E26" s="14">
        <v>2337.3000000000002</v>
      </c>
      <c r="F26" s="14">
        <v>31</v>
      </c>
      <c r="G26" s="14">
        <v>0</v>
      </c>
    </row>
    <row r="27" spans="1:7" x14ac:dyDescent="0.25">
      <c r="A27" s="15">
        <v>38018</v>
      </c>
      <c r="B27" s="14">
        <v>41725458</v>
      </c>
      <c r="C27" s="14">
        <v>631.70000000000005</v>
      </c>
      <c r="D27" s="14">
        <v>0</v>
      </c>
      <c r="E27" s="14">
        <v>2341.8000000000002</v>
      </c>
      <c r="F27" s="14">
        <v>29</v>
      </c>
      <c r="G27" s="14">
        <v>0</v>
      </c>
    </row>
    <row r="28" spans="1:7" x14ac:dyDescent="0.25">
      <c r="A28" s="15">
        <v>38047</v>
      </c>
      <c r="B28" s="14">
        <v>40318730</v>
      </c>
      <c r="C28" s="14">
        <v>487.3</v>
      </c>
      <c r="D28" s="14">
        <v>0</v>
      </c>
      <c r="E28" s="14">
        <v>2344.9</v>
      </c>
      <c r="F28" s="14">
        <v>31</v>
      </c>
      <c r="G28" s="14">
        <v>1</v>
      </c>
    </row>
    <row r="29" spans="1:7" x14ac:dyDescent="0.25">
      <c r="A29" s="15">
        <v>38078</v>
      </c>
      <c r="B29" s="14">
        <v>36501288</v>
      </c>
      <c r="C29" s="14">
        <v>331.5</v>
      </c>
      <c r="D29" s="14">
        <v>0</v>
      </c>
      <c r="E29" s="14">
        <v>2370.6</v>
      </c>
      <c r="F29" s="14">
        <v>30</v>
      </c>
      <c r="G29" s="14">
        <v>1</v>
      </c>
    </row>
    <row r="30" spans="1:7" x14ac:dyDescent="0.25">
      <c r="A30" s="15">
        <v>38108</v>
      </c>
      <c r="B30" s="14">
        <v>37912797</v>
      </c>
      <c r="C30" s="14">
        <v>158.9</v>
      </c>
      <c r="D30" s="14">
        <v>8.6</v>
      </c>
      <c r="E30" s="14">
        <v>2384.5</v>
      </c>
      <c r="F30" s="14">
        <v>31</v>
      </c>
      <c r="G30" s="14">
        <v>1</v>
      </c>
    </row>
    <row r="31" spans="1:7" x14ac:dyDescent="0.25">
      <c r="A31" s="15">
        <v>38139</v>
      </c>
      <c r="B31" s="14">
        <v>40816462</v>
      </c>
      <c r="C31" s="14">
        <v>44.2</v>
      </c>
      <c r="D31" s="14">
        <v>31.6</v>
      </c>
      <c r="E31" s="14">
        <v>2421.6999999999998</v>
      </c>
      <c r="F31" s="14">
        <v>30</v>
      </c>
      <c r="G31" s="14">
        <v>0</v>
      </c>
    </row>
    <row r="32" spans="1:7" x14ac:dyDescent="0.25">
      <c r="A32" s="15">
        <v>38169</v>
      </c>
      <c r="B32" s="14">
        <v>46558822</v>
      </c>
      <c r="C32" s="14">
        <v>3.6</v>
      </c>
      <c r="D32" s="14">
        <v>86.4</v>
      </c>
      <c r="E32" s="14">
        <v>2438.3000000000002</v>
      </c>
      <c r="F32" s="14">
        <v>31</v>
      </c>
      <c r="G32" s="14">
        <v>0</v>
      </c>
    </row>
    <row r="33" spans="1:7" x14ac:dyDescent="0.25">
      <c r="A33" s="15">
        <v>38200</v>
      </c>
      <c r="B33" s="14">
        <v>46668262</v>
      </c>
      <c r="C33" s="14">
        <v>12.8</v>
      </c>
      <c r="D33" s="14">
        <v>59.6</v>
      </c>
      <c r="E33" s="14">
        <v>2459.1999999999998</v>
      </c>
      <c r="F33" s="14">
        <v>31</v>
      </c>
      <c r="G33" s="14">
        <v>0</v>
      </c>
    </row>
    <row r="34" spans="1:7" x14ac:dyDescent="0.25">
      <c r="A34" s="15">
        <v>38231</v>
      </c>
      <c r="B34" s="14">
        <v>42381567</v>
      </c>
      <c r="C34" s="14">
        <v>30</v>
      </c>
      <c r="D34" s="14">
        <v>41.2</v>
      </c>
      <c r="E34" s="14">
        <v>2424.5</v>
      </c>
      <c r="F34" s="14">
        <v>30</v>
      </c>
      <c r="G34" s="14">
        <v>1</v>
      </c>
    </row>
    <row r="35" spans="1:7" x14ac:dyDescent="0.25">
      <c r="A35" s="15">
        <v>38261</v>
      </c>
      <c r="B35" s="14">
        <v>40841015</v>
      </c>
      <c r="C35" s="14">
        <v>226.3</v>
      </c>
      <c r="D35" s="14">
        <v>1.5</v>
      </c>
      <c r="E35" s="14">
        <v>2384.6999999999998</v>
      </c>
      <c r="F35" s="14">
        <v>31</v>
      </c>
      <c r="G35" s="14">
        <v>1</v>
      </c>
    </row>
    <row r="36" spans="1:7" x14ac:dyDescent="0.25">
      <c r="A36" s="15">
        <v>38292</v>
      </c>
      <c r="B36" s="14">
        <v>39833401</v>
      </c>
      <c r="C36" s="14">
        <v>379.1</v>
      </c>
      <c r="D36" s="14">
        <v>0</v>
      </c>
      <c r="E36" s="14">
        <v>2351.1</v>
      </c>
      <c r="F36" s="14">
        <v>30</v>
      </c>
      <c r="G36" s="14">
        <v>1</v>
      </c>
    </row>
    <row r="37" spans="1:7" x14ac:dyDescent="0.25">
      <c r="A37" s="15">
        <v>38322</v>
      </c>
      <c r="B37" s="14">
        <v>44722043</v>
      </c>
      <c r="C37" s="14">
        <v>643.4</v>
      </c>
      <c r="D37" s="14">
        <v>0</v>
      </c>
      <c r="E37" s="14">
        <v>2332.1999999999998</v>
      </c>
      <c r="F37" s="14">
        <v>31</v>
      </c>
      <c r="G37" s="14">
        <v>0</v>
      </c>
    </row>
    <row r="38" spans="1:7" x14ac:dyDescent="0.25">
      <c r="A38" s="15">
        <v>38353</v>
      </c>
      <c r="B38" s="14">
        <v>48542522</v>
      </c>
      <c r="C38" s="14">
        <v>770</v>
      </c>
      <c r="D38" s="14">
        <v>0</v>
      </c>
      <c r="E38" s="14">
        <v>2312</v>
      </c>
      <c r="F38" s="14">
        <v>31</v>
      </c>
      <c r="G38" s="14">
        <v>0</v>
      </c>
    </row>
    <row r="39" spans="1:7" x14ac:dyDescent="0.25">
      <c r="A39" s="15">
        <v>38384</v>
      </c>
      <c r="B39" s="14">
        <v>41428497</v>
      </c>
      <c r="C39" s="14">
        <v>616.4</v>
      </c>
      <c r="D39" s="14">
        <v>0</v>
      </c>
      <c r="E39" s="14">
        <v>2293.6</v>
      </c>
      <c r="F39" s="14">
        <v>28</v>
      </c>
      <c r="G39" s="14">
        <v>0</v>
      </c>
    </row>
    <row r="40" spans="1:7" x14ac:dyDescent="0.25">
      <c r="A40" s="15">
        <v>38412</v>
      </c>
      <c r="B40" s="14">
        <v>41222444</v>
      </c>
      <c r="C40" s="14">
        <v>608.6</v>
      </c>
      <c r="D40" s="14">
        <v>0</v>
      </c>
      <c r="E40" s="14">
        <v>2295</v>
      </c>
      <c r="F40" s="14">
        <v>31</v>
      </c>
      <c r="G40" s="14">
        <v>1</v>
      </c>
    </row>
    <row r="41" spans="1:7" x14ac:dyDescent="0.25">
      <c r="A41" s="15">
        <v>38443</v>
      </c>
      <c r="B41" s="14">
        <v>37169881</v>
      </c>
      <c r="C41" s="14">
        <v>306.8</v>
      </c>
      <c r="D41" s="14">
        <v>0</v>
      </c>
      <c r="E41" s="14">
        <v>2327.6999999999998</v>
      </c>
      <c r="F41" s="14">
        <v>30</v>
      </c>
      <c r="G41" s="14">
        <v>1</v>
      </c>
    </row>
    <row r="42" spans="1:7" x14ac:dyDescent="0.25">
      <c r="A42" s="15">
        <v>38473</v>
      </c>
      <c r="B42" s="14">
        <v>41798246</v>
      </c>
      <c r="C42" s="14">
        <v>189.4</v>
      </c>
      <c r="D42" s="14">
        <v>0.8</v>
      </c>
      <c r="E42" s="14">
        <v>2361</v>
      </c>
      <c r="F42" s="14">
        <v>31</v>
      </c>
      <c r="G42" s="14">
        <v>1</v>
      </c>
    </row>
    <row r="43" spans="1:7" x14ac:dyDescent="0.25">
      <c r="A43" s="15">
        <v>38504</v>
      </c>
      <c r="B43" s="14">
        <v>50864873</v>
      </c>
      <c r="C43" s="14">
        <v>8.9</v>
      </c>
      <c r="D43" s="14">
        <v>146.30000000000001</v>
      </c>
      <c r="E43" s="14">
        <v>2409.6</v>
      </c>
      <c r="F43" s="14">
        <v>30</v>
      </c>
      <c r="G43" s="14">
        <v>0</v>
      </c>
    </row>
    <row r="44" spans="1:7" x14ac:dyDescent="0.25">
      <c r="A44" s="15">
        <v>38534</v>
      </c>
      <c r="B44" s="14">
        <v>64310254</v>
      </c>
      <c r="C44" s="14">
        <v>0</v>
      </c>
      <c r="D44" s="14">
        <v>188.7</v>
      </c>
      <c r="E44" s="14">
        <v>2451.1</v>
      </c>
      <c r="F44" s="14">
        <v>31</v>
      </c>
      <c r="G44" s="14">
        <v>0</v>
      </c>
    </row>
    <row r="45" spans="1:7" x14ac:dyDescent="0.25">
      <c r="A45" s="15">
        <v>38565</v>
      </c>
      <c r="B45" s="14">
        <v>57380326</v>
      </c>
      <c r="C45" s="14">
        <v>0.2</v>
      </c>
      <c r="D45" s="14">
        <v>140.69999999999999</v>
      </c>
      <c r="E45" s="14">
        <v>2492.9</v>
      </c>
      <c r="F45" s="14">
        <v>31</v>
      </c>
      <c r="G45" s="14">
        <v>0</v>
      </c>
    </row>
    <row r="46" spans="1:7" x14ac:dyDescent="0.25">
      <c r="A46" s="15">
        <v>38596</v>
      </c>
      <c r="B46" s="14">
        <v>44439886</v>
      </c>
      <c r="C46" s="14">
        <v>22.6</v>
      </c>
      <c r="D46" s="14">
        <v>52.1</v>
      </c>
      <c r="E46" s="14">
        <v>2496.9</v>
      </c>
      <c r="F46" s="14">
        <v>30</v>
      </c>
      <c r="G46" s="14">
        <v>1</v>
      </c>
    </row>
    <row r="47" spans="1:7" x14ac:dyDescent="0.25">
      <c r="A47" s="15">
        <v>38626</v>
      </c>
      <c r="B47" s="14">
        <v>43790040</v>
      </c>
      <c r="C47" s="14">
        <v>220.2</v>
      </c>
      <c r="D47" s="14">
        <v>7.6</v>
      </c>
      <c r="E47" s="14">
        <v>2480.6</v>
      </c>
      <c r="F47" s="14">
        <v>31</v>
      </c>
      <c r="G47" s="14">
        <v>1</v>
      </c>
    </row>
    <row r="48" spans="1:7" x14ac:dyDescent="0.25">
      <c r="A48" s="15">
        <v>38657</v>
      </c>
      <c r="B48" s="14">
        <v>40873328</v>
      </c>
      <c r="C48" s="14">
        <v>388.4</v>
      </c>
      <c r="D48" s="14">
        <v>0</v>
      </c>
      <c r="E48" s="14">
        <v>2447.3000000000002</v>
      </c>
      <c r="F48" s="14">
        <v>30</v>
      </c>
      <c r="G48" s="14">
        <v>1</v>
      </c>
    </row>
    <row r="49" spans="1:7" x14ac:dyDescent="0.25">
      <c r="A49" s="15">
        <v>38687</v>
      </c>
      <c r="B49" s="14">
        <v>44804197</v>
      </c>
      <c r="C49" s="14">
        <v>665.3</v>
      </c>
      <c r="D49" s="14">
        <v>0</v>
      </c>
      <c r="E49" s="14">
        <v>2428</v>
      </c>
      <c r="F49" s="14">
        <v>31</v>
      </c>
      <c r="G49" s="14">
        <v>0</v>
      </c>
    </row>
    <row r="50" spans="1:7" x14ac:dyDescent="0.25">
      <c r="A50" s="15">
        <v>38718</v>
      </c>
      <c r="B50" s="14">
        <v>45114205</v>
      </c>
      <c r="C50" s="14">
        <v>551.79999999999995</v>
      </c>
      <c r="D50" s="14">
        <v>0</v>
      </c>
      <c r="E50" s="14">
        <v>2405.6999999999998</v>
      </c>
      <c r="F50" s="14">
        <v>31</v>
      </c>
      <c r="G50" s="14">
        <v>0</v>
      </c>
    </row>
    <row r="51" spans="1:7" x14ac:dyDescent="0.25">
      <c r="A51" s="15">
        <v>38749</v>
      </c>
      <c r="B51" s="14">
        <v>40806997</v>
      </c>
      <c r="C51" s="14">
        <v>604.29999999999995</v>
      </c>
      <c r="D51" s="14">
        <v>0</v>
      </c>
      <c r="E51" s="14">
        <v>2383.1</v>
      </c>
      <c r="F51" s="14">
        <v>28</v>
      </c>
      <c r="G51" s="14">
        <v>0</v>
      </c>
    </row>
    <row r="52" spans="1:7" x14ac:dyDescent="0.25">
      <c r="A52" s="15">
        <v>38777</v>
      </c>
      <c r="B52" s="14">
        <v>40480471</v>
      </c>
      <c r="C52" s="14">
        <v>516.6</v>
      </c>
      <c r="D52" s="14">
        <v>0</v>
      </c>
      <c r="E52" s="14">
        <v>2366.6999999999998</v>
      </c>
      <c r="F52" s="14">
        <v>31</v>
      </c>
      <c r="G52" s="14">
        <v>1</v>
      </c>
    </row>
    <row r="53" spans="1:7" x14ac:dyDescent="0.25">
      <c r="A53" s="15">
        <v>38808</v>
      </c>
      <c r="B53" s="14">
        <v>35812279</v>
      </c>
      <c r="C53" s="14">
        <v>293.3</v>
      </c>
      <c r="D53" s="14">
        <v>0</v>
      </c>
      <c r="E53" s="14">
        <v>2372.8000000000002</v>
      </c>
      <c r="F53" s="14">
        <v>30</v>
      </c>
      <c r="G53" s="14">
        <v>1</v>
      </c>
    </row>
    <row r="54" spans="1:7" x14ac:dyDescent="0.25">
      <c r="A54" s="15">
        <v>38838</v>
      </c>
      <c r="B54" s="14">
        <v>42016702</v>
      </c>
      <c r="C54" s="14">
        <v>136.9</v>
      </c>
      <c r="D54" s="14">
        <v>26</v>
      </c>
      <c r="E54" s="14">
        <v>2416.9</v>
      </c>
      <c r="F54" s="14">
        <v>31</v>
      </c>
      <c r="G54" s="14">
        <v>1</v>
      </c>
    </row>
    <row r="55" spans="1:7" x14ac:dyDescent="0.25">
      <c r="A55" s="15">
        <v>38869</v>
      </c>
      <c r="B55" s="14">
        <v>47732513</v>
      </c>
      <c r="C55" s="14">
        <v>19.5</v>
      </c>
      <c r="D55" s="14">
        <v>73.599999999999994</v>
      </c>
      <c r="E55" s="14">
        <v>2468.5</v>
      </c>
      <c r="F55" s="14">
        <v>30</v>
      </c>
      <c r="G55" s="14">
        <v>0</v>
      </c>
    </row>
    <row r="56" spans="1:7" x14ac:dyDescent="0.25">
      <c r="A56" s="15">
        <v>38899</v>
      </c>
      <c r="B56" s="14">
        <v>57684708</v>
      </c>
      <c r="C56" s="14">
        <v>0</v>
      </c>
      <c r="D56" s="14">
        <v>167.3</v>
      </c>
      <c r="E56" s="14">
        <v>2519.3000000000002</v>
      </c>
      <c r="F56" s="14">
        <v>31</v>
      </c>
      <c r="G56" s="14">
        <v>0</v>
      </c>
    </row>
    <row r="57" spans="1:7" x14ac:dyDescent="0.25">
      <c r="A57" s="15">
        <v>38930</v>
      </c>
      <c r="B57" s="14">
        <v>54013596</v>
      </c>
      <c r="C57" s="14">
        <v>4.2</v>
      </c>
      <c r="D57" s="14">
        <v>101.6</v>
      </c>
      <c r="E57" s="14">
        <v>2529.5</v>
      </c>
      <c r="F57" s="14">
        <v>31</v>
      </c>
      <c r="G57" s="14">
        <v>0</v>
      </c>
    </row>
    <row r="58" spans="1:7" x14ac:dyDescent="0.25">
      <c r="A58" s="15">
        <v>38961</v>
      </c>
      <c r="B58" s="14">
        <v>41817352</v>
      </c>
      <c r="C58" s="14">
        <v>80.900000000000006</v>
      </c>
      <c r="D58" s="14">
        <v>12.9</v>
      </c>
      <c r="E58" s="14">
        <v>2499.4</v>
      </c>
      <c r="F58" s="14">
        <v>30</v>
      </c>
      <c r="G58" s="14">
        <v>1</v>
      </c>
    </row>
    <row r="59" spans="1:7" x14ac:dyDescent="0.25">
      <c r="A59" s="15">
        <v>38991</v>
      </c>
      <c r="B59" s="14">
        <v>40617584</v>
      </c>
      <c r="C59" s="14">
        <v>288.3</v>
      </c>
      <c r="D59" s="14">
        <v>1.1000000000000001</v>
      </c>
      <c r="E59" s="14">
        <v>2463.4</v>
      </c>
      <c r="F59" s="14">
        <v>31</v>
      </c>
      <c r="G59" s="14">
        <v>1</v>
      </c>
    </row>
    <row r="60" spans="1:7" x14ac:dyDescent="0.25">
      <c r="A60" s="15">
        <v>39022</v>
      </c>
      <c r="B60" s="14">
        <v>39860324</v>
      </c>
      <c r="C60" s="14">
        <v>382.2</v>
      </c>
      <c r="D60" s="14">
        <v>0</v>
      </c>
      <c r="E60" s="14">
        <v>2429.6</v>
      </c>
      <c r="F60" s="14">
        <v>30</v>
      </c>
      <c r="G60" s="14">
        <v>1</v>
      </c>
    </row>
    <row r="61" spans="1:7" x14ac:dyDescent="0.25">
      <c r="A61" s="15">
        <v>39052</v>
      </c>
      <c r="B61" s="14">
        <v>42300327</v>
      </c>
      <c r="C61" s="14">
        <v>500.5</v>
      </c>
      <c r="D61" s="14">
        <v>0</v>
      </c>
      <c r="E61" s="14">
        <v>2437.6999999999998</v>
      </c>
      <c r="F61" s="14">
        <v>31</v>
      </c>
      <c r="G61" s="14">
        <v>0</v>
      </c>
    </row>
    <row r="62" spans="1:7" x14ac:dyDescent="0.25">
      <c r="A62" s="15">
        <v>39083</v>
      </c>
      <c r="B62" s="14">
        <v>49655654</v>
      </c>
      <c r="C62" s="14">
        <v>647.1</v>
      </c>
      <c r="D62" s="14">
        <v>0</v>
      </c>
      <c r="E62" s="14">
        <v>2435</v>
      </c>
      <c r="F62" s="14">
        <v>31</v>
      </c>
      <c r="G62" s="14">
        <v>0</v>
      </c>
    </row>
    <row r="63" spans="1:7" x14ac:dyDescent="0.25">
      <c r="A63" s="15">
        <v>39114</v>
      </c>
      <c r="B63" s="14">
        <v>42071834</v>
      </c>
      <c r="C63" s="14">
        <v>740.1</v>
      </c>
      <c r="D63" s="14">
        <v>0</v>
      </c>
      <c r="E63" s="14">
        <v>2439.1</v>
      </c>
      <c r="F63" s="14">
        <v>28</v>
      </c>
      <c r="G63" s="14">
        <v>0</v>
      </c>
    </row>
    <row r="64" spans="1:7" x14ac:dyDescent="0.25">
      <c r="A64" s="15">
        <v>39142</v>
      </c>
      <c r="B64" s="14">
        <v>42673883</v>
      </c>
      <c r="C64" s="14">
        <v>546.70000000000005</v>
      </c>
      <c r="D64" s="14">
        <v>0</v>
      </c>
      <c r="E64" s="14">
        <v>2440.1999999999998</v>
      </c>
      <c r="F64" s="14">
        <v>31</v>
      </c>
      <c r="G64" s="14">
        <v>1</v>
      </c>
    </row>
    <row r="65" spans="1:7" x14ac:dyDescent="0.25">
      <c r="A65" s="15">
        <v>39173</v>
      </c>
      <c r="B65" s="14">
        <v>38768209</v>
      </c>
      <c r="C65" s="14">
        <v>356.4</v>
      </c>
      <c r="D65" s="14">
        <v>0</v>
      </c>
      <c r="E65" s="14">
        <v>2448.6</v>
      </c>
      <c r="F65" s="14">
        <v>30</v>
      </c>
      <c r="G65" s="14">
        <v>1</v>
      </c>
    </row>
    <row r="66" spans="1:7" x14ac:dyDescent="0.25">
      <c r="A66" s="15">
        <v>39203</v>
      </c>
      <c r="B66" s="14">
        <v>42375322</v>
      </c>
      <c r="C66" s="14">
        <v>136.4</v>
      </c>
      <c r="D66" s="14">
        <v>22.4</v>
      </c>
      <c r="E66" s="14">
        <v>2476</v>
      </c>
      <c r="F66" s="14">
        <v>31</v>
      </c>
      <c r="G66" s="14">
        <v>1</v>
      </c>
    </row>
    <row r="67" spans="1:7" x14ac:dyDescent="0.25">
      <c r="A67" s="15">
        <v>39234</v>
      </c>
      <c r="B67" s="14">
        <v>47241676</v>
      </c>
      <c r="C67" s="14">
        <v>16.5</v>
      </c>
      <c r="D67" s="14">
        <v>99.2</v>
      </c>
      <c r="E67" s="14">
        <v>2521.4</v>
      </c>
      <c r="F67" s="14">
        <v>30</v>
      </c>
      <c r="G67" s="14">
        <v>0</v>
      </c>
    </row>
    <row r="68" spans="1:7" x14ac:dyDescent="0.25">
      <c r="A68" s="15">
        <v>39264</v>
      </c>
      <c r="B68" s="14">
        <v>55686988</v>
      </c>
      <c r="C68" s="14">
        <v>3.2</v>
      </c>
      <c r="D68" s="14">
        <v>106.1</v>
      </c>
      <c r="E68" s="14">
        <v>2566.1999999999998</v>
      </c>
      <c r="F68" s="14">
        <v>31</v>
      </c>
      <c r="G68" s="14">
        <v>0</v>
      </c>
    </row>
    <row r="69" spans="1:7" x14ac:dyDescent="0.25">
      <c r="A69" s="15">
        <v>39295</v>
      </c>
      <c r="B69" s="14">
        <v>52589522</v>
      </c>
      <c r="C69" s="14">
        <v>5.2</v>
      </c>
      <c r="D69" s="14">
        <v>141</v>
      </c>
      <c r="E69" s="14">
        <v>2587.6999999999998</v>
      </c>
      <c r="F69" s="14">
        <v>31</v>
      </c>
      <c r="G69" s="14">
        <v>0</v>
      </c>
    </row>
    <row r="70" spans="1:7" x14ac:dyDescent="0.25">
      <c r="A70" s="15">
        <v>39326</v>
      </c>
      <c r="B70" s="14">
        <v>46292473</v>
      </c>
      <c r="C70" s="14">
        <v>36.9</v>
      </c>
      <c r="D70" s="14">
        <v>47.5</v>
      </c>
      <c r="E70" s="14">
        <v>2558.4</v>
      </c>
      <c r="F70" s="14">
        <v>30</v>
      </c>
      <c r="G70" s="14">
        <v>1</v>
      </c>
    </row>
    <row r="71" spans="1:7" x14ac:dyDescent="0.25">
      <c r="A71" s="15">
        <v>39356</v>
      </c>
      <c r="B71" s="14">
        <v>42755297</v>
      </c>
      <c r="C71" s="14">
        <v>137.69999999999999</v>
      </c>
      <c r="D71" s="14">
        <v>19.8</v>
      </c>
      <c r="E71" s="14">
        <v>2527.9</v>
      </c>
      <c r="F71" s="14">
        <v>31</v>
      </c>
      <c r="G71" s="14">
        <v>1</v>
      </c>
    </row>
    <row r="72" spans="1:7" x14ac:dyDescent="0.25">
      <c r="A72" s="15">
        <v>39387</v>
      </c>
      <c r="B72" s="14">
        <v>39696528</v>
      </c>
      <c r="C72" s="14">
        <v>462.5</v>
      </c>
      <c r="D72" s="14">
        <v>0</v>
      </c>
      <c r="E72" s="14">
        <v>2500.1</v>
      </c>
      <c r="F72" s="14">
        <v>30</v>
      </c>
      <c r="G72" s="14">
        <v>1</v>
      </c>
    </row>
    <row r="73" spans="1:7" x14ac:dyDescent="0.25">
      <c r="A73" s="15">
        <v>39417</v>
      </c>
      <c r="B73" s="14">
        <v>45664188</v>
      </c>
      <c r="C73" s="14">
        <v>630.70000000000005</v>
      </c>
      <c r="D73" s="14">
        <v>0</v>
      </c>
      <c r="E73" s="14">
        <v>2500.6</v>
      </c>
      <c r="F73" s="14">
        <v>31</v>
      </c>
      <c r="G73" s="14">
        <v>0</v>
      </c>
    </row>
    <row r="74" spans="1:7" x14ac:dyDescent="0.25">
      <c r="A74" s="15">
        <v>39448</v>
      </c>
      <c r="B74" s="14">
        <v>48403355</v>
      </c>
      <c r="C74" s="14">
        <v>623.5</v>
      </c>
      <c r="D74" s="14">
        <v>0</v>
      </c>
      <c r="E74" s="14">
        <v>2487.6999999999998</v>
      </c>
      <c r="F74" s="14">
        <v>31</v>
      </c>
      <c r="G74" s="14">
        <v>0</v>
      </c>
    </row>
    <row r="75" spans="1:7" x14ac:dyDescent="0.25">
      <c r="A75" s="15">
        <v>39479</v>
      </c>
      <c r="B75" s="14">
        <v>41987002</v>
      </c>
      <c r="C75" s="14">
        <v>674.7</v>
      </c>
      <c r="D75" s="14">
        <v>0</v>
      </c>
      <c r="E75" s="14">
        <v>2489.6</v>
      </c>
      <c r="F75" s="14">
        <v>29</v>
      </c>
      <c r="G75" s="14">
        <v>0</v>
      </c>
    </row>
    <row r="76" spans="1:7" x14ac:dyDescent="0.25">
      <c r="A76" s="15">
        <v>39508</v>
      </c>
      <c r="B76" s="14">
        <v>42868481</v>
      </c>
      <c r="C76" s="14">
        <v>610.20000000000005</v>
      </c>
      <c r="D76" s="14">
        <v>0</v>
      </c>
      <c r="E76" s="14">
        <v>2485.1</v>
      </c>
      <c r="F76" s="14">
        <v>31</v>
      </c>
      <c r="G76" s="14">
        <v>1</v>
      </c>
    </row>
    <row r="77" spans="1:7" x14ac:dyDescent="0.25">
      <c r="A77" s="15">
        <v>39539</v>
      </c>
      <c r="B77" s="14">
        <v>37437487</v>
      </c>
      <c r="C77" s="14">
        <v>253.9</v>
      </c>
      <c r="D77" s="14">
        <v>0</v>
      </c>
      <c r="E77" s="14">
        <v>2504.1</v>
      </c>
      <c r="F77" s="14">
        <v>30</v>
      </c>
      <c r="G77" s="14">
        <v>1</v>
      </c>
    </row>
    <row r="78" spans="1:7" x14ac:dyDescent="0.25">
      <c r="A78" s="15">
        <v>39569</v>
      </c>
      <c r="B78" s="14">
        <v>40389568</v>
      </c>
      <c r="C78" s="14">
        <v>193.5</v>
      </c>
      <c r="D78" s="14">
        <v>2.5</v>
      </c>
      <c r="E78" s="14">
        <v>2527.5</v>
      </c>
      <c r="F78" s="14">
        <v>31</v>
      </c>
      <c r="G78" s="14">
        <v>1</v>
      </c>
    </row>
    <row r="79" spans="1:7" x14ac:dyDescent="0.25">
      <c r="A79" s="15">
        <v>39600</v>
      </c>
      <c r="B79" s="14">
        <v>46892295</v>
      </c>
      <c r="C79" s="14">
        <v>22.7</v>
      </c>
      <c r="D79" s="14">
        <v>71.5</v>
      </c>
      <c r="E79" s="14">
        <v>2551.1</v>
      </c>
      <c r="F79" s="14">
        <v>30</v>
      </c>
      <c r="G79" s="14">
        <v>0</v>
      </c>
    </row>
    <row r="80" spans="1:7" x14ac:dyDescent="0.25">
      <c r="A80" s="15">
        <v>39630</v>
      </c>
      <c r="B80" s="14">
        <v>53433614</v>
      </c>
      <c r="C80" s="14">
        <v>1</v>
      </c>
      <c r="D80" s="14">
        <v>111</v>
      </c>
      <c r="E80" s="14">
        <v>2564.5</v>
      </c>
      <c r="F80" s="14">
        <v>31</v>
      </c>
      <c r="G80" s="14">
        <v>0</v>
      </c>
    </row>
    <row r="81" spans="1:7" x14ac:dyDescent="0.25">
      <c r="A81" s="15">
        <v>39661</v>
      </c>
      <c r="B81" s="14">
        <v>50492140</v>
      </c>
      <c r="C81" s="14">
        <v>12.7</v>
      </c>
      <c r="D81" s="14">
        <v>64</v>
      </c>
      <c r="E81" s="14">
        <v>2572.1</v>
      </c>
      <c r="F81" s="14">
        <v>31</v>
      </c>
      <c r="G81" s="14">
        <v>0</v>
      </c>
    </row>
    <row r="82" spans="1:7" x14ac:dyDescent="0.25">
      <c r="A82" s="15">
        <v>39692</v>
      </c>
      <c r="B82" s="14">
        <v>43875199</v>
      </c>
      <c r="C82" s="14">
        <v>59</v>
      </c>
      <c r="D82" s="14">
        <v>26.7</v>
      </c>
      <c r="E82" s="14">
        <v>2559.9</v>
      </c>
      <c r="F82" s="14">
        <v>30</v>
      </c>
      <c r="G82" s="14">
        <v>1</v>
      </c>
    </row>
    <row r="83" spans="1:7" x14ac:dyDescent="0.25">
      <c r="A83" s="15">
        <v>39722</v>
      </c>
      <c r="B83" s="14">
        <v>41962529</v>
      </c>
      <c r="C83" s="14">
        <v>278.60000000000002</v>
      </c>
      <c r="D83" s="14">
        <v>0</v>
      </c>
      <c r="E83" s="14">
        <v>2554.6</v>
      </c>
      <c r="F83" s="14">
        <v>31</v>
      </c>
      <c r="G83" s="14">
        <v>1</v>
      </c>
    </row>
    <row r="84" spans="1:7" x14ac:dyDescent="0.25">
      <c r="A84" s="15">
        <v>39753</v>
      </c>
      <c r="B84" s="14">
        <v>41454529</v>
      </c>
      <c r="C84" s="14">
        <v>451.6</v>
      </c>
      <c r="D84" s="14">
        <v>0</v>
      </c>
      <c r="E84" s="14">
        <v>2520.5</v>
      </c>
      <c r="F84" s="14">
        <v>30</v>
      </c>
      <c r="G84" s="14">
        <v>1</v>
      </c>
    </row>
    <row r="85" spans="1:7" x14ac:dyDescent="0.25">
      <c r="A85" s="15">
        <v>39783</v>
      </c>
      <c r="B85" s="14">
        <v>46779913</v>
      </c>
      <c r="C85" s="14">
        <v>654.6</v>
      </c>
      <c r="D85" s="14">
        <v>0</v>
      </c>
      <c r="E85" s="14">
        <v>2514.4</v>
      </c>
      <c r="F85" s="14">
        <v>31</v>
      </c>
      <c r="G85" s="14">
        <v>0</v>
      </c>
    </row>
    <row r="86" spans="1:7" x14ac:dyDescent="0.25">
      <c r="A86" s="15">
        <v>39814</v>
      </c>
      <c r="B86" s="14">
        <v>49269704</v>
      </c>
      <c r="C86" s="14">
        <v>830.2</v>
      </c>
      <c r="D86" s="14">
        <v>0</v>
      </c>
      <c r="E86" s="14">
        <v>2481</v>
      </c>
      <c r="F86" s="14">
        <v>31</v>
      </c>
      <c r="G86" s="14">
        <v>0</v>
      </c>
    </row>
    <row r="87" spans="1:7" x14ac:dyDescent="0.25">
      <c r="A87" s="15">
        <v>39845</v>
      </c>
      <c r="B87" s="14">
        <v>42707906</v>
      </c>
      <c r="C87" s="14">
        <v>606.4</v>
      </c>
      <c r="D87" s="14">
        <v>0</v>
      </c>
      <c r="E87" s="14">
        <v>2463.6</v>
      </c>
      <c r="F87" s="14">
        <v>28</v>
      </c>
      <c r="G87" s="14">
        <v>0</v>
      </c>
    </row>
    <row r="88" spans="1:7" x14ac:dyDescent="0.25">
      <c r="A88" s="15">
        <v>39873</v>
      </c>
      <c r="B88" s="14">
        <v>42120515</v>
      </c>
      <c r="C88" s="14">
        <v>533.79999999999995</v>
      </c>
      <c r="D88" s="14">
        <v>0</v>
      </c>
      <c r="E88" s="14">
        <v>2439.6</v>
      </c>
      <c r="F88" s="14">
        <v>31</v>
      </c>
      <c r="G88" s="14">
        <v>1</v>
      </c>
    </row>
    <row r="89" spans="1:7" x14ac:dyDescent="0.25">
      <c r="A89" s="15">
        <v>39904</v>
      </c>
      <c r="B89" s="14">
        <v>36025863</v>
      </c>
      <c r="C89" s="14">
        <v>305.8</v>
      </c>
      <c r="D89" s="14">
        <v>1.2</v>
      </c>
      <c r="E89" s="14">
        <v>2448.1999999999998</v>
      </c>
      <c r="F89" s="14">
        <v>30</v>
      </c>
      <c r="G89" s="14">
        <v>1</v>
      </c>
    </row>
    <row r="90" spans="1:7" x14ac:dyDescent="0.25">
      <c r="A90" s="15">
        <v>39934</v>
      </c>
      <c r="B90" s="14">
        <v>40093276</v>
      </c>
      <c r="C90" s="14">
        <v>158.80000000000001</v>
      </c>
      <c r="D90" s="14">
        <v>6.9</v>
      </c>
      <c r="E90" s="14">
        <v>2454.4</v>
      </c>
      <c r="F90" s="14">
        <v>31</v>
      </c>
      <c r="G90" s="14">
        <v>1</v>
      </c>
    </row>
    <row r="91" spans="1:7" x14ac:dyDescent="0.25">
      <c r="A91" s="15">
        <v>39965</v>
      </c>
      <c r="B91" s="14">
        <v>42053575</v>
      </c>
      <c r="C91" s="14">
        <v>49.3</v>
      </c>
      <c r="D91" s="14">
        <v>34.200000000000003</v>
      </c>
      <c r="E91" s="14">
        <v>2453.6</v>
      </c>
      <c r="F91" s="14">
        <v>30</v>
      </c>
      <c r="G91" s="14">
        <v>0</v>
      </c>
    </row>
    <row r="92" spans="1:7" x14ac:dyDescent="0.25">
      <c r="A92" s="15">
        <v>39995</v>
      </c>
      <c r="B92" s="14">
        <v>49014200</v>
      </c>
      <c r="C92" s="14">
        <v>6.2</v>
      </c>
      <c r="D92" s="14">
        <v>43.7</v>
      </c>
      <c r="E92" s="14">
        <v>2472.1</v>
      </c>
      <c r="F92" s="14">
        <v>31</v>
      </c>
      <c r="G92" s="14">
        <v>0</v>
      </c>
    </row>
    <row r="93" spans="1:7" x14ac:dyDescent="0.25">
      <c r="A93" s="15">
        <v>40026</v>
      </c>
      <c r="B93" s="14">
        <v>49062730</v>
      </c>
      <c r="C93" s="14">
        <v>9.8000000000000007</v>
      </c>
      <c r="D93" s="14">
        <v>91</v>
      </c>
      <c r="E93" s="14">
        <v>2489.8000000000002</v>
      </c>
      <c r="F93" s="14">
        <v>31</v>
      </c>
      <c r="G93" s="14">
        <v>0</v>
      </c>
    </row>
    <row r="94" spans="1:7" x14ac:dyDescent="0.25">
      <c r="A94" s="15">
        <v>40057</v>
      </c>
      <c r="B94" s="14">
        <v>45459559</v>
      </c>
      <c r="C94" s="14">
        <v>55.2</v>
      </c>
      <c r="D94" s="14">
        <v>20.9</v>
      </c>
      <c r="E94" s="14">
        <v>2499.6999999999998</v>
      </c>
      <c r="F94" s="14">
        <v>30</v>
      </c>
      <c r="G94" s="14">
        <v>1</v>
      </c>
    </row>
    <row r="95" spans="1:7" x14ac:dyDescent="0.25">
      <c r="A95" s="15">
        <v>40087</v>
      </c>
      <c r="B95" s="14">
        <v>41950384</v>
      </c>
      <c r="C95" s="14">
        <v>287.8</v>
      </c>
      <c r="D95" s="14">
        <v>0</v>
      </c>
      <c r="E95" s="14">
        <v>2487.3000000000002</v>
      </c>
      <c r="F95" s="14">
        <v>31</v>
      </c>
      <c r="G95" s="14">
        <v>1</v>
      </c>
    </row>
    <row r="96" spans="1:7" x14ac:dyDescent="0.25">
      <c r="A96" s="15">
        <v>40118</v>
      </c>
      <c r="B96" s="14">
        <v>40104832</v>
      </c>
      <c r="C96" s="14">
        <v>361.2</v>
      </c>
      <c r="D96" s="14">
        <v>0</v>
      </c>
      <c r="E96" s="14">
        <v>2477.1</v>
      </c>
      <c r="F96" s="14">
        <v>30</v>
      </c>
      <c r="G96" s="14">
        <v>1</v>
      </c>
    </row>
    <row r="97" spans="1:7" x14ac:dyDescent="0.25">
      <c r="A97" s="15">
        <v>40148</v>
      </c>
      <c r="B97" s="14">
        <v>46088356</v>
      </c>
      <c r="C97" s="14">
        <v>631.29999999999995</v>
      </c>
      <c r="D97" s="14">
        <v>0</v>
      </c>
      <c r="E97" s="14">
        <v>2489.9</v>
      </c>
      <c r="F97" s="14">
        <v>31</v>
      </c>
      <c r="G97" s="14">
        <v>0</v>
      </c>
    </row>
    <row r="98" spans="1:7" x14ac:dyDescent="0.25">
      <c r="A98" s="15">
        <v>40179</v>
      </c>
      <c r="B98" s="14">
        <v>49397907</v>
      </c>
      <c r="C98" s="14">
        <v>720</v>
      </c>
      <c r="D98" s="14">
        <v>0</v>
      </c>
      <c r="E98" s="14">
        <v>2488.6999999999998</v>
      </c>
      <c r="F98" s="14">
        <v>31</v>
      </c>
      <c r="G98" s="14">
        <v>0</v>
      </c>
    </row>
    <row r="99" spans="1:7" x14ac:dyDescent="0.25">
      <c r="A99" s="15">
        <v>40210</v>
      </c>
      <c r="B99" s="14">
        <v>40768686</v>
      </c>
      <c r="C99" s="14">
        <v>598.29999999999995</v>
      </c>
      <c r="D99" s="14">
        <v>0</v>
      </c>
      <c r="E99" s="14">
        <v>2491.4</v>
      </c>
      <c r="F99" s="14">
        <v>28</v>
      </c>
      <c r="G99" s="14">
        <v>0</v>
      </c>
    </row>
    <row r="100" spans="1:7" x14ac:dyDescent="0.25">
      <c r="A100" s="15">
        <v>40238</v>
      </c>
      <c r="B100" s="14">
        <v>40910014</v>
      </c>
      <c r="C100" s="14">
        <v>422.8</v>
      </c>
      <c r="D100" s="14">
        <v>0</v>
      </c>
      <c r="E100" s="14">
        <v>2487</v>
      </c>
      <c r="F100" s="14">
        <v>31</v>
      </c>
      <c r="G100" s="14">
        <v>1</v>
      </c>
    </row>
    <row r="101" spans="1:7" x14ac:dyDescent="0.25">
      <c r="A101" s="15">
        <v>40269</v>
      </c>
      <c r="B101" s="14">
        <v>36681881</v>
      </c>
      <c r="C101" s="14">
        <v>225.1</v>
      </c>
      <c r="D101" s="14">
        <v>0</v>
      </c>
      <c r="E101" s="14">
        <v>2481.4</v>
      </c>
      <c r="F101" s="14">
        <v>30</v>
      </c>
      <c r="G101" s="14">
        <v>1</v>
      </c>
    </row>
    <row r="102" spans="1:7" x14ac:dyDescent="0.25">
      <c r="A102" s="15">
        <v>40299</v>
      </c>
      <c r="B102" s="14">
        <v>44687288</v>
      </c>
      <c r="C102" s="14">
        <v>107.9</v>
      </c>
      <c r="D102" s="14">
        <v>45.7</v>
      </c>
      <c r="E102" s="14">
        <v>2495.1999999999998</v>
      </c>
      <c r="F102" s="14">
        <v>31</v>
      </c>
      <c r="G102" s="14">
        <v>1</v>
      </c>
    </row>
    <row r="103" spans="1:7" x14ac:dyDescent="0.25">
      <c r="A103" s="15">
        <v>40330</v>
      </c>
      <c r="B103" s="14">
        <v>51533466</v>
      </c>
      <c r="C103" s="14">
        <v>21.7</v>
      </c>
      <c r="D103" s="14">
        <v>58.7</v>
      </c>
      <c r="E103" s="14">
        <v>2529.1999999999998</v>
      </c>
      <c r="F103" s="14">
        <v>30</v>
      </c>
      <c r="G103" s="14">
        <v>0</v>
      </c>
    </row>
    <row r="104" spans="1:7" x14ac:dyDescent="0.25">
      <c r="A104" s="15">
        <v>40360</v>
      </c>
      <c r="B104" s="14">
        <v>61497459</v>
      </c>
      <c r="C104" s="14">
        <v>1.8</v>
      </c>
      <c r="D104" s="14">
        <v>164.9</v>
      </c>
      <c r="E104" s="14">
        <v>2575.6999999999998</v>
      </c>
      <c r="F104" s="14">
        <v>31</v>
      </c>
      <c r="G104" s="14">
        <v>0</v>
      </c>
    </row>
    <row r="105" spans="1:7" x14ac:dyDescent="0.25">
      <c r="A105" s="15">
        <v>40391</v>
      </c>
      <c r="B105" s="14">
        <v>57219511</v>
      </c>
      <c r="C105" s="14">
        <v>2.1</v>
      </c>
      <c r="D105" s="14">
        <v>138.80000000000001</v>
      </c>
      <c r="E105" s="14">
        <v>2601.5</v>
      </c>
      <c r="F105" s="14">
        <v>31</v>
      </c>
      <c r="G105" s="14">
        <v>0</v>
      </c>
    </row>
    <row r="106" spans="1:7" x14ac:dyDescent="0.25">
      <c r="A106" s="15">
        <v>40422</v>
      </c>
      <c r="B106" s="14">
        <v>45833578</v>
      </c>
      <c r="C106" s="14">
        <v>78.099999999999994</v>
      </c>
      <c r="D106" s="14">
        <v>31.5</v>
      </c>
      <c r="E106" s="14">
        <v>2574.6999999999998</v>
      </c>
      <c r="F106" s="14">
        <v>30</v>
      </c>
      <c r="G106" s="14">
        <v>1</v>
      </c>
    </row>
    <row r="107" spans="1:7" x14ac:dyDescent="0.25">
      <c r="A107" s="15">
        <v>40452</v>
      </c>
      <c r="B107" s="14">
        <v>41340554</v>
      </c>
      <c r="C107" s="14">
        <v>241.6</v>
      </c>
      <c r="D107" s="14">
        <v>0</v>
      </c>
      <c r="E107" s="14">
        <v>2562.1999999999998</v>
      </c>
      <c r="F107" s="14">
        <v>31</v>
      </c>
      <c r="G107" s="14">
        <v>1</v>
      </c>
    </row>
    <row r="108" spans="1:7" x14ac:dyDescent="0.25">
      <c r="A108" s="15">
        <v>40483</v>
      </c>
      <c r="B108" s="14">
        <v>39815993</v>
      </c>
      <c r="C108" s="14">
        <v>405.3</v>
      </c>
      <c r="D108" s="14">
        <v>0</v>
      </c>
      <c r="E108" s="14">
        <v>2543.5</v>
      </c>
      <c r="F108" s="14">
        <v>30</v>
      </c>
      <c r="G108" s="14">
        <v>1</v>
      </c>
    </row>
    <row r="109" spans="1:7" x14ac:dyDescent="0.25">
      <c r="A109" s="15">
        <v>40513</v>
      </c>
      <c r="B109" s="14">
        <v>47209999</v>
      </c>
      <c r="C109" s="14">
        <v>676.2</v>
      </c>
      <c r="D109" s="14">
        <v>0</v>
      </c>
      <c r="E109" s="14">
        <v>2563.6</v>
      </c>
      <c r="F109" s="14">
        <v>31</v>
      </c>
      <c r="G109" s="14">
        <v>0</v>
      </c>
    </row>
    <row r="110" spans="1:7" x14ac:dyDescent="0.25">
      <c r="A110" s="15">
        <v>40544</v>
      </c>
      <c r="B110" s="14">
        <v>49366174</v>
      </c>
      <c r="C110" s="14">
        <v>775.3</v>
      </c>
      <c r="D110" s="14">
        <v>0</v>
      </c>
      <c r="E110" s="14">
        <v>2550.1999999999998</v>
      </c>
      <c r="F110" s="14">
        <v>31</v>
      </c>
      <c r="G110" s="14">
        <v>0</v>
      </c>
    </row>
    <row r="111" spans="1:7" x14ac:dyDescent="0.25">
      <c r="A111" s="15">
        <v>40575</v>
      </c>
      <c r="B111" s="14">
        <v>41646640</v>
      </c>
      <c r="C111" s="14">
        <v>654.20000000000005</v>
      </c>
      <c r="D111" s="14">
        <v>0</v>
      </c>
      <c r="E111" s="14">
        <v>2535.6</v>
      </c>
      <c r="F111" s="14">
        <v>28</v>
      </c>
      <c r="G111" s="14">
        <v>0</v>
      </c>
    </row>
    <row r="112" spans="1:7" x14ac:dyDescent="0.25">
      <c r="A112" s="15">
        <v>40603</v>
      </c>
      <c r="B112" s="14">
        <v>42432747</v>
      </c>
      <c r="C112" s="14">
        <v>572.79999999999995</v>
      </c>
      <c r="D112" s="14">
        <v>0</v>
      </c>
      <c r="E112" s="14">
        <v>2515.6</v>
      </c>
      <c r="F112" s="14">
        <v>31</v>
      </c>
      <c r="G112" s="14">
        <v>1</v>
      </c>
    </row>
    <row r="113" spans="1:7" x14ac:dyDescent="0.25">
      <c r="A113" s="15">
        <v>40634</v>
      </c>
      <c r="B113" s="14">
        <v>38424019</v>
      </c>
      <c r="C113" s="14">
        <v>332.3</v>
      </c>
      <c r="D113" s="14">
        <v>0</v>
      </c>
      <c r="E113" s="14">
        <v>2522.1</v>
      </c>
      <c r="F113" s="14">
        <v>30</v>
      </c>
      <c r="G113" s="14">
        <v>1</v>
      </c>
    </row>
    <row r="114" spans="1:7" x14ac:dyDescent="0.25">
      <c r="A114" s="15">
        <v>40664</v>
      </c>
      <c r="B114" s="14">
        <v>42408613</v>
      </c>
      <c r="C114" s="14">
        <v>134.1</v>
      </c>
      <c r="D114" s="14">
        <v>13</v>
      </c>
      <c r="E114" s="14">
        <v>2547.1999999999998</v>
      </c>
      <c r="F114" s="14">
        <v>31</v>
      </c>
      <c r="G114" s="14">
        <v>1</v>
      </c>
    </row>
    <row r="115" spans="1:7" x14ac:dyDescent="0.25">
      <c r="A115" s="15">
        <v>40695</v>
      </c>
      <c r="B115" s="14">
        <v>49689088</v>
      </c>
      <c r="C115" s="14">
        <v>19</v>
      </c>
      <c r="D115" s="14">
        <v>52.2</v>
      </c>
      <c r="E115" s="14">
        <v>2578.5</v>
      </c>
      <c r="F115" s="14">
        <v>30</v>
      </c>
      <c r="G115" s="14">
        <v>0</v>
      </c>
    </row>
    <row r="116" spans="1:7" x14ac:dyDescent="0.25">
      <c r="A116" s="15">
        <v>40725</v>
      </c>
      <c r="B116" s="14">
        <v>61625002</v>
      </c>
      <c r="C116" s="14">
        <v>0</v>
      </c>
      <c r="D116" s="14">
        <v>198.5</v>
      </c>
      <c r="E116" s="14">
        <v>2615.1999999999998</v>
      </c>
      <c r="F116" s="14">
        <v>31</v>
      </c>
      <c r="G116" s="14">
        <v>0</v>
      </c>
    </row>
    <row r="117" spans="1:7" x14ac:dyDescent="0.25">
      <c r="A117" s="15">
        <v>40756</v>
      </c>
      <c r="B117" s="14">
        <v>56052529</v>
      </c>
      <c r="C117" s="14">
        <v>0</v>
      </c>
      <c r="D117" s="14">
        <v>122.2</v>
      </c>
      <c r="E117" s="14">
        <v>2644.7</v>
      </c>
      <c r="F117" s="14">
        <v>31</v>
      </c>
      <c r="G117" s="14">
        <v>0</v>
      </c>
    </row>
    <row r="118" spans="1:7" x14ac:dyDescent="0.25">
      <c r="A118" s="15">
        <v>40787</v>
      </c>
      <c r="B118" s="14">
        <v>44303045</v>
      </c>
      <c r="C118" s="14">
        <v>48</v>
      </c>
      <c r="D118" s="14">
        <v>39.299999999999997</v>
      </c>
      <c r="E118" s="14">
        <v>2636.5</v>
      </c>
      <c r="F118" s="14">
        <v>30</v>
      </c>
      <c r="G118" s="14">
        <v>1</v>
      </c>
    </row>
    <row r="119" spans="1:7" x14ac:dyDescent="0.25">
      <c r="A119" s="15">
        <v>40817</v>
      </c>
      <c r="B119" s="14">
        <v>41882054</v>
      </c>
      <c r="C119" s="14">
        <v>235.4</v>
      </c>
      <c r="D119" s="14">
        <v>2.4</v>
      </c>
      <c r="E119" s="14">
        <v>2598.3000000000002</v>
      </c>
      <c r="F119" s="14">
        <v>31</v>
      </c>
      <c r="G119" s="14">
        <v>1</v>
      </c>
    </row>
    <row r="120" spans="1:7" x14ac:dyDescent="0.25">
      <c r="A120" s="15">
        <v>40848</v>
      </c>
      <c r="B120" s="14">
        <v>39806546</v>
      </c>
      <c r="C120" s="14">
        <v>341.9</v>
      </c>
      <c r="D120" s="14">
        <v>0</v>
      </c>
      <c r="E120" s="14">
        <v>2560.4</v>
      </c>
      <c r="F120" s="14">
        <v>30</v>
      </c>
      <c r="G120" s="14">
        <v>1</v>
      </c>
    </row>
    <row r="121" spans="1:7" x14ac:dyDescent="0.25">
      <c r="A121" s="15">
        <v>40878</v>
      </c>
      <c r="B121" s="14">
        <v>43716549</v>
      </c>
      <c r="C121" s="14">
        <v>534</v>
      </c>
      <c r="D121" s="14">
        <v>0</v>
      </c>
      <c r="E121" s="14">
        <v>2550.9</v>
      </c>
      <c r="F121" s="14">
        <v>31</v>
      </c>
      <c r="G121" s="14">
        <v>0</v>
      </c>
    </row>
    <row r="122" spans="1:7" x14ac:dyDescent="0.25">
      <c r="A122" s="15">
        <v>40909</v>
      </c>
      <c r="B122" s="14">
        <v>46828561</v>
      </c>
      <c r="C122" s="14">
        <v>610.79999999999995</v>
      </c>
      <c r="D122" s="14">
        <v>0</v>
      </c>
      <c r="E122" s="14">
        <v>2533.8000000000002</v>
      </c>
      <c r="F122" s="14">
        <v>31</v>
      </c>
      <c r="G122" s="14">
        <v>0</v>
      </c>
    </row>
    <row r="123" spans="1:7" x14ac:dyDescent="0.25">
      <c r="A123" s="15">
        <v>40940</v>
      </c>
      <c r="B123" s="14">
        <v>40144723</v>
      </c>
      <c r="C123" s="14">
        <v>531.70000000000005</v>
      </c>
      <c r="D123" s="14">
        <v>0</v>
      </c>
      <c r="E123" s="14">
        <v>2509.6999999999998</v>
      </c>
      <c r="F123" s="14">
        <v>29</v>
      </c>
      <c r="G123" s="14">
        <v>0</v>
      </c>
    </row>
    <row r="124" spans="1:7" x14ac:dyDescent="0.25">
      <c r="A124" s="15">
        <v>40969</v>
      </c>
      <c r="B124" s="14">
        <v>38792419</v>
      </c>
      <c r="C124" s="14">
        <v>349.4</v>
      </c>
      <c r="D124" s="14">
        <v>0.2</v>
      </c>
      <c r="E124" s="14">
        <v>2500.1</v>
      </c>
      <c r="F124" s="14">
        <v>31</v>
      </c>
      <c r="G124" s="14">
        <v>1</v>
      </c>
    </row>
    <row r="125" spans="1:7" x14ac:dyDescent="0.25">
      <c r="A125" s="15">
        <v>41000</v>
      </c>
      <c r="B125" s="14">
        <v>37716766</v>
      </c>
      <c r="C125" s="14">
        <v>321.7</v>
      </c>
      <c r="D125" s="14">
        <v>0</v>
      </c>
      <c r="E125" s="14">
        <v>2523.8000000000002</v>
      </c>
      <c r="F125" s="14">
        <v>30</v>
      </c>
      <c r="G125" s="14">
        <v>1</v>
      </c>
    </row>
    <row r="126" spans="1:7" x14ac:dyDescent="0.25">
      <c r="A126" s="15">
        <v>41030</v>
      </c>
      <c r="B126" s="14">
        <v>42865233</v>
      </c>
      <c r="C126" s="14">
        <v>81.3</v>
      </c>
      <c r="D126" s="14">
        <v>36.700000000000003</v>
      </c>
      <c r="E126" s="14">
        <v>2559.6999999999998</v>
      </c>
      <c r="F126" s="14">
        <v>31</v>
      </c>
      <c r="G126" s="14">
        <v>1</v>
      </c>
    </row>
    <row r="127" spans="1:7" x14ac:dyDescent="0.25">
      <c r="A127" s="15">
        <v>41061</v>
      </c>
      <c r="B127" s="14">
        <v>52997688</v>
      </c>
      <c r="C127" s="14">
        <v>23.2</v>
      </c>
      <c r="D127" s="14">
        <v>101.6</v>
      </c>
      <c r="E127" s="14">
        <v>2611</v>
      </c>
      <c r="F127" s="14">
        <v>30</v>
      </c>
      <c r="G127" s="14">
        <v>0</v>
      </c>
    </row>
    <row r="128" spans="1:7" x14ac:dyDescent="0.25">
      <c r="A128" s="15">
        <v>41091</v>
      </c>
      <c r="B128" s="14">
        <v>63233816</v>
      </c>
      <c r="C128" s="14">
        <v>0</v>
      </c>
      <c r="D128" s="14">
        <v>195.1</v>
      </c>
      <c r="E128" s="14">
        <v>2648.6</v>
      </c>
      <c r="F128" s="14">
        <v>31</v>
      </c>
      <c r="G128" s="14">
        <v>0</v>
      </c>
    </row>
    <row r="129" spans="1:7" x14ac:dyDescent="0.25">
      <c r="A129" s="15">
        <v>41122</v>
      </c>
      <c r="B129" s="14">
        <v>57288251</v>
      </c>
      <c r="C129" s="14">
        <v>2</v>
      </c>
      <c r="D129" s="14">
        <v>112.1</v>
      </c>
      <c r="E129" s="14">
        <v>2691.8</v>
      </c>
      <c r="F129" s="14">
        <v>31</v>
      </c>
      <c r="G129" s="14">
        <v>0</v>
      </c>
    </row>
    <row r="130" spans="1:7" x14ac:dyDescent="0.25">
      <c r="A130" s="15">
        <v>41153</v>
      </c>
      <c r="B130" s="14">
        <v>46380786</v>
      </c>
      <c r="C130" s="14">
        <v>85</v>
      </c>
      <c r="D130" s="14">
        <v>35.6</v>
      </c>
      <c r="E130" s="14">
        <v>2687.7</v>
      </c>
      <c r="F130" s="14">
        <v>30</v>
      </c>
      <c r="G130" s="14">
        <v>1</v>
      </c>
    </row>
    <row r="131" spans="1:7" x14ac:dyDescent="0.25">
      <c r="A131" s="15">
        <v>41183</v>
      </c>
      <c r="B131" s="14">
        <v>41744479</v>
      </c>
      <c r="C131" s="14">
        <v>242.5</v>
      </c>
      <c r="D131" s="14">
        <v>1.1000000000000001</v>
      </c>
      <c r="E131" s="14">
        <v>2693.2</v>
      </c>
      <c r="F131" s="14">
        <v>31</v>
      </c>
      <c r="G131" s="14">
        <v>1</v>
      </c>
    </row>
    <row r="132" spans="1:7" x14ac:dyDescent="0.25">
      <c r="A132" s="15">
        <v>41214</v>
      </c>
      <c r="B132" s="14">
        <v>39247878</v>
      </c>
      <c r="C132" s="14">
        <v>434</v>
      </c>
      <c r="D132" s="14">
        <v>0</v>
      </c>
      <c r="E132" s="14">
        <v>2668.9</v>
      </c>
      <c r="F132" s="14">
        <v>30</v>
      </c>
      <c r="G132" s="14">
        <v>1</v>
      </c>
    </row>
    <row r="133" spans="1:7" x14ac:dyDescent="0.25">
      <c r="A133" s="15">
        <v>41244</v>
      </c>
      <c r="B133" s="14">
        <v>44598971</v>
      </c>
      <c r="C133" s="14">
        <v>533.5</v>
      </c>
      <c r="D133" s="14">
        <v>0</v>
      </c>
      <c r="E133" s="14">
        <v>2665.6</v>
      </c>
      <c r="F133" s="14">
        <v>31</v>
      </c>
      <c r="G133" s="14">
        <v>0</v>
      </c>
    </row>
    <row r="134" spans="1:7" x14ac:dyDescent="0.25">
      <c r="A134" s="15">
        <v>41275</v>
      </c>
      <c r="B134" s="14">
        <v>47625433</v>
      </c>
      <c r="C134" s="14">
        <v>624.4</v>
      </c>
      <c r="D134" s="14">
        <v>0</v>
      </c>
      <c r="E134" s="14">
        <v>2626</v>
      </c>
      <c r="F134" s="14">
        <v>31</v>
      </c>
      <c r="G134" s="14">
        <v>0</v>
      </c>
    </row>
    <row r="135" spans="1:7" x14ac:dyDescent="0.25">
      <c r="A135" s="15">
        <v>41306</v>
      </c>
      <c r="B135" s="14">
        <v>40793809</v>
      </c>
      <c r="C135" s="14">
        <v>631.5</v>
      </c>
      <c r="D135" s="14">
        <v>0</v>
      </c>
      <c r="E135" s="14">
        <v>2597.8000000000002</v>
      </c>
      <c r="F135" s="14">
        <v>28</v>
      </c>
      <c r="G135" s="14">
        <v>0</v>
      </c>
    </row>
    <row r="136" spans="1:7" x14ac:dyDescent="0.25">
      <c r="A136" s="15">
        <v>41334</v>
      </c>
      <c r="B136" s="14">
        <v>42064195</v>
      </c>
      <c r="C136" s="14">
        <v>554.79999999999995</v>
      </c>
      <c r="D136" s="14">
        <v>0</v>
      </c>
      <c r="E136" s="14">
        <v>2576</v>
      </c>
      <c r="F136" s="14">
        <v>31</v>
      </c>
      <c r="G136" s="14">
        <v>1</v>
      </c>
    </row>
    <row r="137" spans="1:7" x14ac:dyDescent="0.25">
      <c r="A137" s="15">
        <v>41365</v>
      </c>
      <c r="B137" s="14">
        <v>38200195</v>
      </c>
      <c r="C137" s="14">
        <v>358.6</v>
      </c>
      <c r="D137" s="14">
        <v>0</v>
      </c>
      <c r="E137" s="14">
        <v>2600.6</v>
      </c>
      <c r="F137" s="14">
        <v>30</v>
      </c>
      <c r="G137" s="14">
        <v>1</v>
      </c>
    </row>
    <row r="138" spans="1:7" x14ac:dyDescent="0.25">
      <c r="A138" s="15">
        <v>41395</v>
      </c>
      <c r="B138" s="14">
        <v>41031394</v>
      </c>
      <c r="C138" s="14">
        <v>109.1</v>
      </c>
      <c r="D138" s="14">
        <v>23.1</v>
      </c>
      <c r="E138" s="14">
        <v>2660.2</v>
      </c>
      <c r="F138" s="14">
        <v>31</v>
      </c>
      <c r="G138" s="14">
        <v>1</v>
      </c>
    </row>
    <row r="139" spans="1:7" x14ac:dyDescent="0.25">
      <c r="A139" s="15">
        <v>41426</v>
      </c>
      <c r="B139" s="14">
        <v>47474943</v>
      </c>
      <c r="C139" s="14">
        <v>33</v>
      </c>
      <c r="D139" s="14">
        <v>50.8</v>
      </c>
      <c r="E139" s="14">
        <v>2720.3</v>
      </c>
      <c r="F139" s="14">
        <v>30</v>
      </c>
      <c r="G139" s="14">
        <v>0</v>
      </c>
    </row>
    <row r="140" spans="1:7" x14ac:dyDescent="0.25">
      <c r="A140" s="15">
        <v>41456</v>
      </c>
      <c r="B140" s="14">
        <v>55946075</v>
      </c>
      <c r="C140" s="14">
        <v>1.3</v>
      </c>
      <c r="D140" s="14">
        <v>123.3</v>
      </c>
      <c r="E140" s="14">
        <v>2765.2</v>
      </c>
      <c r="F140" s="14">
        <v>31</v>
      </c>
      <c r="G140" s="14">
        <v>0</v>
      </c>
    </row>
    <row r="141" spans="1:7" x14ac:dyDescent="0.25">
      <c r="A141" s="15">
        <v>41487</v>
      </c>
      <c r="B141" s="14">
        <v>52769566</v>
      </c>
      <c r="C141" s="14">
        <v>4.4000000000000004</v>
      </c>
      <c r="D141" s="14">
        <v>93.8</v>
      </c>
      <c r="E141" s="14">
        <v>2789.2</v>
      </c>
      <c r="F141" s="14">
        <v>31</v>
      </c>
      <c r="G141" s="14">
        <v>0</v>
      </c>
    </row>
    <row r="142" spans="1:7" x14ac:dyDescent="0.25">
      <c r="A142" s="15">
        <v>41518</v>
      </c>
      <c r="B142" s="14">
        <v>45059628</v>
      </c>
      <c r="C142" s="14">
        <v>83</v>
      </c>
      <c r="D142" s="14">
        <v>18.2</v>
      </c>
      <c r="E142" s="14">
        <v>2775.1</v>
      </c>
      <c r="F142" s="14">
        <v>30</v>
      </c>
      <c r="G142" s="14">
        <v>1</v>
      </c>
    </row>
    <row r="143" spans="1:7" x14ac:dyDescent="0.25">
      <c r="A143" s="15">
        <v>41548</v>
      </c>
      <c r="B143" s="14">
        <v>41972213</v>
      </c>
      <c r="C143" s="14">
        <v>208.5</v>
      </c>
      <c r="D143" s="14">
        <v>0.4</v>
      </c>
      <c r="E143" s="14">
        <v>2751.2</v>
      </c>
      <c r="F143" s="14">
        <v>31</v>
      </c>
      <c r="G143" s="14">
        <v>1</v>
      </c>
    </row>
    <row r="144" spans="1:7" x14ac:dyDescent="0.25">
      <c r="A144" s="15">
        <v>41579</v>
      </c>
      <c r="B144" s="14">
        <v>39247878</v>
      </c>
      <c r="C144" s="14">
        <v>478.2</v>
      </c>
      <c r="D144" s="14">
        <v>0</v>
      </c>
      <c r="E144" s="14">
        <v>2706.3</v>
      </c>
      <c r="F144" s="14">
        <v>30</v>
      </c>
      <c r="G144" s="14">
        <v>1</v>
      </c>
    </row>
    <row r="145" spans="1:7" x14ac:dyDescent="0.25">
      <c r="A145" s="15">
        <v>41609</v>
      </c>
      <c r="B145" s="14">
        <v>44598971</v>
      </c>
      <c r="C145" s="14">
        <v>688.1</v>
      </c>
      <c r="D145" s="14">
        <v>0</v>
      </c>
      <c r="E145" s="14">
        <v>2696.4</v>
      </c>
      <c r="F145" s="14">
        <v>31</v>
      </c>
      <c r="G145" s="14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C16"/>
  <sheetViews>
    <sheetView workbookViewId="0">
      <selection activeCell="A2" sqref="A2:C16"/>
    </sheetView>
  </sheetViews>
  <sheetFormatPr defaultRowHeight="15" x14ac:dyDescent="0.25"/>
  <cols>
    <col min="1" max="1" width="5" customWidth="1"/>
    <col min="2" max="2" width="11.5703125" customWidth="1"/>
    <col min="3" max="3" width="17.5703125" customWidth="1"/>
  </cols>
  <sheetData>
    <row r="2" spans="1:3" x14ac:dyDescent="0.25">
      <c r="A2" s="7" t="s">
        <v>40</v>
      </c>
    </row>
    <row r="3" spans="1:3" x14ac:dyDescent="0.25">
      <c r="B3" t="s">
        <v>38</v>
      </c>
      <c r="C3" t="s">
        <v>33</v>
      </c>
    </row>
    <row r="4" spans="1:3" x14ac:dyDescent="0.25">
      <c r="A4" s="3">
        <v>2002</v>
      </c>
      <c r="B4" s="4">
        <v>545789346</v>
      </c>
      <c r="C4" s="4">
        <v>521330778.19302636</v>
      </c>
    </row>
    <row r="5" spans="1:3" x14ac:dyDescent="0.25">
      <c r="A5" s="3">
        <v>2003</v>
      </c>
      <c r="B5" s="4">
        <v>513571047</v>
      </c>
      <c r="C5" s="4">
        <v>525258089.34904379</v>
      </c>
    </row>
    <row r="6" spans="1:3" x14ac:dyDescent="0.25">
      <c r="A6" s="3">
        <v>2004</v>
      </c>
      <c r="B6" s="4">
        <v>504901688</v>
      </c>
      <c r="C6" s="4">
        <v>530180306.43964797</v>
      </c>
    </row>
    <row r="7" spans="1:3" x14ac:dyDescent="0.25">
      <c r="A7" s="3">
        <v>2005</v>
      </c>
      <c r="B7" s="4">
        <v>556624494</v>
      </c>
      <c r="C7" s="4">
        <v>529902264.56248391</v>
      </c>
    </row>
    <row r="8" spans="1:3" x14ac:dyDescent="0.25">
      <c r="A8" s="3">
        <v>2006</v>
      </c>
      <c r="B8" s="4">
        <v>528257058</v>
      </c>
      <c r="C8" s="4">
        <v>533167248.52337581</v>
      </c>
    </row>
    <row r="9" spans="1:3" x14ac:dyDescent="0.25">
      <c r="A9" s="3">
        <v>2007</v>
      </c>
      <c r="B9" s="4">
        <v>545471574</v>
      </c>
      <c r="C9" s="4">
        <v>537823251.00815749</v>
      </c>
    </row>
    <row r="10" spans="1:3" x14ac:dyDescent="0.25">
      <c r="A10" s="3">
        <v>2008</v>
      </c>
      <c r="B10" s="4">
        <v>535976112</v>
      </c>
      <c r="C10" s="4">
        <v>541615306.61501551</v>
      </c>
    </row>
    <row r="11" spans="1:3" x14ac:dyDescent="0.25">
      <c r="A11" s="3">
        <v>2009</v>
      </c>
      <c r="B11" s="4">
        <v>523950900</v>
      </c>
      <c r="C11" s="4">
        <v>535557014.40499467</v>
      </c>
    </row>
    <row r="12" spans="1:3" x14ac:dyDescent="0.25">
      <c r="A12" s="3">
        <v>2010</v>
      </c>
      <c r="B12" s="4">
        <v>556896336</v>
      </c>
      <c r="C12" s="4">
        <v>540404881.51376116</v>
      </c>
    </row>
    <row r="13" spans="1:3" x14ac:dyDescent="0.25">
      <c r="A13" s="3">
        <v>2011</v>
      </c>
      <c r="B13" s="4">
        <v>551353006</v>
      </c>
      <c r="C13" s="4">
        <v>543434634.18908262</v>
      </c>
    </row>
    <row r="14" spans="1:3" x14ac:dyDescent="0.25">
      <c r="A14" s="3">
        <v>2012</v>
      </c>
      <c r="B14" s="4">
        <v>551839571</v>
      </c>
      <c r="C14" s="4">
        <v>547941582.64147305</v>
      </c>
    </row>
    <row r="15" spans="1:3" x14ac:dyDescent="0.25">
      <c r="A15" s="3">
        <v>2013</v>
      </c>
      <c r="B15" s="4">
        <v>536784300</v>
      </c>
      <c r="C15" s="4">
        <v>552693416.43760908</v>
      </c>
    </row>
    <row r="16" spans="1:3" x14ac:dyDescent="0.25">
      <c r="A16" s="3">
        <v>2014</v>
      </c>
      <c r="B16" s="4"/>
      <c r="C16" s="4">
        <v>555449406.54854131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16"/>
  <sheetViews>
    <sheetView workbookViewId="0">
      <selection activeCell="B20" sqref="B20"/>
    </sheetView>
  </sheetViews>
  <sheetFormatPr defaultRowHeight="15" x14ac:dyDescent="0.2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7" t="s">
        <v>40</v>
      </c>
    </row>
    <row r="3" spans="1:5" x14ac:dyDescent="0.25">
      <c r="A3" s="1"/>
      <c r="B3" s="1" t="s">
        <v>38</v>
      </c>
      <c r="C3" s="1" t="s">
        <v>34</v>
      </c>
      <c r="D3" s="1" t="s">
        <v>33</v>
      </c>
      <c r="E3" s="1" t="s">
        <v>34</v>
      </c>
    </row>
    <row r="4" spans="1:5" x14ac:dyDescent="0.25">
      <c r="A4" s="1">
        <v>2002</v>
      </c>
      <c r="B4" s="9">
        <v>545789346</v>
      </c>
      <c r="C4" s="9"/>
      <c r="D4" s="9">
        <v>521330778.19302636</v>
      </c>
    </row>
    <row r="5" spans="1:5" x14ac:dyDescent="0.25">
      <c r="A5" s="1">
        <v>2003</v>
      </c>
      <c r="B5" s="9">
        <v>513571047</v>
      </c>
      <c r="C5" s="10">
        <f>B5/B4-1</f>
        <v>-5.9030648428963661E-2</v>
      </c>
      <c r="D5" s="9">
        <v>525258089.34904379</v>
      </c>
      <c r="E5" s="10">
        <f>D5/D4-1</f>
        <v>7.5332424638916429E-3</v>
      </c>
    </row>
    <row r="6" spans="1:5" x14ac:dyDescent="0.25">
      <c r="A6" s="1">
        <v>2004</v>
      </c>
      <c r="B6" s="9">
        <v>504901688</v>
      </c>
      <c r="C6" s="10">
        <f t="shared" ref="C6:C15" si="0">B6/B5-1</f>
        <v>-1.6880544669801045E-2</v>
      </c>
      <c r="D6" s="9">
        <v>530180306.43964797</v>
      </c>
      <c r="E6" s="10">
        <f t="shared" ref="E6:E16" si="1">D6/D5-1</f>
        <v>9.3710448071429031E-3</v>
      </c>
    </row>
    <row r="7" spans="1:5" x14ac:dyDescent="0.25">
      <c r="A7" s="1">
        <v>2005</v>
      </c>
      <c r="B7" s="9">
        <v>556624494</v>
      </c>
      <c r="C7" s="10">
        <f t="shared" si="0"/>
        <v>0.10244134101607516</v>
      </c>
      <c r="D7" s="9">
        <v>529902264.56248391</v>
      </c>
      <c r="E7" s="10">
        <f t="shared" si="1"/>
        <v>-5.2442890425563604E-4</v>
      </c>
    </row>
    <row r="8" spans="1:5" x14ac:dyDescent="0.25">
      <c r="A8" s="1">
        <v>2006</v>
      </c>
      <c r="B8" s="9">
        <v>528257058</v>
      </c>
      <c r="C8" s="10">
        <f t="shared" si="0"/>
        <v>-5.0963326813282528E-2</v>
      </c>
      <c r="D8" s="9">
        <v>533167248.52337581</v>
      </c>
      <c r="E8" s="10">
        <f t="shared" si="1"/>
        <v>6.161483313508187E-3</v>
      </c>
    </row>
    <row r="9" spans="1:5" x14ac:dyDescent="0.25">
      <c r="A9" s="1">
        <v>2007</v>
      </c>
      <c r="B9" s="9">
        <v>545471574</v>
      </c>
      <c r="C9" s="10">
        <f t="shared" si="0"/>
        <v>3.2587384757668536E-2</v>
      </c>
      <c r="D9" s="9">
        <v>537823251.00815749</v>
      </c>
      <c r="E9" s="10">
        <f t="shared" si="1"/>
        <v>8.7327241080104034E-3</v>
      </c>
    </row>
    <row r="10" spans="1:5" x14ac:dyDescent="0.25">
      <c r="A10" s="1">
        <v>2008</v>
      </c>
      <c r="B10" s="9">
        <v>535976112</v>
      </c>
      <c r="C10" s="10">
        <f t="shared" si="0"/>
        <v>-1.7407803545781086E-2</v>
      </c>
      <c r="D10" s="9">
        <v>541615306.61501551</v>
      </c>
      <c r="E10" s="10">
        <f t="shared" si="1"/>
        <v>7.0507468759481995E-3</v>
      </c>
    </row>
    <row r="11" spans="1:5" x14ac:dyDescent="0.25">
      <c r="A11" s="1">
        <v>2009</v>
      </c>
      <c r="B11" s="9">
        <v>523950900</v>
      </c>
      <c r="C11" s="10">
        <f t="shared" si="0"/>
        <v>-2.2436096928140747E-2</v>
      </c>
      <c r="D11" s="9">
        <v>535557014.40499467</v>
      </c>
      <c r="E11" s="10">
        <f t="shared" si="1"/>
        <v>-1.1185600067110224E-2</v>
      </c>
    </row>
    <row r="12" spans="1:5" x14ac:dyDescent="0.25">
      <c r="A12" s="1">
        <v>2010</v>
      </c>
      <c r="B12" s="9">
        <v>556896336</v>
      </c>
      <c r="C12" s="10">
        <f t="shared" si="0"/>
        <v>6.2878861358955485E-2</v>
      </c>
      <c r="D12" s="9">
        <v>540404881.51376116</v>
      </c>
      <c r="E12" s="10">
        <f t="shared" si="1"/>
        <v>9.052009362910729E-3</v>
      </c>
    </row>
    <row r="13" spans="1:5" x14ac:dyDescent="0.25">
      <c r="A13" s="1">
        <v>2011</v>
      </c>
      <c r="B13" s="9">
        <v>551353006</v>
      </c>
      <c r="C13" s="10">
        <f t="shared" si="0"/>
        <v>-9.9539710385165847E-3</v>
      </c>
      <c r="D13" s="9">
        <v>543434634.18908262</v>
      </c>
      <c r="E13" s="10">
        <f t="shared" si="1"/>
        <v>5.6064494954868316E-3</v>
      </c>
    </row>
    <row r="14" spans="1:5" x14ac:dyDescent="0.25">
      <c r="A14" s="1">
        <v>2012</v>
      </c>
      <c r="B14" s="9">
        <v>551839571</v>
      </c>
      <c r="C14" s="10">
        <f t="shared" si="0"/>
        <v>8.8249269470752623E-4</v>
      </c>
      <c r="D14" s="9">
        <v>547941582.64147305</v>
      </c>
      <c r="E14" s="10">
        <f t="shared" si="1"/>
        <v>8.2934508933456552E-3</v>
      </c>
    </row>
    <row r="15" spans="1:5" x14ac:dyDescent="0.25">
      <c r="A15" s="1">
        <v>2013</v>
      </c>
      <c r="B15" s="9">
        <v>536784300</v>
      </c>
      <c r="C15" s="10">
        <f t="shared" si="0"/>
        <v>-2.7281970687093038E-2</v>
      </c>
      <c r="D15" s="9">
        <v>552693416.43760908</v>
      </c>
      <c r="E15" s="10">
        <f t="shared" si="1"/>
        <v>8.672154015449518E-3</v>
      </c>
    </row>
    <row r="16" spans="1:5" x14ac:dyDescent="0.25">
      <c r="A16" s="13">
        <v>2014</v>
      </c>
      <c r="B16" s="12"/>
      <c r="C16" s="11"/>
      <c r="D16" s="12">
        <v>555449406.54854131</v>
      </c>
      <c r="E16" s="11">
        <f t="shared" si="1"/>
        <v>4.9864717562513317E-3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9"/>
  <sheetViews>
    <sheetView workbookViewId="0">
      <selection activeCell="A5" sqref="A5:B10"/>
    </sheetView>
  </sheetViews>
  <sheetFormatPr defaultRowHeight="15" x14ac:dyDescent="0.25"/>
  <cols>
    <col min="1" max="1" width="53.42578125" bestFit="1" customWidth="1"/>
    <col min="2" max="2" width="12.7109375" bestFit="1" customWidth="1"/>
    <col min="3" max="3" width="18.7109375" bestFit="1" customWidth="1"/>
  </cols>
  <sheetData>
    <row r="1" spans="1:5" x14ac:dyDescent="0.25">
      <c r="A1" t="s">
        <v>41</v>
      </c>
    </row>
    <row r="2" spans="1:5" x14ac:dyDescent="0.25">
      <c r="A2" t="s">
        <v>37</v>
      </c>
    </row>
    <row r="4" spans="1:5" x14ac:dyDescent="0.25">
      <c r="B4" t="s">
        <v>6</v>
      </c>
      <c r="C4" t="s">
        <v>7</v>
      </c>
      <c r="D4" t="s">
        <v>8</v>
      </c>
      <c r="E4" t="s">
        <v>9</v>
      </c>
    </row>
    <row r="5" spans="1:5" x14ac:dyDescent="0.25">
      <c r="A5" t="s">
        <v>10</v>
      </c>
      <c r="B5">
        <v>-24519771.1984585</v>
      </c>
      <c r="C5">
        <v>6877346.5441173799</v>
      </c>
      <c r="D5">
        <v>-3.56529528375036</v>
      </c>
      <c r="E5">
        <v>4.9994065352043497E-4</v>
      </c>
    </row>
    <row r="6" spans="1:5" x14ac:dyDescent="0.25">
      <c r="A6" t="s">
        <v>2</v>
      </c>
      <c r="B6">
        <v>5964.3179826205296</v>
      </c>
      <c r="C6">
        <v>1091.0733800061701</v>
      </c>
      <c r="D6">
        <v>5.4664682430312901</v>
      </c>
      <c r="E6" s="2">
        <v>2.0845710741698401E-7</v>
      </c>
    </row>
    <row r="7" spans="1:5" x14ac:dyDescent="0.25">
      <c r="A7" t="s">
        <v>3</v>
      </c>
      <c r="B7">
        <v>101391.510290673</v>
      </c>
      <c r="C7">
        <v>6066.3417052920404</v>
      </c>
      <c r="D7">
        <v>16.713781586392201</v>
      </c>
      <c r="E7" s="2">
        <v>5.6749589082505905E-35</v>
      </c>
    </row>
    <row r="8" spans="1:5" x14ac:dyDescent="0.25">
      <c r="A8" t="s">
        <v>36</v>
      </c>
      <c r="B8">
        <v>6570.7063008490704</v>
      </c>
      <c r="C8">
        <v>1376.4616234801299</v>
      </c>
      <c r="D8">
        <v>4.7736211375339703</v>
      </c>
      <c r="E8" s="2">
        <v>4.5565589535016504E-6</v>
      </c>
    </row>
    <row r="9" spans="1:5" x14ac:dyDescent="0.25">
      <c r="A9" t="s">
        <v>4</v>
      </c>
      <c r="B9">
        <v>1624379.5982079599</v>
      </c>
      <c r="C9">
        <v>205416.72655818099</v>
      </c>
      <c r="D9">
        <v>7.9077279899496498</v>
      </c>
      <c r="E9" s="2">
        <v>7.5616007808171804E-13</v>
      </c>
    </row>
    <row r="10" spans="1:5" x14ac:dyDescent="0.25">
      <c r="A10" t="s">
        <v>5</v>
      </c>
      <c r="B10">
        <v>-2903232.5239009499</v>
      </c>
      <c r="C10">
        <v>449493.56647866801</v>
      </c>
      <c r="D10">
        <v>-6.4588967238060002</v>
      </c>
      <c r="E10" s="2">
        <v>1.67329863627792E-9</v>
      </c>
    </row>
    <row r="12" spans="1:5" x14ac:dyDescent="0.25">
      <c r="A12" t="s">
        <v>11</v>
      </c>
      <c r="B12">
        <v>44801496.055555597</v>
      </c>
      <c r="C12" t="s">
        <v>12</v>
      </c>
      <c r="D12">
        <v>6067232.1481202403</v>
      </c>
    </row>
    <row r="13" spans="1:5" x14ac:dyDescent="0.25">
      <c r="A13" t="s">
        <v>13</v>
      </c>
      <c r="B13">
        <v>506239594279045</v>
      </c>
      <c r="C13" t="s">
        <v>14</v>
      </c>
      <c r="D13">
        <v>1915307.50979954</v>
      </c>
    </row>
    <row r="14" spans="1:5" x14ac:dyDescent="0.25">
      <c r="A14" t="s">
        <v>15</v>
      </c>
      <c r="B14">
        <v>0.90383017030748503</v>
      </c>
      <c r="C14" t="s">
        <v>16</v>
      </c>
      <c r="D14">
        <v>0.90034575618819102</v>
      </c>
    </row>
    <row r="15" spans="1:5" x14ac:dyDescent="0.25">
      <c r="A15" t="s">
        <v>42</v>
      </c>
      <c r="B15">
        <v>259.392293614805</v>
      </c>
      <c r="C15" t="s">
        <v>17</v>
      </c>
      <c r="D15" s="2">
        <v>2.5770742811211998E-68</v>
      </c>
    </row>
    <row r="16" spans="1:5" x14ac:dyDescent="0.25">
      <c r="A16" t="s">
        <v>18</v>
      </c>
      <c r="B16">
        <v>-2284.2788361451799</v>
      </c>
      <c r="C16" t="s">
        <v>19</v>
      </c>
      <c r="D16">
        <v>4580.5576722903697</v>
      </c>
    </row>
    <row r="17" spans="1:4" x14ac:dyDescent="0.25">
      <c r="A17" t="s">
        <v>20</v>
      </c>
      <c r="B17">
        <v>4598.3765520878196</v>
      </c>
      <c r="C17" t="s">
        <v>21</v>
      </c>
      <c r="D17">
        <v>4587.7982595774702</v>
      </c>
    </row>
    <row r="18" spans="1:4" x14ac:dyDescent="0.25">
      <c r="A18" t="s">
        <v>22</v>
      </c>
      <c r="B18">
        <v>7.4391805417259996E-2</v>
      </c>
      <c r="C18" t="s">
        <v>23</v>
      </c>
      <c r="D18">
        <v>1.83359124178634</v>
      </c>
    </row>
    <row r="19" spans="1:4" x14ac:dyDescent="0.25">
      <c r="A19" t="s">
        <v>24</v>
      </c>
      <c r="B19">
        <v>0.34264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14"/>
  <sheetViews>
    <sheetView showGridLines="0" tabSelected="1" workbookViewId="0">
      <selection activeCell="C4" sqref="C4"/>
    </sheetView>
  </sheetViews>
  <sheetFormatPr defaultRowHeight="15" x14ac:dyDescent="0.25"/>
  <cols>
    <col min="1" max="1" width="53.42578125" bestFit="1" customWidth="1"/>
    <col min="2" max="2" width="12.7109375" style="20" bestFit="1" customWidth="1"/>
    <col min="3" max="3" width="18.7109375" style="20" bestFit="1" customWidth="1"/>
    <col min="4" max="4" width="12" style="20" bestFit="1" customWidth="1"/>
  </cols>
  <sheetData>
    <row r="1" spans="1:4" x14ac:dyDescent="0.25">
      <c r="A1" t="s">
        <v>41</v>
      </c>
    </row>
    <row r="2" spans="1:4" x14ac:dyDescent="0.25">
      <c r="A2" t="s">
        <v>37</v>
      </c>
    </row>
    <row r="4" spans="1:4" x14ac:dyDescent="0.25">
      <c r="B4" s="20" t="s">
        <v>6</v>
      </c>
      <c r="C4" s="20" t="s">
        <v>8</v>
      </c>
      <c r="D4" s="20" t="s">
        <v>9</v>
      </c>
    </row>
    <row r="5" spans="1:4" x14ac:dyDescent="0.25">
      <c r="A5" t="s">
        <v>10</v>
      </c>
      <c r="B5" s="20">
        <v>-24519771.1984585</v>
      </c>
      <c r="C5" s="20">
        <v>-3.56529528375036</v>
      </c>
      <c r="D5" s="20">
        <v>4.9994065352043497E-4</v>
      </c>
    </row>
    <row r="6" spans="1:4" x14ac:dyDescent="0.25">
      <c r="A6" t="s">
        <v>2</v>
      </c>
      <c r="B6" s="20">
        <v>5964.3179826205296</v>
      </c>
      <c r="C6" s="20">
        <v>5.4664682430312901</v>
      </c>
      <c r="D6" s="21">
        <v>2.0845710741698401E-7</v>
      </c>
    </row>
    <row r="7" spans="1:4" x14ac:dyDescent="0.25">
      <c r="A7" t="s">
        <v>3</v>
      </c>
      <c r="B7" s="20">
        <v>101391.510290673</v>
      </c>
      <c r="C7" s="20">
        <v>16.713781586392201</v>
      </c>
      <c r="D7" s="21">
        <v>5.6749589082505905E-35</v>
      </c>
    </row>
    <row r="8" spans="1:4" x14ac:dyDescent="0.25">
      <c r="A8" t="s">
        <v>36</v>
      </c>
      <c r="B8" s="20">
        <v>6570.7063008490704</v>
      </c>
      <c r="C8" s="20">
        <v>4.7736211375339703</v>
      </c>
      <c r="D8" s="21">
        <v>4.5565589535016504E-6</v>
      </c>
    </row>
    <row r="9" spans="1:4" x14ac:dyDescent="0.25">
      <c r="A9" t="s">
        <v>4</v>
      </c>
      <c r="B9" s="20">
        <v>1624379.5982079599</v>
      </c>
      <c r="C9" s="20">
        <v>7.9077279899496498</v>
      </c>
      <c r="D9" s="21">
        <v>7.5616007808171804E-13</v>
      </c>
    </row>
    <row r="10" spans="1:4" x14ac:dyDescent="0.25">
      <c r="A10" t="s">
        <v>5</v>
      </c>
      <c r="B10" s="20">
        <v>-2903232.5239009499</v>
      </c>
      <c r="C10" s="20">
        <v>-6.4588967238060002</v>
      </c>
      <c r="D10" s="21">
        <v>1.67329863627792E-9</v>
      </c>
    </row>
    <row r="12" spans="1:4" x14ac:dyDescent="0.25">
      <c r="A12" t="s">
        <v>15</v>
      </c>
      <c r="B12" s="20">
        <v>0.90383017030748503</v>
      </c>
      <c r="C12" s="20" t="s">
        <v>16</v>
      </c>
      <c r="D12" s="20">
        <v>0.90034575618819102</v>
      </c>
    </row>
    <row r="13" spans="1:4" x14ac:dyDescent="0.25">
      <c r="A13" t="s">
        <v>42</v>
      </c>
      <c r="B13" s="20">
        <v>259.392293614805</v>
      </c>
      <c r="C13" s="20" t="s">
        <v>17</v>
      </c>
      <c r="D13" s="21">
        <v>2.5770742811211998E-68</v>
      </c>
    </row>
    <row r="14" spans="1:4" x14ac:dyDescent="0.25">
      <c r="A14" t="s">
        <v>24</v>
      </c>
      <c r="B14" s="20">
        <v>0.34264</v>
      </c>
      <c r="C14" s="20" t="s">
        <v>23</v>
      </c>
      <c r="D14" s="20">
        <v>1.83359124178634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145"/>
  <sheetViews>
    <sheetView workbookViewId="0">
      <selection activeCell="J1" sqref="J1:N1"/>
    </sheetView>
  </sheetViews>
  <sheetFormatPr defaultColWidth="10.85546875" defaultRowHeight="15" x14ac:dyDescent="0.25"/>
  <cols>
    <col min="1" max="1" width="10.7109375" style="14" bestFit="1" customWidth="1"/>
    <col min="2" max="2" width="9" style="14" bestFit="1" customWidth="1"/>
    <col min="3" max="3" width="11.85546875" style="14" bestFit="1" customWidth="1"/>
    <col min="4" max="4" width="7" style="14" bestFit="1" customWidth="1"/>
    <col min="5" max="5" width="11" style="14" bestFit="1" customWidth="1"/>
    <col min="6" max="6" width="10" style="14" bestFit="1" customWidth="1"/>
    <col min="7" max="16384" width="10.85546875" style="14"/>
  </cols>
  <sheetData>
    <row r="1" spans="1:15" x14ac:dyDescent="0.25">
      <c r="A1" s="14" t="s">
        <v>1</v>
      </c>
      <c r="B1" s="14" t="s">
        <v>35</v>
      </c>
      <c r="C1" s="14" t="s">
        <v>2</v>
      </c>
      <c r="D1" s="14" t="s">
        <v>3</v>
      </c>
      <c r="E1" s="14" t="s">
        <v>36</v>
      </c>
      <c r="F1" s="14" t="s">
        <v>4</v>
      </c>
      <c r="G1" s="14" t="s">
        <v>5</v>
      </c>
      <c r="I1" s="14" t="s">
        <v>25</v>
      </c>
      <c r="J1" s="14" t="s">
        <v>2</v>
      </c>
      <c r="K1" s="14" t="s">
        <v>3</v>
      </c>
      <c r="L1" s="14" t="s">
        <v>36</v>
      </c>
      <c r="M1" s="14" t="s">
        <v>4</v>
      </c>
      <c r="N1" s="14" t="s">
        <v>5</v>
      </c>
      <c r="O1" s="14" t="s">
        <v>26</v>
      </c>
    </row>
    <row r="2" spans="1:15" x14ac:dyDescent="0.25">
      <c r="A2" s="15">
        <v>37257</v>
      </c>
      <c r="B2" s="14">
        <v>44994028</v>
      </c>
      <c r="C2" s="14">
        <v>572.20000000000005</v>
      </c>
      <c r="D2" s="14">
        <v>0</v>
      </c>
      <c r="E2" s="14">
        <v>2247.1</v>
      </c>
      <c r="F2" s="14">
        <v>31</v>
      </c>
      <c r="G2" s="14">
        <v>0</v>
      </c>
      <c r="I2" s="14">
        <f t="shared" ref="I2:I33" si="0">const</f>
        <v>-24519771.1984585</v>
      </c>
      <c r="J2" s="14">
        <f t="shared" ref="J2:J33" si="1">PearsonHDD*C2</f>
        <v>3412782.7496554675</v>
      </c>
      <c r="K2" s="14">
        <f t="shared" ref="K2:K33" si="2">PearsonCDD*D2</f>
        <v>0</v>
      </c>
      <c r="L2" s="14">
        <f t="shared" ref="L2:L33" si="3">TorFTE*E2</f>
        <v>14765034.128637945</v>
      </c>
      <c r="M2" s="14">
        <f t="shared" ref="M2:M33" si="4">MonthDays*F2</f>
        <v>50355767.544446759</v>
      </c>
      <c r="N2" s="14">
        <f t="shared" ref="N2:N33" si="5">Shoulder1*G2</f>
        <v>0</v>
      </c>
      <c r="O2" s="14">
        <f t="shared" ref="O2:O33" si="6">SUM(I2:N2)</f>
        <v>44013813.224281669</v>
      </c>
    </row>
    <row r="3" spans="1:15" x14ac:dyDescent="0.25">
      <c r="A3" s="15">
        <v>37288</v>
      </c>
      <c r="B3" s="14">
        <v>37568894</v>
      </c>
      <c r="C3" s="14">
        <v>540.20000000000005</v>
      </c>
      <c r="D3" s="14">
        <v>0</v>
      </c>
      <c r="E3" s="14">
        <v>2235.8000000000002</v>
      </c>
      <c r="F3" s="14">
        <v>28</v>
      </c>
      <c r="G3" s="14">
        <v>0</v>
      </c>
      <c r="I3" s="14">
        <f t="shared" si="0"/>
        <v>-24519771.1984585</v>
      </c>
      <c r="J3" s="14">
        <f t="shared" si="1"/>
        <v>3221924.5742116105</v>
      </c>
      <c r="K3" s="14">
        <f t="shared" si="2"/>
        <v>0</v>
      </c>
      <c r="L3" s="14">
        <f t="shared" si="3"/>
        <v>14690785.147438353</v>
      </c>
      <c r="M3" s="14">
        <f t="shared" si="4"/>
        <v>45482628.749822877</v>
      </c>
      <c r="N3" s="14">
        <f t="shared" si="5"/>
        <v>0</v>
      </c>
      <c r="O3" s="14">
        <f t="shared" si="6"/>
        <v>38875567.273014344</v>
      </c>
    </row>
    <row r="4" spans="1:15" x14ac:dyDescent="0.25">
      <c r="A4" s="15">
        <v>37316</v>
      </c>
      <c r="B4" s="14">
        <v>42737446</v>
      </c>
      <c r="C4" s="14">
        <v>545.6</v>
      </c>
      <c r="D4" s="14">
        <v>0</v>
      </c>
      <c r="E4" s="14">
        <v>2238.4</v>
      </c>
      <c r="F4" s="14">
        <v>31</v>
      </c>
      <c r="G4" s="14">
        <v>1</v>
      </c>
      <c r="I4" s="14">
        <f t="shared" si="0"/>
        <v>-24519771.1984585</v>
      </c>
      <c r="J4" s="14">
        <f t="shared" si="1"/>
        <v>3254131.891317761</v>
      </c>
      <c r="K4" s="14">
        <f t="shared" si="2"/>
        <v>0</v>
      </c>
      <c r="L4" s="14">
        <f t="shared" si="3"/>
        <v>14707868.983820559</v>
      </c>
      <c r="M4" s="14">
        <f t="shared" si="4"/>
        <v>50355767.544446759</v>
      </c>
      <c r="N4" s="14">
        <f t="shared" si="5"/>
        <v>-2903232.5239009499</v>
      </c>
      <c r="O4" s="14">
        <f t="shared" si="6"/>
        <v>40894764.69722563</v>
      </c>
    </row>
    <row r="5" spans="1:15" x14ac:dyDescent="0.25">
      <c r="A5" s="15">
        <v>37347</v>
      </c>
      <c r="B5" s="14">
        <v>39147597</v>
      </c>
      <c r="C5" s="14">
        <v>329.5</v>
      </c>
      <c r="D5" s="14">
        <v>8.3000000000000007</v>
      </c>
      <c r="E5" s="14">
        <v>2249.1</v>
      </c>
      <c r="F5" s="14">
        <v>30</v>
      </c>
      <c r="G5" s="14">
        <v>1</v>
      </c>
      <c r="I5" s="14">
        <f t="shared" si="0"/>
        <v>-24519771.1984585</v>
      </c>
      <c r="J5" s="14">
        <f t="shared" si="1"/>
        <v>1965242.7752734646</v>
      </c>
      <c r="K5" s="14">
        <f t="shared" si="2"/>
        <v>841549.53541258594</v>
      </c>
      <c r="L5" s="14">
        <f t="shared" si="3"/>
        <v>14778175.541239643</v>
      </c>
      <c r="M5" s="14">
        <f t="shared" si="4"/>
        <v>48731387.946238801</v>
      </c>
      <c r="N5" s="14">
        <f t="shared" si="5"/>
        <v>-2903232.5239009499</v>
      </c>
      <c r="O5" s="14">
        <f t="shared" si="6"/>
        <v>38893352.075805046</v>
      </c>
    </row>
    <row r="6" spans="1:15" x14ac:dyDescent="0.25">
      <c r="A6" s="15">
        <v>37377</v>
      </c>
      <c r="B6" s="14">
        <v>40435651</v>
      </c>
      <c r="C6" s="14">
        <v>227.5</v>
      </c>
      <c r="D6" s="14">
        <v>7.8</v>
      </c>
      <c r="E6" s="14">
        <v>2272.6</v>
      </c>
      <c r="F6" s="14">
        <v>31</v>
      </c>
      <c r="G6" s="14">
        <v>1</v>
      </c>
      <c r="I6" s="14">
        <f t="shared" si="0"/>
        <v>-24519771.1984585</v>
      </c>
      <c r="J6" s="14">
        <f t="shared" si="1"/>
        <v>1356882.3410461706</v>
      </c>
      <c r="K6" s="14">
        <f t="shared" si="2"/>
        <v>790853.78026724944</v>
      </c>
      <c r="L6" s="14">
        <f t="shared" si="3"/>
        <v>14932587.139309596</v>
      </c>
      <c r="M6" s="14">
        <f t="shared" si="4"/>
        <v>50355767.544446759</v>
      </c>
      <c r="N6" s="14">
        <f t="shared" si="5"/>
        <v>-2903232.5239009499</v>
      </c>
      <c r="O6" s="14">
        <f t="shared" si="6"/>
        <v>40013087.082710326</v>
      </c>
    </row>
    <row r="7" spans="1:15" x14ac:dyDescent="0.25">
      <c r="A7" s="15">
        <v>37408</v>
      </c>
      <c r="B7" s="14">
        <v>47697303</v>
      </c>
      <c r="C7" s="14">
        <v>36.200000000000003</v>
      </c>
      <c r="D7" s="14">
        <v>70</v>
      </c>
      <c r="E7" s="14">
        <v>2285.1999999999998</v>
      </c>
      <c r="F7" s="14">
        <v>30</v>
      </c>
      <c r="G7" s="14">
        <v>0</v>
      </c>
      <c r="I7" s="14">
        <f t="shared" si="0"/>
        <v>-24519771.1984585</v>
      </c>
      <c r="J7" s="14">
        <f t="shared" si="1"/>
        <v>215908.31097086318</v>
      </c>
      <c r="K7" s="14">
        <f t="shared" si="2"/>
        <v>7097405.7203471102</v>
      </c>
      <c r="L7" s="14">
        <f t="shared" si="3"/>
        <v>15015378.038700294</v>
      </c>
      <c r="M7" s="14">
        <f t="shared" si="4"/>
        <v>48731387.946238801</v>
      </c>
      <c r="N7" s="14">
        <f t="shared" si="5"/>
        <v>0</v>
      </c>
      <c r="O7" s="14">
        <f t="shared" si="6"/>
        <v>46540308.81779857</v>
      </c>
    </row>
    <row r="8" spans="1:15" x14ac:dyDescent="0.25">
      <c r="A8" s="15">
        <v>37438</v>
      </c>
      <c r="B8" s="14">
        <v>61631439</v>
      </c>
      <c r="C8" s="14">
        <v>0</v>
      </c>
      <c r="D8" s="14">
        <v>192.4</v>
      </c>
      <c r="E8" s="14">
        <v>2318</v>
      </c>
      <c r="F8" s="14">
        <v>31</v>
      </c>
      <c r="G8" s="14">
        <v>0</v>
      </c>
      <c r="I8" s="14">
        <f t="shared" si="0"/>
        <v>-24519771.1984585</v>
      </c>
      <c r="J8" s="14">
        <f t="shared" si="1"/>
        <v>0</v>
      </c>
      <c r="K8" s="14">
        <f t="shared" si="2"/>
        <v>19507726.579925485</v>
      </c>
      <c r="L8" s="14">
        <f t="shared" si="3"/>
        <v>15230897.205368144</v>
      </c>
      <c r="M8" s="14">
        <f t="shared" si="4"/>
        <v>50355767.544446759</v>
      </c>
      <c r="N8" s="14">
        <f t="shared" si="5"/>
        <v>0</v>
      </c>
      <c r="O8" s="14">
        <f t="shared" si="6"/>
        <v>60574620.13128189</v>
      </c>
    </row>
    <row r="9" spans="1:15" x14ac:dyDescent="0.25">
      <c r="A9" s="15">
        <v>37469</v>
      </c>
      <c r="B9" s="14">
        <v>58763340</v>
      </c>
      <c r="C9" s="14">
        <v>0.2</v>
      </c>
      <c r="D9" s="14">
        <v>142.69999999999999</v>
      </c>
      <c r="E9" s="14">
        <v>2347</v>
      </c>
      <c r="F9" s="14">
        <v>31</v>
      </c>
      <c r="G9" s="14">
        <v>0</v>
      </c>
      <c r="I9" s="14">
        <f t="shared" si="0"/>
        <v>-24519771.1984585</v>
      </c>
      <c r="J9" s="14">
        <f t="shared" si="1"/>
        <v>1192.863596524106</v>
      </c>
      <c r="K9" s="14">
        <f t="shared" si="2"/>
        <v>14468568.518479036</v>
      </c>
      <c r="L9" s="14">
        <f t="shared" si="3"/>
        <v>15421447.688092768</v>
      </c>
      <c r="M9" s="14">
        <f t="shared" si="4"/>
        <v>50355767.544446759</v>
      </c>
      <c r="N9" s="14">
        <f t="shared" si="5"/>
        <v>0</v>
      </c>
      <c r="O9" s="14">
        <f t="shared" si="6"/>
        <v>55727205.41615659</v>
      </c>
    </row>
    <row r="10" spans="1:15" x14ac:dyDescent="0.25">
      <c r="A10" s="15">
        <v>37500</v>
      </c>
      <c r="B10" s="14">
        <v>46861340</v>
      </c>
      <c r="C10" s="14">
        <v>21.8</v>
      </c>
      <c r="D10" s="14">
        <v>87.6</v>
      </c>
      <c r="E10" s="14">
        <v>2349.8000000000002</v>
      </c>
      <c r="F10" s="14">
        <v>30</v>
      </c>
      <c r="G10" s="14">
        <v>1</v>
      </c>
      <c r="I10" s="14">
        <f t="shared" si="0"/>
        <v>-24519771.1984585</v>
      </c>
      <c r="J10" s="14">
        <f t="shared" si="1"/>
        <v>130022.13202112755</v>
      </c>
      <c r="K10" s="14">
        <f t="shared" si="2"/>
        <v>8881896.3014629539</v>
      </c>
      <c r="L10" s="14">
        <f t="shared" si="3"/>
        <v>15439845.665735146</v>
      </c>
      <c r="M10" s="14">
        <f t="shared" si="4"/>
        <v>48731387.946238801</v>
      </c>
      <c r="N10" s="14">
        <f t="shared" si="5"/>
        <v>-2903232.5239009499</v>
      </c>
      <c r="O10" s="14">
        <f t="shared" si="6"/>
        <v>45760148.323098578</v>
      </c>
    </row>
    <row r="11" spans="1:15" x14ac:dyDescent="0.25">
      <c r="A11" s="15">
        <v>37530</v>
      </c>
      <c r="B11" s="14">
        <v>41859246</v>
      </c>
      <c r="C11" s="14">
        <v>292.2</v>
      </c>
      <c r="D11" s="14">
        <v>10</v>
      </c>
      <c r="E11" s="14">
        <v>2329.6</v>
      </c>
      <c r="F11" s="14">
        <v>31</v>
      </c>
      <c r="G11" s="14">
        <v>1</v>
      </c>
      <c r="I11" s="14">
        <f t="shared" si="0"/>
        <v>-24519771.1984585</v>
      </c>
      <c r="J11" s="14">
        <f t="shared" si="1"/>
        <v>1742773.7145217187</v>
      </c>
      <c r="K11" s="14">
        <f t="shared" si="2"/>
        <v>1013915.10290673</v>
      </c>
      <c r="L11" s="14">
        <f t="shared" si="3"/>
        <v>15307117.398457995</v>
      </c>
      <c r="M11" s="14">
        <f t="shared" si="4"/>
        <v>50355767.544446759</v>
      </c>
      <c r="N11" s="14">
        <f t="shared" si="5"/>
        <v>-2903232.5239009499</v>
      </c>
      <c r="O11" s="14">
        <f t="shared" si="6"/>
        <v>40996570.037973754</v>
      </c>
    </row>
    <row r="12" spans="1:15" x14ac:dyDescent="0.25">
      <c r="A12" s="15">
        <v>37561</v>
      </c>
      <c r="B12" s="14">
        <v>39708994</v>
      </c>
      <c r="C12" s="14">
        <v>445</v>
      </c>
      <c r="D12" s="14">
        <v>0</v>
      </c>
      <c r="E12" s="14">
        <v>2308.1</v>
      </c>
      <c r="F12" s="14">
        <v>30</v>
      </c>
      <c r="G12" s="14">
        <v>1</v>
      </c>
      <c r="I12" s="14">
        <f t="shared" si="0"/>
        <v>-24519771.1984585</v>
      </c>
      <c r="J12" s="14">
        <f t="shared" si="1"/>
        <v>2654121.5022661355</v>
      </c>
      <c r="K12" s="14">
        <f t="shared" si="2"/>
        <v>0</v>
      </c>
      <c r="L12" s="14">
        <f t="shared" si="3"/>
        <v>15165847.212989738</v>
      </c>
      <c r="M12" s="14">
        <f t="shared" si="4"/>
        <v>48731387.946238801</v>
      </c>
      <c r="N12" s="14">
        <f t="shared" si="5"/>
        <v>-2903232.5239009499</v>
      </c>
      <c r="O12" s="14">
        <f t="shared" si="6"/>
        <v>39128352.939135224</v>
      </c>
    </row>
    <row r="13" spans="1:15" x14ac:dyDescent="0.25">
      <c r="A13" s="15">
        <v>37591</v>
      </c>
      <c r="B13" s="14">
        <v>44384068</v>
      </c>
      <c r="C13" s="14">
        <v>619.4</v>
      </c>
      <c r="D13" s="14">
        <v>0</v>
      </c>
      <c r="E13" s="14">
        <v>2310.5</v>
      </c>
      <c r="F13" s="14">
        <v>31</v>
      </c>
      <c r="G13" s="14">
        <v>0</v>
      </c>
      <c r="I13" s="14">
        <f t="shared" si="0"/>
        <v>-24519771.1984585</v>
      </c>
      <c r="J13" s="14">
        <f t="shared" si="1"/>
        <v>3694298.558435156</v>
      </c>
      <c r="K13" s="14">
        <f t="shared" si="2"/>
        <v>0</v>
      </c>
      <c r="L13" s="14">
        <f t="shared" si="3"/>
        <v>15181616.908111777</v>
      </c>
      <c r="M13" s="14">
        <f t="shared" si="4"/>
        <v>50355767.544446759</v>
      </c>
      <c r="N13" s="14">
        <f t="shared" si="5"/>
        <v>0</v>
      </c>
      <c r="O13" s="14">
        <f t="shared" si="6"/>
        <v>44711911.812535197</v>
      </c>
    </row>
    <row r="14" spans="1:15" x14ac:dyDescent="0.25">
      <c r="A14" s="15">
        <v>37622</v>
      </c>
      <c r="B14" s="14">
        <v>46049624</v>
      </c>
      <c r="C14" s="14">
        <v>814.5</v>
      </c>
      <c r="D14" s="14">
        <v>0</v>
      </c>
      <c r="E14" s="14">
        <v>2307.6</v>
      </c>
      <c r="F14" s="14">
        <v>31</v>
      </c>
      <c r="G14" s="14">
        <v>0</v>
      </c>
      <c r="I14" s="14">
        <f t="shared" si="0"/>
        <v>-24519771.1984585</v>
      </c>
      <c r="J14" s="14">
        <f t="shared" si="1"/>
        <v>4857936.9968444211</v>
      </c>
      <c r="K14" s="14">
        <f t="shared" si="2"/>
        <v>0</v>
      </c>
      <c r="L14" s="14">
        <f t="shared" si="3"/>
        <v>15162561.859839315</v>
      </c>
      <c r="M14" s="14">
        <f t="shared" si="4"/>
        <v>50355767.544446759</v>
      </c>
      <c r="N14" s="14">
        <f t="shared" si="5"/>
        <v>0</v>
      </c>
      <c r="O14" s="14">
        <f t="shared" si="6"/>
        <v>45856495.202671997</v>
      </c>
    </row>
    <row r="15" spans="1:15" x14ac:dyDescent="0.25">
      <c r="A15" s="15">
        <v>37653</v>
      </c>
      <c r="B15" s="14">
        <v>40095973</v>
      </c>
      <c r="C15" s="14">
        <v>699</v>
      </c>
      <c r="D15" s="14">
        <v>0</v>
      </c>
      <c r="E15" s="14">
        <v>2306.5</v>
      </c>
      <c r="F15" s="14">
        <v>28</v>
      </c>
      <c r="G15" s="14">
        <v>0</v>
      </c>
      <c r="I15" s="14">
        <f t="shared" si="0"/>
        <v>-24519771.1984585</v>
      </c>
      <c r="J15" s="14">
        <f t="shared" si="1"/>
        <v>4169058.2698517502</v>
      </c>
      <c r="K15" s="14">
        <f t="shared" si="2"/>
        <v>0</v>
      </c>
      <c r="L15" s="14">
        <f t="shared" si="3"/>
        <v>15155334.082908381</v>
      </c>
      <c r="M15" s="14">
        <f t="shared" si="4"/>
        <v>45482628.749822877</v>
      </c>
      <c r="N15" s="14">
        <f t="shared" si="5"/>
        <v>0</v>
      </c>
      <c r="O15" s="14">
        <f t="shared" si="6"/>
        <v>40287249.904124513</v>
      </c>
    </row>
    <row r="16" spans="1:15" x14ac:dyDescent="0.25">
      <c r="A16" s="15">
        <v>37681</v>
      </c>
      <c r="B16" s="14">
        <v>42167524</v>
      </c>
      <c r="C16" s="14">
        <v>581.1</v>
      </c>
      <c r="D16" s="14">
        <v>0</v>
      </c>
      <c r="E16" s="14">
        <v>2306.1999999999998</v>
      </c>
      <c r="F16" s="14">
        <v>31</v>
      </c>
      <c r="G16" s="14">
        <v>1</v>
      </c>
      <c r="I16" s="14">
        <f t="shared" si="0"/>
        <v>-24519771.1984585</v>
      </c>
      <c r="J16" s="14">
        <f t="shared" si="1"/>
        <v>3465865.17970079</v>
      </c>
      <c r="K16" s="14">
        <f t="shared" si="2"/>
        <v>0</v>
      </c>
      <c r="L16" s="14">
        <f t="shared" si="3"/>
        <v>15153362.871018125</v>
      </c>
      <c r="M16" s="14">
        <f t="shared" si="4"/>
        <v>50355767.544446759</v>
      </c>
      <c r="N16" s="14">
        <f t="shared" si="5"/>
        <v>-2903232.5239009499</v>
      </c>
      <c r="O16" s="14">
        <f t="shared" si="6"/>
        <v>41551991.872806229</v>
      </c>
    </row>
    <row r="17" spans="1:15" x14ac:dyDescent="0.25">
      <c r="A17" s="15">
        <v>37712</v>
      </c>
      <c r="B17" s="14">
        <v>36553705</v>
      </c>
      <c r="C17" s="14">
        <v>372.5</v>
      </c>
      <c r="D17" s="14">
        <v>2.4</v>
      </c>
      <c r="E17" s="14">
        <v>2321.8000000000002</v>
      </c>
      <c r="F17" s="14">
        <v>30</v>
      </c>
      <c r="G17" s="14">
        <v>1</v>
      </c>
      <c r="I17" s="14">
        <f t="shared" si="0"/>
        <v>-24519771.1984585</v>
      </c>
      <c r="J17" s="14">
        <f t="shared" si="1"/>
        <v>2221708.4485261473</v>
      </c>
      <c r="K17" s="14">
        <f t="shared" si="2"/>
        <v>243339.62469761519</v>
      </c>
      <c r="L17" s="14">
        <f t="shared" si="3"/>
        <v>15255865.889311373</v>
      </c>
      <c r="M17" s="14">
        <f t="shared" si="4"/>
        <v>48731387.946238801</v>
      </c>
      <c r="N17" s="14">
        <f t="shared" si="5"/>
        <v>-2903232.5239009499</v>
      </c>
      <c r="O17" s="14">
        <f t="shared" si="6"/>
        <v>39029298.186414488</v>
      </c>
    </row>
    <row r="18" spans="1:15" x14ac:dyDescent="0.25">
      <c r="A18" s="15">
        <v>37742</v>
      </c>
      <c r="B18" s="14">
        <v>37556483</v>
      </c>
      <c r="C18" s="14">
        <v>177.9</v>
      </c>
      <c r="D18" s="14">
        <v>0</v>
      </c>
      <c r="E18" s="14">
        <v>2330.9</v>
      </c>
      <c r="F18" s="14">
        <v>31</v>
      </c>
      <c r="G18" s="14">
        <v>1</v>
      </c>
      <c r="I18" s="14">
        <f t="shared" si="0"/>
        <v>-24519771.1984585</v>
      </c>
      <c r="J18" s="14">
        <f t="shared" si="1"/>
        <v>1061052.1691081922</v>
      </c>
      <c r="K18" s="14">
        <f t="shared" si="2"/>
        <v>0</v>
      </c>
      <c r="L18" s="14">
        <f t="shared" si="3"/>
        <v>15315659.316649098</v>
      </c>
      <c r="M18" s="14">
        <f t="shared" si="4"/>
        <v>50355767.544446759</v>
      </c>
      <c r="N18" s="14">
        <f t="shared" si="5"/>
        <v>-2903232.5239009499</v>
      </c>
      <c r="O18" s="14">
        <f t="shared" si="6"/>
        <v>39309475.307844602</v>
      </c>
    </row>
    <row r="19" spans="1:15" x14ac:dyDescent="0.25">
      <c r="A19" s="15">
        <v>37773</v>
      </c>
      <c r="B19" s="14">
        <v>42984371</v>
      </c>
      <c r="C19" s="14">
        <v>43.4</v>
      </c>
      <c r="D19" s="14">
        <v>52.9</v>
      </c>
      <c r="E19" s="14">
        <v>2351</v>
      </c>
      <c r="F19" s="14">
        <v>30</v>
      </c>
      <c r="G19" s="14">
        <v>0</v>
      </c>
      <c r="I19" s="14">
        <f t="shared" si="0"/>
        <v>-24519771.1984585</v>
      </c>
      <c r="J19" s="14">
        <f t="shared" si="1"/>
        <v>258851.40044573098</v>
      </c>
      <c r="K19" s="14">
        <f t="shared" si="2"/>
        <v>5363610.894376602</v>
      </c>
      <c r="L19" s="14">
        <f t="shared" si="3"/>
        <v>15447730.513296165</v>
      </c>
      <c r="M19" s="14">
        <f t="shared" si="4"/>
        <v>48731387.946238801</v>
      </c>
      <c r="N19" s="14">
        <f t="shared" si="5"/>
        <v>0</v>
      </c>
      <c r="O19" s="14">
        <f t="shared" si="6"/>
        <v>45281809.5558988</v>
      </c>
    </row>
    <row r="20" spans="1:15" x14ac:dyDescent="0.25">
      <c r="A20" s="15">
        <v>37803</v>
      </c>
      <c r="B20" s="14">
        <v>52284129</v>
      </c>
      <c r="C20" s="14">
        <v>0.2</v>
      </c>
      <c r="D20" s="14">
        <v>118.3</v>
      </c>
      <c r="E20" s="14">
        <v>2370.4</v>
      </c>
      <c r="F20" s="14">
        <v>31</v>
      </c>
      <c r="G20" s="14">
        <v>0</v>
      </c>
      <c r="I20" s="14">
        <f t="shared" si="0"/>
        <v>-24519771.1984585</v>
      </c>
      <c r="J20" s="14">
        <f t="shared" si="1"/>
        <v>1192.863596524106</v>
      </c>
      <c r="K20" s="14">
        <f t="shared" si="2"/>
        <v>11994615.667386616</v>
      </c>
      <c r="L20" s="14">
        <f t="shared" si="3"/>
        <v>15575202.215532636</v>
      </c>
      <c r="M20" s="14">
        <f t="shared" si="4"/>
        <v>50355767.544446759</v>
      </c>
      <c r="N20" s="14">
        <f t="shared" si="5"/>
        <v>0</v>
      </c>
      <c r="O20" s="14">
        <f t="shared" si="6"/>
        <v>53407007.092504039</v>
      </c>
    </row>
    <row r="21" spans="1:15" x14ac:dyDescent="0.25">
      <c r="A21" s="15">
        <v>37834</v>
      </c>
      <c r="B21" s="14">
        <v>50166813</v>
      </c>
      <c r="C21" s="14">
        <v>2</v>
      </c>
      <c r="D21" s="14">
        <v>128</v>
      </c>
      <c r="E21" s="14">
        <v>2387.5</v>
      </c>
      <c r="F21" s="14">
        <v>31</v>
      </c>
      <c r="G21" s="14">
        <v>0</v>
      </c>
      <c r="I21" s="14">
        <f t="shared" si="0"/>
        <v>-24519771.1984585</v>
      </c>
      <c r="J21" s="14">
        <f t="shared" si="1"/>
        <v>11928.635965241059</v>
      </c>
      <c r="K21" s="14">
        <f t="shared" si="2"/>
        <v>12978113.317206144</v>
      </c>
      <c r="L21" s="14">
        <f t="shared" si="3"/>
        <v>15687561.293277156</v>
      </c>
      <c r="M21" s="14">
        <f t="shared" si="4"/>
        <v>50355767.544446759</v>
      </c>
      <c r="N21" s="14">
        <f t="shared" si="5"/>
        <v>0</v>
      </c>
      <c r="O21" s="14">
        <f t="shared" si="6"/>
        <v>54513599.592436798</v>
      </c>
    </row>
    <row r="22" spans="1:15" x14ac:dyDescent="0.25">
      <c r="A22" s="15">
        <v>37865</v>
      </c>
      <c r="B22" s="14">
        <v>41546449</v>
      </c>
      <c r="C22" s="14">
        <v>54.9</v>
      </c>
      <c r="D22" s="14">
        <v>24</v>
      </c>
      <c r="E22" s="14">
        <v>2374.3000000000002</v>
      </c>
      <c r="F22" s="14">
        <v>30</v>
      </c>
      <c r="G22" s="14">
        <v>1</v>
      </c>
      <c r="I22" s="14">
        <f t="shared" si="0"/>
        <v>-24519771.1984585</v>
      </c>
      <c r="J22" s="14">
        <f t="shared" si="1"/>
        <v>327441.05724586709</v>
      </c>
      <c r="K22" s="14">
        <f t="shared" si="2"/>
        <v>2433396.2469761521</v>
      </c>
      <c r="L22" s="14">
        <f t="shared" si="3"/>
        <v>15600827.97010595</v>
      </c>
      <c r="M22" s="14">
        <f t="shared" si="4"/>
        <v>48731387.946238801</v>
      </c>
      <c r="N22" s="14">
        <f t="shared" si="5"/>
        <v>-2903232.5239009499</v>
      </c>
      <c r="O22" s="14">
        <f t="shared" si="6"/>
        <v>39670049.498207323</v>
      </c>
    </row>
    <row r="23" spans="1:15" x14ac:dyDescent="0.25">
      <c r="A23" s="15">
        <v>37895</v>
      </c>
      <c r="B23" s="14">
        <v>39767949</v>
      </c>
      <c r="C23" s="14">
        <v>276</v>
      </c>
      <c r="D23" s="14">
        <v>0</v>
      </c>
      <c r="E23" s="14">
        <v>2354.1999999999998</v>
      </c>
      <c r="F23" s="14">
        <v>31</v>
      </c>
      <c r="G23" s="14">
        <v>1</v>
      </c>
      <c r="I23" s="14">
        <f t="shared" si="0"/>
        <v>-24519771.1984585</v>
      </c>
      <c r="J23" s="14">
        <f t="shared" si="1"/>
        <v>1646151.7632032661</v>
      </c>
      <c r="K23" s="14">
        <f t="shared" si="2"/>
        <v>0</v>
      </c>
      <c r="L23" s="14">
        <f t="shared" si="3"/>
        <v>15468756.773458881</v>
      </c>
      <c r="M23" s="14">
        <f t="shared" si="4"/>
        <v>50355767.544446759</v>
      </c>
      <c r="N23" s="14">
        <f t="shared" si="5"/>
        <v>-2903232.5239009499</v>
      </c>
      <c r="O23" s="14">
        <f t="shared" si="6"/>
        <v>40047672.358749457</v>
      </c>
    </row>
    <row r="24" spans="1:15" x14ac:dyDescent="0.25">
      <c r="A24" s="15">
        <v>37926</v>
      </c>
      <c r="B24" s="14">
        <v>39517539</v>
      </c>
      <c r="C24" s="14">
        <v>398.5</v>
      </c>
      <c r="D24" s="14">
        <v>0</v>
      </c>
      <c r="E24" s="14">
        <v>2336.6999999999998</v>
      </c>
      <c r="F24" s="14">
        <v>30</v>
      </c>
      <c r="G24" s="14">
        <v>1</v>
      </c>
      <c r="I24" s="14">
        <f t="shared" si="0"/>
        <v>-24519771.1984585</v>
      </c>
      <c r="J24" s="14">
        <f t="shared" si="1"/>
        <v>2376780.7160742809</v>
      </c>
      <c r="K24" s="14">
        <f t="shared" si="2"/>
        <v>0</v>
      </c>
      <c r="L24" s="14">
        <f t="shared" si="3"/>
        <v>15353769.413194021</v>
      </c>
      <c r="M24" s="14">
        <f t="shared" si="4"/>
        <v>48731387.946238801</v>
      </c>
      <c r="N24" s="14">
        <f t="shared" si="5"/>
        <v>-2903232.5239009499</v>
      </c>
      <c r="O24" s="14">
        <f t="shared" si="6"/>
        <v>39038934.353147656</v>
      </c>
    </row>
    <row r="25" spans="1:15" x14ac:dyDescent="0.25">
      <c r="A25" s="15">
        <v>37956</v>
      </c>
      <c r="B25" s="14">
        <v>44880488</v>
      </c>
      <c r="C25" s="14">
        <v>561.5</v>
      </c>
      <c r="D25" s="14">
        <v>0</v>
      </c>
      <c r="E25" s="14">
        <v>2341.8000000000002</v>
      </c>
      <c r="F25" s="14">
        <v>31</v>
      </c>
      <c r="G25" s="14">
        <v>0</v>
      </c>
      <c r="I25" s="14">
        <f t="shared" si="0"/>
        <v>-24519771.1984585</v>
      </c>
      <c r="J25" s="14">
        <f t="shared" si="1"/>
        <v>3348964.5472414275</v>
      </c>
      <c r="K25" s="14">
        <f t="shared" si="2"/>
        <v>0</v>
      </c>
      <c r="L25" s="14">
        <f t="shared" si="3"/>
        <v>15387280.015328355</v>
      </c>
      <c r="M25" s="14">
        <f t="shared" si="4"/>
        <v>50355767.544446759</v>
      </c>
      <c r="N25" s="14">
        <f t="shared" si="5"/>
        <v>0</v>
      </c>
      <c r="O25" s="14">
        <f t="shared" si="6"/>
        <v>44572240.908558041</v>
      </c>
    </row>
    <row r="26" spans="1:15" x14ac:dyDescent="0.25">
      <c r="A26" s="15">
        <v>37987</v>
      </c>
      <c r="B26" s="14">
        <v>46621843</v>
      </c>
      <c r="C26" s="14">
        <v>849.1</v>
      </c>
      <c r="D26" s="14">
        <v>0</v>
      </c>
      <c r="E26" s="14">
        <v>2337.3000000000002</v>
      </c>
      <c r="F26" s="14">
        <v>31</v>
      </c>
      <c r="G26" s="14">
        <v>0</v>
      </c>
      <c r="I26" s="14">
        <f t="shared" si="0"/>
        <v>-24519771.1984585</v>
      </c>
      <c r="J26" s="14">
        <f t="shared" si="1"/>
        <v>5064302.3990430916</v>
      </c>
      <c r="K26" s="14">
        <f t="shared" si="2"/>
        <v>0</v>
      </c>
      <c r="L26" s="14">
        <f t="shared" si="3"/>
        <v>15357711.836974533</v>
      </c>
      <c r="M26" s="14">
        <f t="shared" si="4"/>
        <v>50355767.544446759</v>
      </c>
      <c r="N26" s="14">
        <f t="shared" si="5"/>
        <v>0</v>
      </c>
      <c r="O26" s="14">
        <f t="shared" si="6"/>
        <v>46258010.582005881</v>
      </c>
    </row>
    <row r="27" spans="1:15" x14ac:dyDescent="0.25">
      <c r="A27" s="15">
        <v>38018</v>
      </c>
      <c r="B27" s="14">
        <v>41725458</v>
      </c>
      <c r="C27" s="14">
        <v>631.70000000000005</v>
      </c>
      <c r="D27" s="14">
        <v>0</v>
      </c>
      <c r="E27" s="14">
        <v>2341.8000000000002</v>
      </c>
      <c r="F27" s="14">
        <v>29</v>
      </c>
      <c r="G27" s="14">
        <v>0</v>
      </c>
      <c r="I27" s="14">
        <f t="shared" si="0"/>
        <v>-24519771.1984585</v>
      </c>
      <c r="J27" s="14">
        <f t="shared" si="1"/>
        <v>3767659.6696213889</v>
      </c>
      <c r="K27" s="14">
        <f t="shared" si="2"/>
        <v>0</v>
      </c>
      <c r="L27" s="14">
        <f t="shared" si="3"/>
        <v>15387280.015328355</v>
      </c>
      <c r="M27" s="14">
        <f t="shared" si="4"/>
        <v>47107008.348030835</v>
      </c>
      <c r="N27" s="14">
        <f t="shared" si="5"/>
        <v>0</v>
      </c>
      <c r="O27" s="14">
        <f t="shared" si="6"/>
        <v>41742176.834522083</v>
      </c>
    </row>
    <row r="28" spans="1:15" x14ac:dyDescent="0.25">
      <c r="A28" s="15">
        <v>38047</v>
      </c>
      <c r="B28" s="14">
        <v>40318730</v>
      </c>
      <c r="C28" s="14">
        <v>487.3</v>
      </c>
      <c r="D28" s="14">
        <v>0</v>
      </c>
      <c r="E28" s="14">
        <v>2344.9</v>
      </c>
      <c r="F28" s="14">
        <v>31</v>
      </c>
      <c r="G28" s="14">
        <v>1</v>
      </c>
      <c r="I28" s="14">
        <f t="shared" si="0"/>
        <v>-24519771.1984585</v>
      </c>
      <c r="J28" s="14">
        <f t="shared" si="1"/>
        <v>2906412.1529309843</v>
      </c>
      <c r="K28" s="14">
        <f t="shared" si="2"/>
        <v>0</v>
      </c>
      <c r="L28" s="14">
        <f t="shared" si="3"/>
        <v>15407649.204860985</v>
      </c>
      <c r="M28" s="14">
        <f t="shared" si="4"/>
        <v>50355767.544446759</v>
      </c>
      <c r="N28" s="14">
        <f t="shared" si="5"/>
        <v>-2903232.5239009499</v>
      </c>
      <c r="O28" s="14">
        <f t="shared" si="6"/>
        <v>41246825.179879278</v>
      </c>
    </row>
    <row r="29" spans="1:15" x14ac:dyDescent="0.25">
      <c r="A29" s="15">
        <v>38078</v>
      </c>
      <c r="B29" s="14">
        <v>36501288</v>
      </c>
      <c r="C29" s="14">
        <v>331.5</v>
      </c>
      <c r="D29" s="14">
        <v>0</v>
      </c>
      <c r="E29" s="14">
        <v>2370.6</v>
      </c>
      <c r="F29" s="14">
        <v>30</v>
      </c>
      <c r="G29" s="14">
        <v>1</v>
      </c>
      <c r="I29" s="14">
        <f t="shared" si="0"/>
        <v>-24519771.1984585</v>
      </c>
      <c r="J29" s="14">
        <f t="shared" si="1"/>
        <v>1977171.4112387055</v>
      </c>
      <c r="K29" s="14">
        <f t="shared" si="2"/>
        <v>0</v>
      </c>
      <c r="L29" s="14">
        <f t="shared" si="3"/>
        <v>15576516.356792806</v>
      </c>
      <c r="M29" s="14">
        <f t="shared" si="4"/>
        <v>48731387.946238801</v>
      </c>
      <c r="N29" s="14">
        <f t="shared" si="5"/>
        <v>-2903232.5239009499</v>
      </c>
      <c r="O29" s="14">
        <f t="shared" si="6"/>
        <v>38862071.99191086</v>
      </c>
    </row>
    <row r="30" spans="1:15" x14ac:dyDescent="0.25">
      <c r="A30" s="15">
        <v>38108</v>
      </c>
      <c r="B30" s="14">
        <v>37912797</v>
      </c>
      <c r="C30" s="14">
        <v>158.9</v>
      </c>
      <c r="D30" s="14">
        <v>8.6</v>
      </c>
      <c r="E30" s="14">
        <v>2384.5</v>
      </c>
      <c r="F30" s="14">
        <v>31</v>
      </c>
      <c r="G30" s="14">
        <v>1</v>
      </c>
      <c r="I30" s="14">
        <f t="shared" si="0"/>
        <v>-24519771.1984585</v>
      </c>
      <c r="J30" s="14">
        <f t="shared" si="1"/>
        <v>947730.12743840215</v>
      </c>
      <c r="K30" s="14">
        <f t="shared" si="2"/>
        <v>871966.98849978775</v>
      </c>
      <c r="L30" s="14">
        <f t="shared" si="3"/>
        <v>15667849.174374608</v>
      </c>
      <c r="M30" s="14">
        <f t="shared" si="4"/>
        <v>50355767.544446759</v>
      </c>
      <c r="N30" s="14">
        <f t="shared" si="5"/>
        <v>-2903232.5239009499</v>
      </c>
      <c r="O30" s="14">
        <f t="shared" si="6"/>
        <v>40420310.112400107</v>
      </c>
    </row>
    <row r="31" spans="1:15" x14ac:dyDescent="0.25">
      <c r="A31" s="15">
        <v>38139</v>
      </c>
      <c r="B31" s="14">
        <v>40816462</v>
      </c>
      <c r="C31" s="14">
        <v>44.2</v>
      </c>
      <c r="D31" s="14">
        <v>31.6</v>
      </c>
      <c r="E31" s="14">
        <v>2421.6999999999998</v>
      </c>
      <c r="F31" s="14">
        <v>30</v>
      </c>
      <c r="G31" s="14">
        <v>0</v>
      </c>
      <c r="I31" s="14">
        <f t="shared" si="0"/>
        <v>-24519771.1984585</v>
      </c>
      <c r="J31" s="14">
        <f t="shared" si="1"/>
        <v>263622.85483182746</v>
      </c>
      <c r="K31" s="14">
        <f t="shared" si="2"/>
        <v>3203971.7251852672</v>
      </c>
      <c r="L31" s="14">
        <f t="shared" si="3"/>
        <v>15912279.448766192</v>
      </c>
      <c r="M31" s="14">
        <f t="shared" si="4"/>
        <v>48731387.946238801</v>
      </c>
      <c r="N31" s="14">
        <f t="shared" si="5"/>
        <v>0</v>
      </c>
      <c r="O31" s="14">
        <f t="shared" si="6"/>
        <v>43591490.776563585</v>
      </c>
    </row>
    <row r="32" spans="1:15" x14ac:dyDescent="0.25">
      <c r="A32" s="15">
        <v>38169</v>
      </c>
      <c r="B32" s="14">
        <v>46558822</v>
      </c>
      <c r="C32" s="14">
        <v>3.6</v>
      </c>
      <c r="D32" s="14">
        <v>86.4</v>
      </c>
      <c r="E32" s="14">
        <v>2438.3000000000002</v>
      </c>
      <c r="F32" s="14">
        <v>31</v>
      </c>
      <c r="G32" s="14">
        <v>0</v>
      </c>
      <c r="I32" s="14">
        <f t="shared" si="0"/>
        <v>-24519771.1984585</v>
      </c>
      <c r="J32" s="14">
        <f t="shared" si="1"/>
        <v>21471.544737433906</v>
      </c>
      <c r="K32" s="14">
        <f t="shared" si="2"/>
        <v>8760226.4891141485</v>
      </c>
      <c r="L32" s="14">
        <f t="shared" si="3"/>
        <v>16021353.17336029</v>
      </c>
      <c r="M32" s="14">
        <f t="shared" si="4"/>
        <v>50355767.544446759</v>
      </c>
      <c r="N32" s="14">
        <f t="shared" si="5"/>
        <v>0</v>
      </c>
      <c r="O32" s="14">
        <f t="shared" si="6"/>
        <v>50639047.553200126</v>
      </c>
    </row>
    <row r="33" spans="1:15" x14ac:dyDescent="0.25">
      <c r="A33" s="15">
        <v>38200</v>
      </c>
      <c r="B33" s="14">
        <v>46668262</v>
      </c>
      <c r="C33" s="14">
        <v>12.8</v>
      </c>
      <c r="D33" s="14">
        <v>59.6</v>
      </c>
      <c r="E33" s="14">
        <v>2459.1999999999998</v>
      </c>
      <c r="F33" s="14">
        <v>31</v>
      </c>
      <c r="G33" s="14">
        <v>0</v>
      </c>
      <c r="I33" s="14">
        <f t="shared" si="0"/>
        <v>-24519771.1984585</v>
      </c>
      <c r="J33" s="14">
        <f t="shared" si="1"/>
        <v>76343.270177542785</v>
      </c>
      <c r="K33" s="14">
        <f t="shared" si="2"/>
        <v>6042934.0133241108</v>
      </c>
      <c r="L33" s="14">
        <f t="shared" si="3"/>
        <v>16158680.935048033</v>
      </c>
      <c r="M33" s="14">
        <f t="shared" si="4"/>
        <v>50355767.544446759</v>
      </c>
      <c r="N33" s="14">
        <f t="shared" si="5"/>
        <v>0</v>
      </c>
      <c r="O33" s="14">
        <f t="shared" si="6"/>
        <v>48113954.564537942</v>
      </c>
    </row>
    <row r="34" spans="1:15" x14ac:dyDescent="0.25">
      <c r="A34" s="15">
        <v>38231</v>
      </c>
      <c r="B34" s="14">
        <v>42381567</v>
      </c>
      <c r="C34" s="14">
        <v>30</v>
      </c>
      <c r="D34" s="14">
        <v>41.2</v>
      </c>
      <c r="E34" s="14">
        <v>2424.5</v>
      </c>
      <c r="F34" s="14">
        <v>30</v>
      </c>
      <c r="G34" s="14">
        <v>1</v>
      </c>
      <c r="I34" s="14">
        <f t="shared" ref="I34:I65" si="7">const</f>
        <v>-24519771.1984585</v>
      </c>
      <c r="J34" s="14">
        <f t="shared" ref="J34:J65" si="8">PearsonHDD*C34</f>
        <v>178929.53947861589</v>
      </c>
      <c r="K34" s="14">
        <f t="shared" ref="K34:K65" si="9">PearsonCDD*D34</f>
        <v>4177330.2239757278</v>
      </c>
      <c r="L34" s="14">
        <f t="shared" ref="L34:L65" si="10">TorFTE*E34</f>
        <v>15930677.426408572</v>
      </c>
      <c r="M34" s="14">
        <f t="shared" ref="M34:M65" si="11">MonthDays*F34</f>
        <v>48731387.946238801</v>
      </c>
      <c r="N34" s="14">
        <f t="shared" ref="N34:N65" si="12">Shoulder1*G34</f>
        <v>-2903232.5239009499</v>
      </c>
      <c r="O34" s="14">
        <f t="shared" ref="O34:O65" si="13">SUM(I34:N34)</f>
        <v>41595321.413742267</v>
      </c>
    </row>
    <row r="35" spans="1:15" x14ac:dyDescent="0.25">
      <c r="A35" s="15">
        <v>38261</v>
      </c>
      <c r="B35" s="14">
        <v>40841015</v>
      </c>
      <c r="C35" s="14">
        <v>226.3</v>
      </c>
      <c r="D35" s="14">
        <v>1.5</v>
      </c>
      <c r="E35" s="14">
        <v>2384.6999999999998</v>
      </c>
      <c r="F35" s="14">
        <v>31</v>
      </c>
      <c r="G35" s="14">
        <v>1</v>
      </c>
      <c r="I35" s="14">
        <f t="shared" si="7"/>
        <v>-24519771.1984585</v>
      </c>
      <c r="J35" s="14">
        <f t="shared" si="8"/>
        <v>1349725.1594670259</v>
      </c>
      <c r="K35" s="14">
        <f t="shared" si="9"/>
        <v>152087.2654360095</v>
      </c>
      <c r="L35" s="14">
        <f t="shared" si="10"/>
        <v>15669163.315634778</v>
      </c>
      <c r="M35" s="14">
        <f t="shared" si="11"/>
        <v>50355767.544446759</v>
      </c>
      <c r="N35" s="14">
        <f t="shared" si="12"/>
        <v>-2903232.5239009499</v>
      </c>
      <c r="O35" s="14">
        <f t="shared" si="13"/>
        <v>40103739.562625125</v>
      </c>
    </row>
    <row r="36" spans="1:15" x14ac:dyDescent="0.25">
      <c r="A36" s="15">
        <v>38292</v>
      </c>
      <c r="B36" s="14">
        <v>39833401</v>
      </c>
      <c r="C36" s="14">
        <v>379.1</v>
      </c>
      <c r="D36" s="14">
        <v>0</v>
      </c>
      <c r="E36" s="14">
        <v>2351.1</v>
      </c>
      <c r="F36" s="14">
        <v>30</v>
      </c>
      <c r="G36" s="14">
        <v>1</v>
      </c>
      <c r="I36" s="14">
        <f t="shared" si="7"/>
        <v>-24519771.1984585</v>
      </c>
      <c r="J36" s="14">
        <f t="shared" si="8"/>
        <v>2261072.947211443</v>
      </c>
      <c r="K36" s="14">
        <f t="shared" si="9"/>
        <v>0</v>
      </c>
      <c r="L36" s="14">
        <f t="shared" si="10"/>
        <v>15448387.583926249</v>
      </c>
      <c r="M36" s="14">
        <f t="shared" si="11"/>
        <v>48731387.946238801</v>
      </c>
      <c r="N36" s="14">
        <f t="shared" si="12"/>
        <v>-2903232.5239009499</v>
      </c>
      <c r="O36" s="14">
        <f t="shared" si="13"/>
        <v>39017844.75501705</v>
      </c>
    </row>
    <row r="37" spans="1:15" x14ac:dyDescent="0.25">
      <c r="A37" s="15">
        <v>38322</v>
      </c>
      <c r="B37" s="14">
        <v>44722043</v>
      </c>
      <c r="C37" s="14">
        <v>643.4</v>
      </c>
      <c r="D37" s="14">
        <v>0</v>
      </c>
      <c r="E37" s="14">
        <v>2332.1999999999998</v>
      </c>
      <c r="F37" s="14">
        <v>31</v>
      </c>
      <c r="G37" s="14">
        <v>0</v>
      </c>
      <c r="I37" s="14">
        <f t="shared" si="7"/>
        <v>-24519771.1984585</v>
      </c>
      <c r="J37" s="14">
        <f t="shared" si="8"/>
        <v>3837442.1900180485</v>
      </c>
      <c r="K37" s="14">
        <f t="shared" si="9"/>
        <v>0</v>
      </c>
      <c r="L37" s="14">
        <f t="shared" si="10"/>
        <v>15324201.234840201</v>
      </c>
      <c r="M37" s="14">
        <f t="shared" si="11"/>
        <v>50355767.544446759</v>
      </c>
      <c r="N37" s="14">
        <f t="shared" si="12"/>
        <v>0</v>
      </c>
      <c r="O37" s="14">
        <f t="shared" si="13"/>
        <v>44997639.770846508</v>
      </c>
    </row>
    <row r="38" spans="1:15" x14ac:dyDescent="0.25">
      <c r="A38" s="15">
        <v>38353</v>
      </c>
      <c r="B38" s="14">
        <v>48542522</v>
      </c>
      <c r="C38" s="14">
        <v>770</v>
      </c>
      <c r="D38" s="14">
        <v>0</v>
      </c>
      <c r="E38" s="14">
        <v>2312</v>
      </c>
      <c r="F38" s="14">
        <v>31</v>
      </c>
      <c r="G38" s="14">
        <v>0</v>
      </c>
      <c r="I38" s="14">
        <f t="shared" si="7"/>
        <v>-24519771.1984585</v>
      </c>
      <c r="J38" s="14">
        <f t="shared" si="8"/>
        <v>4592524.8466178076</v>
      </c>
      <c r="K38" s="14">
        <f t="shared" si="9"/>
        <v>0</v>
      </c>
      <c r="L38" s="14">
        <f t="shared" si="10"/>
        <v>15191472.967563052</v>
      </c>
      <c r="M38" s="14">
        <f t="shared" si="11"/>
        <v>50355767.544446759</v>
      </c>
      <c r="N38" s="14">
        <f t="shared" si="12"/>
        <v>0</v>
      </c>
      <c r="O38" s="14">
        <f t="shared" si="13"/>
        <v>45619994.160169117</v>
      </c>
    </row>
    <row r="39" spans="1:15" x14ac:dyDescent="0.25">
      <c r="A39" s="15">
        <v>38384</v>
      </c>
      <c r="B39" s="14">
        <v>41428497</v>
      </c>
      <c r="C39" s="14">
        <v>616.4</v>
      </c>
      <c r="D39" s="14">
        <v>0</v>
      </c>
      <c r="E39" s="14">
        <v>2293.6</v>
      </c>
      <c r="F39" s="14">
        <v>28</v>
      </c>
      <c r="G39" s="14">
        <v>0</v>
      </c>
      <c r="I39" s="14">
        <f t="shared" si="7"/>
        <v>-24519771.1984585</v>
      </c>
      <c r="J39" s="14">
        <f t="shared" si="8"/>
        <v>3676405.6044872943</v>
      </c>
      <c r="K39" s="14">
        <f t="shared" si="9"/>
        <v>0</v>
      </c>
      <c r="L39" s="14">
        <f t="shared" si="10"/>
        <v>15070571.971627427</v>
      </c>
      <c r="M39" s="14">
        <f t="shared" si="11"/>
        <v>45482628.749822877</v>
      </c>
      <c r="N39" s="14">
        <f t="shared" si="12"/>
        <v>0</v>
      </c>
      <c r="O39" s="14">
        <f t="shared" si="13"/>
        <v>39709835.127479099</v>
      </c>
    </row>
    <row r="40" spans="1:15" x14ac:dyDescent="0.25">
      <c r="A40" s="15">
        <v>38412</v>
      </c>
      <c r="B40" s="14">
        <v>41222444</v>
      </c>
      <c r="C40" s="14">
        <v>608.6</v>
      </c>
      <c r="D40" s="14">
        <v>0</v>
      </c>
      <c r="E40" s="14">
        <v>2295</v>
      </c>
      <c r="F40" s="14">
        <v>31</v>
      </c>
      <c r="G40" s="14">
        <v>1</v>
      </c>
      <c r="I40" s="14">
        <f t="shared" si="7"/>
        <v>-24519771.1984585</v>
      </c>
      <c r="J40" s="14">
        <f t="shared" si="8"/>
        <v>3629883.9242228544</v>
      </c>
      <c r="K40" s="14">
        <f t="shared" si="9"/>
        <v>0</v>
      </c>
      <c r="L40" s="14">
        <f t="shared" si="10"/>
        <v>15079770.960448617</v>
      </c>
      <c r="M40" s="14">
        <f t="shared" si="11"/>
        <v>50355767.544446759</v>
      </c>
      <c r="N40" s="14">
        <f t="shared" si="12"/>
        <v>-2903232.5239009499</v>
      </c>
      <c r="O40" s="14">
        <f t="shared" si="13"/>
        <v>41642418.706758782</v>
      </c>
    </row>
    <row r="41" spans="1:15" x14ac:dyDescent="0.25">
      <c r="A41" s="15">
        <v>38443</v>
      </c>
      <c r="B41" s="14">
        <v>37169881</v>
      </c>
      <c r="C41" s="14">
        <v>306.8</v>
      </c>
      <c r="D41" s="14">
        <v>0</v>
      </c>
      <c r="E41" s="14">
        <v>2327.6999999999998</v>
      </c>
      <c r="F41" s="14">
        <v>30</v>
      </c>
      <c r="G41" s="14">
        <v>1</v>
      </c>
      <c r="I41" s="14">
        <f t="shared" si="7"/>
        <v>-24519771.1984585</v>
      </c>
      <c r="J41" s="14">
        <f t="shared" si="8"/>
        <v>1829852.7570679786</v>
      </c>
      <c r="K41" s="14">
        <f t="shared" si="9"/>
        <v>0</v>
      </c>
      <c r="L41" s="14">
        <f t="shared" si="10"/>
        <v>15294633.056486379</v>
      </c>
      <c r="M41" s="14">
        <f t="shared" si="11"/>
        <v>48731387.946238801</v>
      </c>
      <c r="N41" s="14">
        <f t="shared" si="12"/>
        <v>-2903232.5239009499</v>
      </c>
      <c r="O41" s="14">
        <f t="shared" si="13"/>
        <v>38432870.037433706</v>
      </c>
    </row>
    <row r="42" spans="1:15" x14ac:dyDescent="0.25">
      <c r="A42" s="15">
        <v>38473</v>
      </c>
      <c r="B42" s="14">
        <v>41798246</v>
      </c>
      <c r="C42" s="14">
        <v>189.4</v>
      </c>
      <c r="D42" s="14">
        <v>0.8</v>
      </c>
      <c r="E42" s="14">
        <v>2361</v>
      </c>
      <c r="F42" s="14">
        <v>31</v>
      </c>
      <c r="G42" s="14">
        <v>1</v>
      </c>
      <c r="I42" s="14">
        <f t="shared" si="7"/>
        <v>-24519771.1984585</v>
      </c>
      <c r="J42" s="14">
        <f t="shared" si="8"/>
        <v>1129641.8259083284</v>
      </c>
      <c r="K42" s="14">
        <f t="shared" si="9"/>
        <v>81113.208232538411</v>
      </c>
      <c r="L42" s="14">
        <f t="shared" si="10"/>
        <v>15513437.576304656</v>
      </c>
      <c r="M42" s="14">
        <f t="shared" si="11"/>
        <v>50355767.544446759</v>
      </c>
      <c r="N42" s="14">
        <f t="shared" si="12"/>
        <v>-2903232.5239009499</v>
      </c>
      <c r="O42" s="14">
        <f t="shared" si="13"/>
        <v>39656956.432532832</v>
      </c>
    </row>
    <row r="43" spans="1:15" x14ac:dyDescent="0.25">
      <c r="A43" s="15">
        <v>38504</v>
      </c>
      <c r="B43" s="14">
        <v>50864873</v>
      </c>
      <c r="C43" s="14">
        <v>8.9</v>
      </c>
      <c r="D43" s="14">
        <v>146.30000000000001</v>
      </c>
      <c r="E43" s="14">
        <v>2409.6</v>
      </c>
      <c r="F43" s="14">
        <v>30</v>
      </c>
      <c r="G43" s="14">
        <v>0</v>
      </c>
      <c r="I43" s="14">
        <f t="shared" si="7"/>
        <v>-24519771.1984585</v>
      </c>
      <c r="J43" s="14">
        <f t="shared" si="8"/>
        <v>53082.430045322719</v>
      </c>
      <c r="K43" s="14">
        <f t="shared" si="9"/>
        <v>14833577.955525462</v>
      </c>
      <c r="L43" s="14">
        <f t="shared" si="10"/>
        <v>15832773.90252592</v>
      </c>
      <c r="M43" s="14">
        <f t="shared" si="11"/>
        <v>48731387.946238801</v>
      </c>
      <c r="N43" s="14">
        <f t="shared" si="12"/>
        <v>0</v>
      </c>
      <c r="O43" s="14">
        <f t="shared" si="13"/>
        <v>54931051.035877004</v>
      </c>
    </row>
    <row r="44" spans="1:15" x14ac:dyDescent="0.25">
      <c r="A44" s="15">
        <v>38534</v>
      </c>
      <c r="B44" s="14">
        <v>64310254</v>
      </c>
      <c r="C44" s="14">
        <v>0</v>
      </c>
      <c r="D44" s="14">
        <v>188.7</v>
      </c>
      <c r="E44" s="14">
        <v>2451.1</v>
      </c>
      <c r="F44" s="14">
        <v>31</v>
      </c>
      <c r="G44" s="14">
        <v>0</v>
      </c>
      <c r="I44" s="14">
        <f t="shared" si="7"/>
        <v>-24519771.1984585</v>
      </c>
      <c r="J44" s="14">
        <f t="shared" si="8"/>
        <v>0</v>
      </c>
      <c r="K44" s="14">
        <f t="shared" si="9"/>
        <v>19132577.991849996</v>
      </c>
      <c r="L44" s="14">
        <f t="shared" si="10"/>
        <v>16105458.214011155</v>
      </c>
      <c r="M44" s="14">
        <f t="shared" si="11"/>
        <v>50355767.544446759</v>
      </c>
      <c r="N44" s="14">
        <f t="shared" si="12"/>
        <v>0</v>
      </c>
      <c r="O44" s="14">
        <f t="shared" si="13"/>
        <v>61074032.55184941</v>
      </c>
    </row>
    <row r="45" spans="1:15" x14ac:dyDescent="0.25">
      <c r="A45" s="15">
        <v>38565</v>
      </c>
      <c r="B45" s="14">
        <v>57380326</v>
      </c>
      <c r="C45" s="14">
        <v>0.2</v>
      </c>
      <c r="D45" s="14">
        <v>140.69999999999999</v>
      </c>
      <c r="E45" s="14">
        <v>2492.9</v>
      </c>
      <c r="F45" s="14">
        <v>31</v>
      </c>
      <c r="G45" s="14">
        <v>0</v>
      </c>
      <c r="I45" s="14">
        <f t="shared" si="7"/>
        <v>-24519771.1984585</v>
      </c>
      <c r="J45" s="14">
        <f t="shared" si="8"/>
        <v>1192.863596524106</v>
      </c>
      <c r="K45" s="14">
        <f t="shared" si="9"/>
        <v>14265785.49789769</v>
      </c>
      <c r="L45" s="14">
        <f t="shared" si="10"/>
        <v>16380113.737386648</v>
      </c>
      <c r="M45" s="14">
        <f t="shared" si="11"/>
        <v>50355767.544446759</v>
      </c>
      <c r="N45" s="14">
        <f t="shared" si="12"/>
        <v>0</v>
      </c>
      <c r="O45" s="14">
        <f t="shared" si="13"/>
        <v>56483088.444869123</v>
      </c>
    </row>
    <row r="46" spans="1:15" x14ac:dyDescent="0.25">
      <c r="A46" s="15">
        <v>38596</v>
      </c>
      <c r="B46" s="14">
        <v>44439886</v>
      </c>
      <c r="C46" s="14">
        <v>22.6</v>
      </c>
      <c r="D46" s="14">
        <v>52.1</v>
      </c>
      <c r="E46" s="14">
        <v>2496.9</v>
      </c>
      <c r="F46" s="14">
        <v>30</v>
      </c>
      <c r="G46" s="14">
        <v>1</v>
      </c>
      <c r="I46" s="14">
        <f t="shared" si="7"/>
        <v>-24519771.1984585</v>
      </c>
      <c r="J46" s="14">
        <f t="shared" si="8"/>
        <v>134793.58640722398</v>
      </c>
      <c r="K46" s="14">
        <f t="shared" si="9"/>
        <v>5282497.6861440632</v>
      </c>
      <c r="L46" s="14">
        <f t="shared" si="10"/>
        <v>16406396.562590044</v>
      </c>
      <c r="M46" s="14">
        <f t="shared" si="11"/>
        <v>48731387.946238801</v>
      </c>
      <c r="N46" s="14">
        <f t="shared" si="12"/>
        <v>-2903232.5239009499</v>
      </c>
      <c r="O46" s="14">
        <f t="shared" si="13"/>
        <v>43132072.059020691</v>
      </c>
    </row>
    <row r="47" spans="1:15" x14ac:dyDescent="0.25">
      <c r="A47" s="15">
        <v>38626</v>
      </c>
      <c r="B47" s="14">
        <v>43790040</v>
      </c>
      <c r="C47" s="14">
        <v>220.2</v>
      </c>
      <c r="D47" s="14">
        <v>7.6</v>
      </c>
      <c r="E47" s="14">
        <v>2480.6</v>
      </c>
      <c r="F47" s="14">
        <v>31</v>
      </c>
      <c r="G47" s="14">
        <v>1</v>
      </c>
      <c r="I47" s="14">
        <f t="shared" si="7"/>
        <v>-24519771.1984585</v>
      </c>
      <c r="J47" s="14">
        <f t="shared" si="8"/>
        <v>1313342.8197730405</v>
      </c>
      <c r="K47" s="14">
        <f t="shared" si="9"/>
        <v>770575.47820911475</v>
      </c>
      <c r="L47" s="14">
        <f t="shared" si="10"/>
        <v>16299294.049886204</v>
      </c>
      <c r="M47" s="14">
        <f t="shared" si="11"/>
        <v>50355767.544446759</v>
      </c>
      <c r="N47" s="14">
        <f t="shared" si="12"/>
        <v>-2903232.5239009499</v>
      </c>
      <c r="O47" s="14">
        <f t="shared" si="13"/>
        <v>41315976.169955671</v>
      </c>
    </row>
    <row r="48" spans="1:15" x14ac:dyDescent="0.25">
      <c r="A48" s="15">
        <v>38657</v>
      </c>
      <c r="B48" s="14">
        <v>40873328</v>
      </c>
      <c r="C48" s="14">
        <v>388.4</v>
      </c>
      <c r="D48" s="14">
        <v>0</v>
      </c>
      <c r="E48" s="14">
        <v>2447.3000000000002</v>
      </c>
      <c r="F48" s="14">
        <v>30</v>
      </c>
      <c r="G48" s="14">
        <v>1</v>
      </c>
      <c r="I48" s="14">
        <f t="shared" si="7"/>
        <v>-24519771.1984585</v>
      </c>
      <c r="J48" s="14">
        <f t="shared" si="8"/>
        <v>2316541.1044498137</v>
      </c>
      <c r="K48" s="14">
        <f t="shared" si="9"/>
        <v>0</v>
      </c>
      <c r="L48" s="14">
        <f t="shared" si="10"/>
        <v>16080489.530067932</v>
      </c>
      <c r="M48" s="14">
        <f t="shared" si="11"/>
        <v>48731387.946238801</v>
      </c>
      <c r="N48" s="14">
        <f t="shared" si="12"/>
        <v>-2903232.5239009499</v>
      </c>
      <c r="O48" s="14">
        <f t="shared" si="13"/>
        <v>39705414.858397096</v>
      </c>
    </row>
    <row r="49" spans="1:15" x14ac:dyDescent="0.25">
      <c r="A49" s="15">
        <v>38687</v>
      </c>
      <c r="B49" s="14">
        <v>44804197</v>
      </c>
      <c r="C49" s="14">
        <v>665.3</v>
      </c>
      <c r="D49" s="14">
        <v>0</v>
      </c>
      <c r="E49" s="14">
        <v>2428</v>
      </c>
      <c r="F49" s="14">
        <v>31</v>
      </c>
      <c r="G49" s="14">
        <v>0</v>
      </c>
      <c r="I49" s="14">
        <f t="shared" si="7"/>
        <v>-24519771.1984585</v>
      </c>
      <c r="J49" s="14">
        <f t="shared" si="8"/>
        <v>3968060.7538374383</v>
      </c>
      <c r="K49" s="14">
        <f t="shared" si="9"/>
        <v>0</v>
      </c>
      <c r="L49" s="14">
        <f t="shared" si="10"/>
        <v>15953674.898461543</v>
      </c>
      <c r="M49" s="14">
        <f t="shared" si="11"/>
        <v>50355767.544446759</v>
      </c>
      <c r="N49" s="14">
        <f t="shared" si="12"/>
        <v>0</v>
      </c>
      <c r="O49" s="14">
        <f t="shared" si="13"/>
        <v>45757731.998287238</v>
      </c>
    </row>
    <row r="50" spans="1:15" x14ac:dyDescent="0.25">
      <c r="A50" s="15">
        <v>38718</v>
      </c>
      <c r="B50" s="14">
        <v>45114205</v>
      </c>
      <c r="C50" s="14">
        <v>551.79999999999995</v>
      </c>
      <c r="D50" s="14">
        <v>0</v>
      </c>
      <c r="E50" s="14">
        <v>2405.6999999999998</v>
      </c>
      <c r="F50" s="14">
        <v>31</v>
      </c>
      <c r="G50" s="14">
        <v>0</v>
      </c>
      <c r="I50" s="14">
        <f t="shared" si="7"/>
        <v>-24519771.1984585</v>
      </c>
      <c r="J50" s="14">
        <f t="shared" si="8"/>
        <v>3291110.662810008</v>
      </c>
      <c r="K50" s="14">
        <f t="shared" si="9"/>
        <v>0</v>
      </c>
      <c r="L50" s="14">
        <f t="shared" si="10"/>
        <v>15807148.147952607</v>
      </c>
      <c r="M50" s="14">
        <f t="shared" si="11"/>
        <v>50355767.544446759</v>
      </c>
      <c r="N50" s="14">
        <f t="shared" si="12"/>
        <v>0</v>
      </c>
      <c r="O50" s="14">
        <f t="shared" si="13"/>
        <v>44934255.156750873</v>
      </c>
    </row>
    <row r="51" spans="1:15" x14ac:dyDescent="0.25">
      <c r="A51" s="15">
        <v>38749</v>
      </c>
      <c r="B51" s="14">
        <v>40806997</v>
      </c>
      <c r="C51" s="14">
        <v>604.29999999999995</v>
      </c>
      <c r="D51" s="14">
        <v>0</v>
      </c>
      <c r="E51" s="14">
        <v>2383.1</v>
      </c>
      <c r="F51" s="14">
        <v>28</v>
      </c>
      <c r="G51" s="14">
        <v>0</v>
      </c>
      <c r="I51" s="14">
        <f t="shared" si="7"/>
        <v>-24519771.1984585</v>
      </c>
      <c r="J51" s="14">
        <f t="shared" si="8"/>
        <v>3604237.3568975856</v>
      </c>
      <c r="K51" s="14">
        <f t="shared" si="9"/>
        <v>0</v>
      </c>
      <c r="L51" s="14">
        <f t="shared" si="10"/>
        <v>15658650.185553418</v>
      </c>
      <c r="M51" s="14">
        <f t="shared" si="11"/>
        <v>45482628.749822877</v>
      </c>
      <c r="N51" s="14">
        <f t="shared" si="12"/>
        <v>0</v>
      </c>
      <c r="O51" s="14">
        <f t="shared" si="13"/>
        <v>40225745.093815379</v>
      </c>
    </row>
    <row r="52" spans="1:15" x14ac:dyDescent="0.25">
      <c r="A52" s="15">
        <v>38777</v>
      </c>
      <c r="B52" s="14">
        <v>40480471</v>
      </c>
      <c r="C52" s="14">
        <v>516.6</v>
      </c>
      <c r="D52" s="14">
        <v>0</v>
      </c>
      <c r="E52" s="14">
        <v>2366.6999999999998</v>
      </c>
      <c r="F52" s="14">
        <v>31</v>
      </c>
      <c r="G52" s="14">
        <v>1</v>
      </c>
      <c r="I52" s="14">
        <f t="shared" si="7"/>
        <v>-24519771.1984585</v>
      </c>
      <c r="J52" s="14">
        <f t="shared" si="8"/>
        <v>3081166.6698217657</v>
      </c>
      <c r="K52" s="14">
        <f t="shared" si="9"/>
        <v>0</v>
      </c>
      <c r="L52" s="14">
        <f t="shared" si="10"/>
        <v>15550890.602219494</v>
      </c>
      <c r="M52" s="14">
        <f t="shared" si="11"/>
        <v>50355767.544446759</v>
      </c>
      <c r="N52" s="14">
        <f t="shared" si="12"/>
        <v>-2903232.5239009499</v>
      </c>
      <c r="O52" s="14">
        <f t="shared" si="13"/>
        <v>41564821.094128571</v>
      </c>
    </row>
    <row r="53" spans="1:15" x14ac:dyDescent="0.25">
      <c r="A53" s="15">
        <v>38808</v>
      </c>
      <c r="B53" s="14">
        <v>35812279</v>
      </c>
      <c r="C53" s="14">
        <v>293.3</v>
      </c>
      <c r="D53" s="14">
        <v>0</v>
      </c>
      <c r="E53" s="14">
        <v>2372.8000000000002</v>
      </c>
      <c r="F53" s="14">
        <v>30</v>
      </c>
      <c r="G53" s="14">
        <v>1</v>
      </c>
      <c r="I53" s="14">
        <f t="shared" si="7"/>
        <v>-24519771.1984585</v>
      </c>
      <c r="J53" s="14">
        <f t="shared" si="8"/>
        <v>1749334.4643026013</v>
      </c>
      <c r="K53" s="14">
        <f t="shared" si="9"/>
        <v>0</v>
      </c>
      <c r="L53" s="14">
        <f t="shared" si="10"/>
        <v>15590971.910654675</v>
      </c>
      <c r="M53" s="14">
        <f t="shared" si="11"/>
        <v>48731387.946238801</v>
      </c>
      <c r="N53" s="14">
        <f t="shared" si="12"/>
        <v>-2903232.5239009499</v>
      </c>
      <c r="O53" s="14">
        <f t="shared" si="13"/>
        <v>38648690.598836623</v>
      </c>
    </row>
    <row r="54" spans="1:15" x14ac:dyDescent="0.25">
      <c r="A54" s="15">
        <v>38838</v>
      </c>
      <c r="B54" s="14">
        <v>42016702</v>
      </c>
      <c r="C54" s="14">
        <v>136.9</v>
      </c>
      <c r="D54" s="14">
        <v>26</v>
      </c>
      <c r="E54" s="14">
        <v>2416.9</v>
      </c>
      <c r="F54" s="14">
        <v>31</v>
      </c>
      <c r="G54" s="14">
        <v>1</v>
      </c>
      <c r="I54" s="14">
        <f t="shared" si="7"/>
        <v>-24519771.1984585</v>
      </c>
      <c r="J54" s="14">
        <f t="shared" si="8"/>
        <v>816515.13182075054</v>
      </c>
      <c r="K54" s="14">
        <f t="shared" si="9"/>
        <v>2636179.2675574981</v>
      </c>
      <c r="L54" s="14">
        <f t="shared" si="10"/>
        <v>15880740.058522118</v>
      </c>
      <c r="M54" s="14">
        <f t="shared" si="11"/>
        <v>50355767.544446759</v>
      </c>
      <c r="N54" s="14">
        <f t="shared" si="12"/>
        <v>-2903232.5239009499</v>
      </c>
      <c r="O54" s="14">
        <f t="shared" si="13"/>
        <v>42266198.279987678</v>
      </c>
    </row>
    <row r="55" spans="1:15" x14ac:dyDescent="0.25">
      <c r="A55" s="15">
        <v>38869</v>
      </c>
      <c r="B55" s="14">
        <v>47732513</v>
      </c>
      <c r="C55" s="14">
        <v>19.5</v>
      </c>
      <c r="D55" s="14">
        <v>73.599999999999994</v>
      </c>
      <c r="E55" s="14">
        <v>2468.5</v>
      </c>
      <c r="F55" s="14">
        <v>30</v>
      </c>
      <c r="G55" s="14">
        <v>0</v>
      </c>
      <c r="I55" s="14">
        <f t="shared" si="7"/>
        <v>-24519771.1984585</v>
      </c>
      <c r="J55" s="14">
        <f t="shared" si="8"/>
        <v>116304.20066110033</v>
      </c>
      <c r="K55" s="14">
        <f t="shared" si="9"/>
        <v>7462415.1573935328</v>
      </c>
      <c r="L55" s="14">
        <f t="shared" si="10"/>
        <v>16219788.50364593</v>
      </c>
      <c r="M55" s="14">
        <f t="shared" si="11"/>
        <v>48731387.946238801</v>
      </c>
      <c r="N55" s="14">
        <f t="shared" si="12"/>
        <v>0</v>
      </c>
      <c r="O55" s="14">
        <f t="shared" si="13"/>
        <v>48010124.609480865</v>
      </c>
    </row>
    <row r="56" spans="1:15" x14ac:dyDescent="0.25">
      <c r="A56" s="15">
        <v>38899</v>
      </c>
      <c r="B56" s="14">
        <v>57684708</v>
      </c>
      <c r="C56" s="14">
        <v>0</v>
      </c>
      <c r="D56" s="14">
        <v>167.3</v>
      </c>
      <c r="E56" s="14">
        <v>2519.3000000000002</v>
      </c>
      <c r="F56" s="14">
        <v>31</v>
      </c>
      <c r="G56" s="14">
        <v>0</v>
      </c>
      <c r="I56" s="14">
        <f t="shared" si="7"/>
        <v>-24519771.1984585</v>
      </c>
      <c r="J56" s="14">
        <f t="shared" si="8"/>
        <v>0</v>
      </c>
      <c r="K56" s="14">
        <f t="shared" si="9"/>
        <v>16962799.671629593</v>
      </c>
      <c r="L56" s="14">
        <f t="shared" si="10"/>
        <v>16553580.383729065</v>
      </c>
      <c r="M56" s="14">
        <f t="shared" si="11"/>
        <v>50355767.544446759</v>
      </c>
      <c r="N56" s="14">
        <f t="shared" si="12"/>
        <v>0</v>
      </c>
      <c r="O56" s="14">
        <f t="shared" si="13"/>
        <v>59352376.401346914</v>
      </c>
    </row>
    <row r="57" spans="1:15" x14ac:dyDescent="0.25">
      <c r="A57" s="15">
        <v>38930</v>
      </c>
      <c r="B57" s="14">
        <v>54013596</v>
      </c>
      <c r="C57" s="14">
        <v>4.2</v>
      </c>
      <c r="D57" s="14">
        <v>101.6</v>
      </c>
      <c r="E57" s="14">
        <v>2529.5</v>
      </c>
      <c r="F57" s="14">
        <v>31</v>
      </c>
      <c r="G57" s="14">
        <v>0</v>
      </c>
      <c r="I57" s="14">
        <f t="shared" si="7"/>
        <v>-24519771.1984585</v>
      </c>
      <c r="J57" s="14">
        <f t="shared" si="8"/>
        <v>25050.135527006227</v>
      </c>
      <c r="K57" s="14">
        <f t="shared" si="9"/>
        <v>10301377.445532376</v>
      </c>
      <c r="L57" s="14">
        <f t="shared" si="10"/>
        <v>16620601.587997723</v>
      </c>
      <c r="M57" s="14">
        <f t="shared" si="11"/>
        <v>50355767.544446759</v>
      </c>
      <c r="N57" s="14">
        <f t="shared" si="12"/>
        <v>0</v>
      </c>
      <c r="O57" s="14">
        <f t="shared" si="13"/>
        <v>52783025.515045367</v>
      </c>
    </row>
    <row r="58" spans="1:15" x14ac:dyDescent="0.25">
      <c r="A58" s="15">
        <v>38961</v>
      </c>
      <c r="B58" s="14">
        <v>41817352</v>
      </c>
      <c r="C58" s="14">
        <v>80.900000000000006</v>
      </c>
      <c r="D58" s="14">
        <v>12.9</v>
      </c>
      <c r="E58" s="14">
        <v>2499.4</v>
      </c>
      <c r="F58" s="14">
        <v>30</v>
      </c>
      <c r="G58" s="14">
        <v>1</v>
      </c>
      <c r="I58" s="14">
        <f t="shared" si="7"/>
        <v>-24519771.1984585</v>
      </c>
      <c r="J58" s="14">
        <f t="shared" si="8"/>
        <v>482513.32479400089</v>
      </c>
      <c r="K58" s="14">
        <f t="shared" si="9"/>
        <v>1307950.4827496817</v>
      </c>
      <c r="L58" s="14">
        <f t="shared" si="10"/>
        <v>16422823.328342168</v>
      </c>
      <c r="M58" s="14">
        <f t="shared" si="11"/>
        <v>48731387.946238801</v>
      </c>
      <c r="N58" s="14">
        <f t="shared" si="12"/>
        <v>-2903232.5239009499</v>
      </c>
      <c r="O58" s="14">
        <f t="shared" si="13"/>
        <v>39521671.359765202</v>
      </c>
    </row>
    <row r="59" spans="1:15" x14ac:dyDescent="0.25">
      <c r="A59" s="15">
        <v>38991</v>
      </c>
      <c r="B59" s="14">
        <v>40617584</v>
      </c>
      <c r="C59" s="14">
        <v>288.3</v>
      </c>
      <c r="D59" s="14">
        <v>1.1000000000000001</v>
      </c>
      <c r="E59" s="14">
        <v>2463.4</v>
      </c>
      <c r="F59" s="14">
        <v>31</v>
      </c>
      <c r="G59" s="14">
        <v>1</v>
      </c>
      <c r="I59" s="14">
        <f t="shared" si="7"/>
        <v>-24519771.1984585</v>
      </c>
      <c r="J59" s="14">
        <f t="shared" si="8"/>
        <v>1719512.8743894987</v>
      </c>
      <c r="K59" s="14">
        <f t="shared" si="9"/>
        <v>111530.66131974031</v>
      </c>
      <c r="L59" s="14">
        <f t="shared" si="10"/>
        <v>16186277.9015116</v>
      </c>
      <c r="M59" s="14">
        <f t="shared" si="11"/>
        <v>50355767.544446759</v>
      </c>
      <c r="N59" s="14">
        <f t="shared" si="12"/>
        <v>-2903232.5239009499</v>
      </c>
      <c r="O59" s="14">
        <f t="shared" si="13"/>
        <v>40950085.259308152</v>
      </c>
    </row>
    <row r="60" spans="1:15" x14ac:dyDescent="0.25">
      <c r="A60" s="15">
        <v>39022</v>
      </c>
      <c r="B60" s="14">
        <v>39860324</v>
      </c>
      <c r="C60" s="14">
        <v>382.2</v>
      </c>
      <c r="D60" s="14">
        <v>0</v>
      </c>
      <c r="E60" s="14">
        <v>2429.6</v>
      </c>
      <c r="F60" s="14">
        <v>30</v>
      </c>
      <c r="G60" s="14">
        <v>1</v>
      </c>
      <c r="I60" s="14">
        <f t="shared" si="7"/>
        <v>-24519771.1984585</v>
      </c>
      <c r="J60" s="14">
        <f t="shared" si="8"/>
        <v>2279562.3329575663</v>
      </c>
      <c r="K60" s="14">
        <f t="shared" si="9"/>
        <v>0</v>
      </c>
      <c r="L60" s="14">
        <f t="shared" si="10"/>
        <v>15964188.0285429</v>
      </c>
      <c r="M60" s="14">
        <f t="shared" si="11"/>
        <v>48731387.946238801</v>
      </c>
      <c r="N60" s="14">
        <f t="shared" si="12"/>
        <v>-2903232.5239009499</v>
      </c>
      <c r="O60" s="14">
        <f t="shared" si="13"/>
        <v>39552134.585379817</v>
      </c>
    </row>
    <row r="61" spans="1:15" x14ac:dyDescent="0.25">
      <c r="A61" s="15">
        <v>39052</v>
      </c>
      <c r="B61" s="14">
        <v>42300327</v>
      </c>
      <c r="C61" s="14">
        <v>500.5</v>
      </c>
      <c r="D61" s="14">
        <v>0</v>
      </c>
      <c r="E61" s="14">
        <v>2437.6999999999998</v>
      </c>
      <c r="F61" s="14">
        <v>31</v>
      </c>
      <c r="G61" s="14">
        <v>0</v>
      </c>
      <c r="I61" s="14">
        <f t="shared" si="7"/>
        <v>-24519771.1984585</v>
      </c>
      <c r="J61" s="14">
        <f t="shared" si="8"/>
        <v>2985141.1503015752</v>
      </c>
      <c r="K61" s="14">
        <f t="shared" si="9"/>
        <v>0</v>
      </c>
      <c r="L61" s="14">
        <f t="shared" si="10"/>
        <v>16017410.749579778</v>
      </c>
      <c r="M61" s="14">
        <f t="shared" si="11"/>
        <v>50355767.544446759</v>
      </c>
      <c r="N61" s="14">
        <f t="shared" si="12"/>
        <v>0</v>
      </c>
      <c r="O61" s="14">
        <f t="shared" si="13"/>
        <v>44838548.245869614</v>
      </c>
    </row>
    <row r="62" spans="1:15" x14ac:dyDescent="0.25">
      <c r="A62" s="15">
        <v>39083</v>
      </c>
      <c r="B62" s="14">
        <v>49655654</v>
      </c>
      <c r="C62" s="14">
        <v>647.1</v>
      </c>
      <c r="D62" s="14">
        <v>0</v>
      </c>
      <c r="E62" s="14">
        <v>2435</v>
      </c>
      <c r="F62" s="14">
        <v>31</v>
      </c>
      <c r="G62" s="14">
        <v>0</v>
      </c>
      <c r="I62" s="14">
        <f t="shared" si="7"/>
        <v>-24519771.1984585</v>
      </c>
      <c r="J62" s="14">
        <f t="shared" si="8"/>
        <v>3859510.166553745</v>
      </c>
      <c r="K62" s="14">
        <f t="shared" si="9"/>
        <v>0</v>
      </c>
      <c r="L62" s="14">
        <f t="shared" si="10"/>
        <v>15999669.842567487</v>
      </c>
      <c r="M62" s="14">
        <f t="shared" si="11"/>
        <v>50355767.544446759</v>
      </c>
      <c r="N62" s="14">
        <f t="shared" si="12"/>
        <v>0</v>
      </c>
      <c r="O62" s="14">
        <f t="shared" si="13"/>
        <v>45695176.35510949</v>
      </c>
    </row>
    <row r="63" spans="1:15" x14ac:dyDescent="0.25">
      <c r="A63" s="15">
        <v>39114</v>
      </c>
      <c r="B63" s="14">
        <v>42071834</v>
      </c>
      <c r="C63" s="14">
        <v>740.1</v>
      </c>
      <c r="D63" s="14">
        <v>0</v>
      </c>
      <c r="E63" s="14">
        <v>2439.1</v>
      </c>
      <c r="F63" s="14">
        <v>28</v>
      </c>
      <c r="G63" s="14">
        <v>0</v>
      </c>
      <c r="I63" s="14">
        <f t="shared" si="7"/>
        <v>-24519771.1984585</v>
      </c>
      <c r="J63" s="14">
        <f t="shared" si="8"/>
        <v>4414191.7389374543</v>
      </c>
      <c r="K63" s="14">
        <f t="shared" si="9"/>
        <v>0</v>
      </c>
      <c r="L63" s="14">
        <f t="shared" si="10"/>
        <v>16026609.738400968</v>
      </c>
      <c r="M63" s="14">
        <f t="shared" si="11"/>
        <v>45482628.749822877</v>
      </c>
      <c r="N63" s="14">
        <f t="shared" si="12"/>
        <v>0</v>
      </c>
      <c r="O63" s="14">
        <f t="shared" si="13"/>
        <v>41403659.028702796</v>
      </c>
    </row>
    <row r="64" spans="1:15" x14ac:dyDescent="0.25">
      <c r="A64" s="15">
        <v>39142</v>
      </c>
      <c r="B64" s="14">
        <v>42673883</v>
      </c>
      <c r="C64" s="14">
        <v>546.70000000000005</v>
      </c>
      <c r="D64" s="14">
        <v>0</v>
      </c>
      <c r="E64" s="14">
        <v>2440.1999999999998</v>
      </c>
      <c r="F64" s="14">
        <v>31</v>
      </c>
      <c r="G64" s="14">
        <v>1</v>
      </c>
      <c r="I64" s="14">
        <f t="shared" si="7"/>
        <v>-24519771.1984585</v>
      </c>
      <c r="J64" s="14">
        <f t="shared" si="8"/>
        <v>3260692.6410986437</v>
      </c>
      <c r="K64" s="14">
        <f t="shared" si="9"/>
        <v>0</v>
      </c>
      <c r="L64" s="14">
        <f t="shared" si="10"/>
        <v>16033837.5153319</v>
      </c>
      <c r="M64" s="14">
        <f t="shared" si="11"/>
        <v>50355767.544446759</v>
      </c>
      <c r="N64" s="14">
        <f t="shared" si="12"/>
        <v>-2903232.5239009499</v>
      </c>
      <c r="O64" s="14">
        <f t="shared" si="13"/>
        <v>42227293.978517853</v>
      </c>
    </row>
    <row r="65" spans="1:15" x14ac:dyDescent="0.25">
      <c r="A65" s="15">
        <v>39173</v>
      </c>
      <c r="B65" s="14">
        <v>38768209</v>
      </c>
      <c r="C65" s="14">
        <v>356.4</v>
      </c>
      <c r="D65" s="14">
        <v>0</v>
      </c>
      <c r="E65" s="14">
        <v>2448.6</v>
      </c>
      <c r="F65" s="14">
        <v>30</v>
      </c>
      <c r="G65" s="14">
        <v>1</v>
      </c>
      <c r="I65" s="14">
        <f t="shared" si="7"/>
        <v>-24519771.1984585</v>
      </c>
      <c r="J65" s="14">
        <f t="shared" si="8"/>
        <v>2125682.9290059567</v>
      </c>
      <c r="K65" s="14">
        <f t="shared" si="9"/>
        <v>0</v>
      </c>
      <c r="L65" s="14">
        <f t="shared" si="10"/>
        <v>16089031.448259033</v>
      </c>
      <c r="M65" s="14">
        <f t="shared" si="11"/>
        <v>48731387.946238801</v>
      </c>
      <c r="N65" s="14">
        <f t="shared" si="12"/>
        <v>-2903232.5239009499</v>
      </c>
      <c r="O65" s="14">
        <f t="shared" si="13"/>
        <v>39523098.601144344</v>
      </c>
    </row>
    <row r="66" spans="1:15" x14ac:dyDescent="0.25">
      <c r="A66" s="15">
        <v>39203</v>
      </c>
      <c r="B66" s="14">
        <v>42375322</v>
      </c>
      <c r="C66" s="14">
        <v>136.4</v>
      </c>
      <c r="D66" s="14">
        <v>22.4</v>
      </c>
      <c r="E66" s="14">
        <v>2476</v>
      </c>
      <c r="F66" s="14">
        <v>31</v>
      </c>
      <c r="G66" s="14">
        <v>1</v>
      </c>
      <c r="I66" s="14">
        <f t="shared" ref="I66:I97" si="14">const</f>
        <v>-24519771.1984585</v>
      </c>
      <c r="J66" s="14">
        <f t="shared" ref="J66:J97" si="15">PearsonHDD*C66</f>
        <v>813532.97282944026</v>
      </c>
      <c r="K66" s="14">
        <f t="shared" ref="K66:K97" si="16">PearsonCDD*D66</f>
        <v>2271169.830511075</v>
      </c>
      <c r="L66" s="14">
        <f t="shared" ref="L66:L97" si="17">TorFTE*E66</f>
        <v>16269068.800902298</v>
      </c>
      <c r="M66" s="14">
        <f t="shared" ref="M66:M97" si="18">MonthDays*F66</f>
        <v>50355767.544446759</v>
      </c>
      <c r="N66" s="14">
        <f t="shared" ref="N66:N97" si="19">Shoulder1*G66</f>
        <v>-2903232.5239009499</v>
      </c>
      <c r="O66" s="14">
        <f t="shared" ref="O66:O97" si="20">SUM(I66:N66)</f>
        <v>42286535.426330119</v>
      </c>
    </row>
    <row r="67" spans="1:15" x14ac:dyDescent="0.25">
      <c r="A67" s="15">
        <v>39234</v>
      </c>
      <c r="B67" s="14">
        <v>47241676</v>
      </c>
      <c r="C67" s="14">
        <v>16.5</v>
      </c>
      <c r="D67" s="14">
        <v>99.2</v>
      </c>
      <c r="E67" s="14">
        <v>2521.4</v>
      </c>
      <c r="F67" s="14">
        <v>30</v>
      </c>
      <c r="G67" s="14">
        <v>0</v>
      </c>
      <c r="I67" s="14">
        <f t="shared" si="14"/>
        <v>-24519771.1984585</v>
      </c>
      <c r="J67" s="14">
        <f t="shared" si="15"/>
        <v>98411.246713238739</v>
      </c>
      <c r="K67" s="14">
        <f t="shared" si="16"/>
        <v>10058037.820834761</v>
      </c>
      <c r="L67" s="14">
        <f t="shared" si="17"/>
        <v>16567378.866960846</v>
      </c>
      <c r="M67" s="14">
        <f t="shared" si="18"/>
        <v>48731387.946238801</v>
      </c>
      <c r="N67" s="14">
        <f t="shared" si="19"/>
        <v>0</v>
      </c>
      <c r="O67" s="14">
        <f t="shared" si="20"/>
        <v>50935444.682289146</v>
      </c>
    </row>
    <row r="68" spans="1:15" x14ac:dyDescent="0.25">
      <c r="A68" s="15">
        <v>39264</v>
      </c>
      <c r="B68" s="14">
        <v>55686988</v>
      </c>
      <c r="C68" s="14">
        <v>3.2</v>
      </c>
      <c r="D68" s="14">
        <v>106.1</v>
      </c>
      <c r="E68" s="14">
        <v>2566.1999999999998</v>
      </c>
      <c r="F68" s="14">
        <v>31</v>
      </c>
      <c r="G68" s="14">
        <v>0</v>
      </c>
      <c r="I68" s="14">
        <f t="shared" si="14"/>
        <v>-24519771.1984585</v>
      </c>
      <c r="J68" s="14">
        <f t="shared" si="15"/>
        <v>19085.817544385696</v>
      </c>
      <c r="K68" s="14">
        <f t="shared" si="16"/>
        <v>10757639.241840405</v>
      </c>
      <c r="L68" s="14">
        <f t="shared" si="17"/>
        <v>16861746.509238884</v>
      </c>
      <c r="M68" s="14">
        <f t="shared" si="18"/>
        <v>50355767.544446759</v>
      </c>
      <c r="N68" s="14">
        <f t="shared" si="19"/>
        <v>0</v>
      </c>
      <c r="O68" s="14">
        <f t="shared" si="20"/>
        <v>53474467.914611936</v>
      </c>
    </row>
    <row r="69" spans="1:15" x14ac:dyDescent="0.25">
      <c r="A69" s="15">
        <v>39295</v>
      </c>
      <c r="B69" s="14">
        <v>52589522</v>
      </c>
      <c r="C69" s="14">
        <v>5.2</v>
      </c>
      <c r="D69" s="14">
        <v>141</v>
      </c>
      <c r="E69" s="14">
        <v>2587.6999999999998</v>
      </c>
      <c r="F69" s="14">
        <v>31</v>
      </c>
      <c r="G69" s="14">
        <v>0</v>
      </c>
      <c r="I69" s="14">
        <f t="shared" si="14"/>
        <v>-24519771.1984585</v>
      </c>
      <c r="J69" s="14">
        <f t="shared" si="15"/>
        <v>31014.453509626754</v>
      </c>
      <c r="K69" s="14">
        <f t="shared" si="16"/>
        <v>14296202.950984893</v>
      </c>
      <c r="L69" s="14">
        <f t="shared" si="17"/>
        <v>17003016.694707137</v>
      </c>
      <c r="M69" s="14">
        <f t="shared" si="18"/>
        <v>50355767.544446759</v>
      </c>
      <c r="N69" s="14">
        <f t="shared" si="19"/>
        <v>0</v>
      </c>
      <c r="O69" s="14">
        <f t="shared" si="20"/>
        <v>57166230.445189916</v>
      </c>
    </row>
    <row r="70" spans="1:15" x14ac:dyDescent="0.25">
      <c r="A70" s="15">
        <v>39326</v>
      </c>
      <c r="B70" s="14">
        <v>46292473</v>
      </c>
      <c r="C70" s="14">
        <v>36.9</v>
      </c>
      <c r="D70" s="14">
        <v>47.5</v>
      </c>
      <c r="E70" s="14">
        <v>2558.4</v>
      </c>
      <c r="F70" s="14">
        <v>30</v>
      </c>
      <c r="G70" s="14">
        <v>1</v>
      </c>
      <c r="I70" s="14">
        <f t="shared" si="14"/>
        <v>-24519771.1984585</v>
      </c>
      <c r="J70" s="14">
        <f t="shared" si="15"/>
        <v>220083.33355869754</v>
      </c>
      <c r="K70" s="14">
        <f t="shared" si="16"/>
        <v>4816096.7388069676</v>
      </c>
      <c r="L70" s="14">
        <f t="shared" si="17"/>
        <v>16810495.000092261</v>
      </c>
      <c r="M70" s="14">
        <f t="shared" si="18"/>
        <v>48731387.946238801</v>
      </c>
      <c r="N70" s="14">
        <f t="shared" si="19"/>
        <v>-2903232.5239009499</v>
      </c>
      <c r="O70" s="14">
        <f t="shared" si="20"/>
        <v>43155059.296337277</v>
      </c>
    </row>
    <row r="71" spans="1:15" x14ac:dyDescent="0.25">
      <c r="A71" s="15">
        <v>39356</v>
      </c>
      <c r="B71" s="14">
        <v>42755297</v>
      </c>
      <c r="C71" s="14">
        <v>137.69999999999999</v>
      </c>
      <c r="D71" s="14">
        <v>19.8</v>
      </c>
      <c r="E71" s="14">
        <v>2527.9</v>
      </c>
      <c r="F71" s="14">
        <v>31</v>
      </c>
      <c r="G71" s="14">
        <v>1</v>
      </c>
      <c r="I71" s="14">
        <f t="shared" si="14"/>
        <v>-24519771.1984585</v>
      </c>
      <c r="J71" s="14">
        <f t="shared" si="15"/>
        <v>821286.58620684687</v>
      </c>
      <c r="K71" s="14">
        <f t="shared" si="16"/>
        <v>2007551.9037553256</v>
      </c>
      <c r="L71" s="14">
        <f t="shared" si="17"/>
        <v>16610088.457916366</v>
      </c>
      <c r="M71" s="14">
        <f t="shared" si="18"/>
        <v>50355767.544446759</v>
      </c>
      <c r="N71" s="14">
        <f t="shared" si="19"/>
        <v>-2903232.5239009499</v>
      </c>
      <c r="O71" s="14">
        <f t="shared" si="20"/>
        <v>42371690.76996585</v>
      </c>
    </row>
    <row r="72" spans="1:15" x14ac:dyDescent="0.25">
      <c r="A72" s="15">
        <v>39387</v>
      </c>
      <c r="B72" s="14">
        <v>39696528</v>
      </c>
      <c r="C72" s="14">
        <v>462.5</v>
      </c>
      <c r="D72" s="14">
        <v>0</v>
      </c>
      <c r="E72" s="14">
        <v>2500.1</v>
      </c>
      <c r="F72" s="14">
        <v>30</v>
      </c>
      <c r="G72" s="14">
        <v>1</v>
      </c>
      <c r="I72" s="14">
        <f t="shared" si="14"/>
        <v>-24519771.1984585</v>
      </c>
      <c r="J72" s="14">
        <f t="shared" si="15"/>
        <v>2758497.0669619949</v>
      </c>
      <c r="K72" s="14">
        <f t="shared" si="16"/>
        <v>0</v>
      </c>
      <c r="L72" s="14">
        <f t="shared" si="17"/>
        <v>16427422.822752761</v>
      </c>
      <c r="M72" s="14">
        <f t="shared" si="18"/>
        <v>48731387.946238801</v>
      </c>
      <c r="N72" s="14">
        <f t="shared" si="19"/>
        <v>-2903232.5239009499</v>
      </c>
      <c r="O72" s="14">
        <f t="shared" si="20"/>
        <v>40494304.113594107</v>
      </c>
    </row>
    <row r="73" spans="1:15" x14ac:dyDescent="0.25">
      <c r="A73" s="15">
        <v>39417</v>
      </c>
      <c r="B73" s="14">
        <v>45664188</v>
      </c>
      <c r="C73" s="14">
        <v>630.70000000000005</v>
      </c>
      <c r="D73" s="14">
        <v>0</v>
      </c>
      <c r="E73" s="14">
        <v>2500.6</v>
      </c>
      <c r="F73" s="14">
        <v>31</v>
      </c>
      <c r="G73" s="14">
        <v>0</v>
      </c>
      <c r="I73" s="14">
        <f t="shared" si="14"/>
        <v>-24519771.1984585</v>
      </c>
      <c r="J73" s="14">
        <f t="shared" si="15"/>
        <v>3761695.3516387683</v>
      </c>
      <c r="K73" s="14">
        <f t="shared" si="16"/>
        <v>0</v>
      </c>
      <c r="L73" s="14">
        <f t="shared" si="17"/>
        <v>16430708.175903184</v>
      </c>
      <c r="M73" s="14">
        <f t="shared" si="18"/>
        <v>50355767.544446759</v>
      </c>
      <c r="N73" s="14">
        <f t="shared" si="19"/>
        <v>0</v>
      </c>
      <c r="O73" s="14">
        <f t="shared" si="20"/>
        <v>46028399.873530209</v>
      </c>
    </row>
    <row r="74" spans="1:15" x14ac:dyDescent="0.25">
      <c r="A74" s="15">
        <v>39448</v>
      </c>
      <c r="B74" s="14">
        <v>48403355</v>
      </c>
      <c r="C74" s="14">
        <v>623.5</v>
      </c>
      <c r="D74" s="14">
        <v>0</v>
      </c>
      <c r="E74" s="14">
        <v>2487.6999999999998</v>
      </c>
      <c r="F74" s="14">
        <v>31</v>
      </c>
      <c r="G74" s="14">
        <v>0</v>
      </c>
      <c r="I74" s="14">
        <f t="shared" si="14"/>
        <v>-24519771.1984585</v>
      </c>
      <c r="J74" s="14">
        <f t="shared" si="15"/>
        <v>3718752.2621639003</v>
      </c>
      <c r="K74" s="14">
        <f t="shared" si="16"/>
        <v>0</v>
      </c>
      <c r="L74" s="14">
        <f t="shared" si="17"/>
        <v>16345946.064622231</v>
      </c>
      <c r="M74" s="14">
        <f t="shared" si="18"/>
        <v>50355767.544446759</v>
      </c>
      <c r="N74" s="14">
        <f t="shared" si="19"/>
        <v>0</v>
      </c>
      <c r="O74" s="14">
        <f t="shared" si="20"/>
        <v>45900694.672774389</v>
      </c>
    </row>
    <row r="75" spans="1:15" x14ac:dyDescent="0.25">
      <c r="A75" s="15">
        <v>39479</v>
      </c>
      <c r="B75" s="14">
        <v>41987002</v>
      </c>
      <c r="C75" s="14">
        <v>674.7</v>
      </c>
      <c r="D75" s="14">
        <v>0</v>
      </c>
      <c r="E75" s="14">
        <v>2489.6</v>
      </c>
      <c r="F75" s="14">
        <v>29</v>
      </c>
      <c r="G75" s="14">
        <v>0</v>
      </c>
      <c r="I75" s="14">
        <f t="shared" si="14"/>
        <v>-24519771.1984585</v>
      </c>
      <c r="J75" s="14">
        <f t="shared" si="15"/>
        <v>4024125.3428740716</v>
      </c>
      <c r="K75" s="14">
        <f t="shared" si="16"/>
        <v>0</v>
      </c>
      <c r="L75" s="14">
        <f t="shared" si="17"/>
        <v>16358430.406593844</v>
      </c>
      <c r="M75" s="14">
        <f t="shared" si="18"/>
        <v>47107008.348030835</v>
      </c>
      <c r="N75" s="14">
        <f t="shared" si="19"/>
        <v>0</v>
      </c>
      <c r="O75" s="14">
        <f t="shared" si="20"/>
        <v>42969792.899040252</v>
      </c>
    </row>
    <row r="76" spans="1:15" x14ac:dyDescent="0.25">
      <c r="A76" s="15">
        <v>39508</v>
      </c>
      <c r="B76" s="14">
        <v>42868481</v>
      </c>
      <c r="C76" s="14">
        <v>610.20000000000005</v>
      </c>
      <c r="D76" s="14">
        <v>0</v>
      </c>
      <c r="E76" s="14">
        <v>2485.1</v>
      </c>
      <c r="F76" s="14">
        <v>31</v>
      </c>
      <c r="G76" s="14">
        <v>1</v>
      </c>
      <c r="I76" s="14">
        <f t="shared" si="14"/>
        <v>-24519771.1984585</v>
      </c>
      <c r="J76" s="14">
        <f t="shared" si="15"/>
        <v>3639426.8329950473</v>
      </c>
      <c r="K76" s="14">
        <f t="shared" si="16"/>
        <v>0</v>
      </c>
      <c r="L76" s="14">
        <f t="shared" si="17"/>
        <v>16328862.228240024</v>
      </c>
      <c r="M76" s="14">
        <f t="shared" si="18"/>
        <v>50355767.544446759</v>
      </c>
      <c r="N76" s="14">
        <f t="shared" si="19"/>
        <v>-2903232.5239009499</v>
      </c>
      <c r="O76" s="14">
        <f t="shared" si="20"/>
        <v>42901052.88332238</v>
      </c>
    </row>
    <row r="77" spans="1:15" x14ac:dyDescent="0.25">
      <c r="A77" s="15">
        <v>39539</v>
      </c>
      <c r="B77" s="14">
        <v>37437487</v>
      </c>
      <c r="C77" s="14">
        <v>253.9</v>
      </c>
      <c r="D77" s="14">
        <v>0</v>
      </c>
      <c r="E77" s="14">
        <v>2504.1</v>
      </c>
      <c r="F77" s="14">
        <v>30</v>
      </c>
      <c r="G77" s="14">
        <v>1</v>
      </c>
      <c r="I77" s="14">
        <f t="shared" si="14"/>
        <v>-24519771.1984585</v>
      </c>
      <c r="J77" s="14">
        <f t="shared" si="15"/>
        <v>1514340.3357873524</v>
      </c>
      <c r="K77" s="14">
        <f t="shared" si="16"/>
        <v>0</v>
      </c>
      <c r="L77" s="14">
        <f t="shared" si="17"/>
        <v>16453705.647956157</v>
      </c>
      <c r="M77" s="14">
        <f t="shared" si="18"/>
        <v>48731387.946238801</v>
      </c>
      <c r="N77" s="14">
        <f t="shared" si="19"/>
        <v>-2903232.5239009499</v>
      </c>
      <c r="O77" s="14">
        <f t="shared" si="20"/>
        <v>39276430.207622863</v>
      </c>
    </row>
    <row r="78" spans="1:15" x14ac:dyDescent="0.25">
      <c r="A78" s="15">
        <v>39569</v>
      </c>
      <c r="B78" s="14">
        <v>40389568</v>
      </c>
      <c r="C78" s="14">
        <v>193.5</v>
      </c>
      <c r="D78" s="14">
        <v>2.5</v>
      </c>
      <c r="E78" s="14">
        <v>2527.5</v>
      </c>
      <c r="F78" s="14">
        <v>31</v>
      </c>
      <c r="G78" s="14">
        <v>1</v>
      </c>
      <c r="I78" s="14">
        <f t="shared" si="14"/>
        <v>-24519771.1984585</v>
      </c>
      <c r="J78" s="14">
        <f t="shared" si="15"/>
        <v>1154095.5296370725</v>
      </c>
      <c r="K78" s="14">
        <f t="shared" si="16"/>
        <v>253478.77572668251</v>
      </c>
      <c r="L78" s="14">
        <f t="shared" si="17"/>
        <v>16607460.175396025</v>
      </c>
      <c r="M78" s="14">
        <f t="shared" si="18"/>
        <v>50355767.544446759</v>
      </c>
      <c r="N78" s="14">
        <f t="shared" si="19"/>
        <v>-2903232.5239009499</v>
      </c>
      <c r="O78" s="14">
        <f t="shared" si="20"/>
        <v>40947798.302847095</v>
      </c>
    </row>
    <row r="79" spans="1:15" x14ac:dyDescent="0.25">
      <c r="A79" s="15">
        <v>39600</v>
      </c>
      <c r="B79" s="14">
        <v>46892295</v>
      </c>
      <c r="C79" s="14">
        <v>22.7</v>
      </c>
      <c r="D79" s="14">
        <v>71.5</v>
      </c>
      <c r="E79" s="14">
        <v>2551.1</v>
      </c>
      <c r="F79" s="14">
        <v>30</v>
      </c>
      <c r="G79" s="14">
        <v>0</v>
      </c>
      <c r="I79" s="14">
        <f t="shared" si="14"/>
        <v>-24519771.1984585</v>
      </c>
      <c r="J79" s="14">
        <f t="shared" si="15"/>
        <v>135390.01820548601</v>
      </c>
      <c r="K79" s="14">
        <f t="shared" si="16"/>
        <v>7249492.9857831197</v>
      </c>
      <c r="L79" s="14">
        <f t="shared" si="17"/>
        <v>16762528.844096063</v>
      </c>
      <c r="M79" s="14">
        <f t="shared" si="18"/>
        <v>48731387.946238801</v>
      </c>
      <c r="N79" s="14">
        <f t="shared" si="19"/>
        <v>0</v>
      </c>
      <c r="O79" s="14">
        <f t="shared" si="20"/>
        <v>48359028.595864967</v>
      </c>
    </row>
    <row r="80" spans="1:15" x14ac:dyDescent="0.25">
      <c r="A80" s="15">
        <v>39630</v>
      </c>
      <c r="B80" s="14">
        <v>53433614</v>
      </c>
      <c r="C80" s="14">
        <v>1</v>
      </c>
      <c r="D80" s="14">
        <v>111</v>
      </c>
      <c r="E80" s="14">
        <v>2564.5</v>
      </c>
      <c r="F80" s="14">
        <v>31</v>
      </c>
      <c r="G80" s="14">
        <v>0</v>
      </c>
      <c r="I80" s="14">
        <f t="shared" si="14"/>
        <v>-24519771.1984585</v>
      </c>
      <c r="J80" s="14">
        <f t="shared" si="15"/>
        <v>5964.3179826205296</v>
      </c>
      <c r="K80" s="14">
        <f t="shared" si="16"/>
        <v>11254457.642264703</v>
      </c>
      <c r="L80" s="14">
        <f t="shared" si="17"/>
        <v>16850576.30852744</v>
      </c>
      <c r="M80" s="14">
        <f t="shared" si="18"/>
        <v>50355767.544446759</v>
      </c>
      <c r="N80" s="14">
        <f t="shared" si="19"/>
        <v>0</v>
      </c>
      <c r="O80" s="14">
        <f t="shared" si="20"/>
        <v>53946994.614763021</v>
      </c>
    </row>
    <row r="81" spans="1:15" x14ac:dyDescent="0.25">
      <c r="A81" s="15">
        <v>39661</v>
      </c>
      <c r="B81" s="14">
        <v>50492140</v>
      </c>
      <c r="C81" s="14">
        <v>12.7</v>
      </c>
      <c r="D81" s="14">
        <v>64</v>
      </c>
      <c r="E81" s="14">
        <v>2572.1</v>
      </c>
      <c r="F81" s="14">
        <v>31</v>
      </c>
      <c r="G81" s="14">
        <v>0</v>
      </c>
      <c r="I81" s="14">
        <f t="shared" si="14"/>
        <v>-24519771.1984585</v>
      </c>
      <c r="J81" s="14">
        <f t="shared" si="15"/>
        <v>75746.838379280729</v>
      </c>
      <c r="K81" s="14">
        <f t="shared" si="16"/>
        <v>6489056.6586030722</v>
      </c>
      <c r="L81" s="14">
        <f t="shared" si="17"/>
        <v>16900513.676413894</v>
      </c>
      <c r="M81" s="14">
        <f t="shared" si="18"/>
        <v>50355767.544446759</v>
      </c>
      <c r="N81" s="14">
        <f t="shared" si="19"/>
        <v>0</v>
      </c>
      <c r="O81" s="14">
        <f t="shared" si="20"/>
        <v>49301313.519384503</v>
      </c>
    </row>
    <row r="82" spans="1:15" x14ac:dyDescent="0.25">
      <c r="A82" s="15">
        <v>39692</v>
      </c>
      <c r="B82" s="14">
        <v>43875199</v>
      </c>
      <c r="C82" s="14">
        <v>59</v>
      </c>
      <c r="D82" s="14">
        <v>26.7</v>
      </c>
      <c r="E82" s="14">
        <v>2559.9</v>
      </c>
      <c r="F82" s="14">
        <v>30</v>
      </c>
      <c r="G82" s="14">
        <v>1</v>
      </c>
      <c r="I82" s="14">
        <f t="shared" si="14"/>
        <v>-24519771.1984585</v>
      </c>
      <c r="J82" s="14">
        <f t="shared" si="15"/>
        <v>351894.76097461127</v>
      </c>
      <c r="K82" s="14">
        <f t="shared" si="16"/>
        <v>2707153.3247609693</v>
      </c>
      <c r="L82" s="14">
        <f t="shared" si="17"/>
        <v>16820351.059543535</v>
      </c>
      <c r="M82" s="14">
        <f t="shared" si="18"/>
        <v>48731387.946238801</v>
      </c>
      <c r="N82" s="14">
        <f t="shared" si="19"/>
        <v>-2903232.5239009499</v>
      </c>
      <c r="O82" s="14">
        <f t="shared" si="20"/>
        <v>41187783.369158469</v>
      </c>
    </row>
    <row r="83" spans="1:15" x14ac:dyDescent="0.25">
      <c r="A83" s="15">
        <v>39722</v>
      </c>
      <c r="B83" s="14">
        <v>41962529</v>
      </c>
      <c r="C83" s="14">
        <v>278.60000000000002</v>
      </c>
      <c r="D83" s="14">
        <v>0</v>
      </c>
      <c r="E83" s="14">
        <v>2554.6</v>
      </c>
      <c r="F83" s="14">
        <v>31</v>
      </c>
      <c r="G83" s="14">
        <v>1</v>
      </c>
      <c r="I83" s="14">
        <f t="shared" si="14"/>
        <v>-24519771.1984585</v>
      </c>
      <c r="J83" s="14">
        <f t="shared" si="15"/>
        <v>1661658.9899580798</v>
      </c>
      <c r="K83" s="14">
        <f t="shared" si="16"/>
        <v>0</v>
      </c>
      <c r="L83" s="14">
        <f t="shared" si="17"/>
        <v>16785526.316149034</v>
      </c>
      <c r="M83" s="14">
        <f t="shared" si="18"/>
        <v>50355767.544446759</v>
      </c>
      <c r="N83" s="14">
        <f t="shared" si="19"/>
        <v>-2903232.5239009499</v>
      </c>
      <c r="O83" s="14">
        <f t="shared" si="20"/>
        <v>41379949.128194429</v>
      </c>
    </row>
    <row r="84" spans="1:15" x14ac:dyDescent="0.25">
      <c r="A84" s="15">
        <v>39753</v>
      </c>
      <c r="B84" s="14">
        <v>41454529</v>
      </c>
      <c r="C84" s="14">
        <v>451.6</v>
      </c>
      <c r="D84" s="14">
        <v>0</v>
      </c>
      <c r="E84" s="14">
        <v>2520.5</v>
      </c>
      <c r="F84" s="14">
        <v>30</v>
      </c>
      <c r="G84" s="14">
        <v>1</v>
      </c>
      <c r="I84" s="14">
        <f t="shared" si="14"/>
        <v>-24519771.1984585</v>
      </c>
      <c r="J84" s="14">
        <f t="shared" si="15"/>
        <v>2693486.0009514312</v>
      </c>
      <c r="K84" s="14">
        <f t="shared" si="16"/>
        <v>0</v>
      </c>
      <c r="L84" s="14">
        <f t="shared" si="17"/>
        <v>16561465.231290082</v>
      </c>
      <c r="M84" s="14">
        <f t="shared" si="18"/>
        <v>48731387.946238801</v>
      </c>
      <c r="N84" s="14">
        <f t="shared" si="19"/>
        <v>-2903232.5239009499</v>
      </c>
      <c r="O84" s="14">
        <f t="shared" si="20"/>
        <v>40563335.456120864</v>
      </c>
    </row>
    <row r="85" spans="1:15" x14ac:dyDescent="0.25">
      <c r="A85" s="15">
        <v>39783</v>
      </c>
      <c r="B85" s="14">
        <v>46779913</v>
      </c>
      <c r="C85" s="14">
        <v>654.6</v>
      </c>
      <c r="D85" s="14">
        <v>0</v>
      </c>
      <c r="E85" s="14">
        <v>2514.4</v>
      </c>
      <c r="F85" s="14">
        <v>31</v>
      </c>
      <c r="G85" s="14">
        <v>0</v>
      </c>
      <c r="I85" s="14">
        <f t="shared" si="14"/>
        <v>-24519771.1984585</v>
      </c>
      <c r="J85" s="14">
        <f t="shared" si="15"/>
        <v>3904242.5514233988</v>
      </c>
      <c r="K85" s="14">
        <f t="shared" si="16"/>
        <v>0</v>
      </c>
      <c r="L85" s="14">
        <f t="shared" si="17"/>
        <v>16521383.922854904</v>
      </c>
      <c r="M85" s="14">
        <f t="shared" si="18"/>
        <v>50355767.544446759</v>
      </c>
      <c r="N85" s="14">
        <f t="shared" si="19"/>
        <v>0</v>
      </c>
      <c r="O85" s="14">
        <f t="shared" si="20"/>
        <v>46261622.82026656</v>
      </c>
    </row>
    <row r="86" spans="1:15" x14ac:dyDescent="0.25">
      <c r="A86" s="15">
        <v>39814</v>
      </c>
      <c r="B86" s="14">
        <v>49269704</v>
      </c>
      <c r="C86" s="14">
        <v>830.2</v>
      </c>
      <c r="D86" s="14">
        <v>0</v>
      </c>
      <c r="E86" s="14">
        <v>2481</v>
      </c>
      <c r="F86" s="14">
        <v>31</v>
      </c>
      <c r="G86" s="14">
        <v>0</v>
      </c>
      <c r="I86" s="14">
        <f t="shared" si="14"/>
        <v>-24519771.1984585</v>
      </c>
      <c r="J86" s="14">
        <f t="shared" si="15"/>
        <v>4951576.7891715644</v>
      </c>
      <c r="K86" s="14">
        <f t="shared" si="16"/>
        <v>0</v>
      </c>
      <c r="L86" s="14">
        <f t="shared" si="17"/>
        <v>16301922.332406543</v>
      </c>
      <c r="M86" s="14">
        <f t="shared" si="18"/>
        <v>50355767.544446759</v>
      </c>
      <c r="N86" s="14">
        <f t="shared" si="19"/>
        <v>0</v>
      </c>
      <c r="O86" s="14">
        <f t="shared" si="20"/>
        <v>47089495.467566371</v>
      </c>
    </row>
    <row r="87" spans="1:15" x14ac:dyDescent="0.25">
      <c r="A87" s="15">
        <v>39845</v>
      </c>
      <c r="B87" s="14">
        <v>42707906</v>
      </c>
      <c r="C87" s="14">
        <v>606.4</v>
      </c>
      <c r="D87" s="14">
        <v>0</v>
      </c>
      <c r="E87" s="14">
        <v>2463.6</v>
      </c>
      <c r="F87" s="14">
        <v>28</v>
      </c>
      <c r="G87" s="14">
        <v>0</v>
      </c>
      <c r="I87" s="14">
        <f t="shared" si="14"/>
        <v>-24519771.1984585</v>
      </c>
      <c r="J87" s="14">
        <f t="shared" si="15"/>
        <v>3616762.4246610892</v>
      </c>
      <c r="K87" s="14">
        <f t="shared" si="16"/>
        <v>0</v>
      </c>
      <c r="L87" s="14">
        <f t="shared" si="17"/>
        <v>16187592.04277177</v>
      </c>
      <c r="M87" s="14">
        <f t="shared" si="18"/>
        <v>45482628.749822877</v>
      </c>
      <c r="N87" s="14">
        <f t="shared" si="19"/>
        <v>0</v>
      </c>
      <c r="O87" s="14">
        <f t="shared" si="20"/>
        <v>40767212.018797234</v>
      </c>
    </row>
    <row r="88" spans="1:15" x14ac:dyDescent="0.25">
      <c r="A88" s="15">
        <v>39873</v>
      </c>
      <c r="B88" s="14">
        <v>42120515</v>
      </c>
      <c r="C88" s="14">
        <v>533.79999999999995</v>
      </c>
      <c r="D88" s="14">
        <v>0</v>
      </c>
      <c r="E88" s="14">
        <v>2439.6</v>
      </c>
      <c r="F88" s="14">
        <v>31</v>
      </c>
      <c r="G88" s="14">
        <v>1</v>
      </c>
      <c r="I88" s="14">
        <f t="shared" si="14"/>
        <v>-24519771.1984585</v>
      </c>
      <c r="J88" s="14">
        <f t="shared" si="15"/>
        <v>3183752.9391228384</v>
      </c>
      <c r="K88" s="14">
        <f t="shared" si="16"/>
        <v>0</v>
      </c>
      <c r="L88" s="14">
        <f t="shared" si="17"/>
        <v>16029895.091551391</v>
      </c>
      <c r="M88" s="14">
        <f t="shared" si="18"/>
        <v>50355767.544446759</v>
      </c>
      <c r="N88" s="14">
        <f t="shared" si="19"/>
        <v>-2903232.5239009499</v>
      </c>
      <c r="O88" s="14">
        <f t="shared" si="20"/>
        <v>42146411.852761537</v>
      </c>
    </row>
    <row r="89" spans="1:15" x14ac:dyDescent="0.25">
      <c r="A89" s="15">
        <v>39904</v>
      </c>
      <c r="B89" s="14">
        <v>36025863</v>
      </c>
      <c r="C89" s="14">
        <v>305.8</v>
      </c>
      <c r="D89" s="14">
        <v>1.2</v>
      </c>
      <c r="E89" s="14">
        <v>2448.1999999999998</v>
      </c>
      <c r="F89" s="14">
        <v>30</v>
      </c>
      <c r="G89" s="14">
        <v>1</v>
      </c>
      <c r="I89" s="14">
        <f t="shared" si="14"/>
        <v>-24519771.1984585</v>
      </c>
      <c r="J89" s="14">
        <f t="shared" si="15"/>
        <v>1823888.4390853581</v>
      </c>
      <c r="K89" s="14">
        <f t="shared" si="16"/>
        <v>121669.81234880759</v>
      </c>
      <c r="L89" s="14">
        <f t="shared" si="17"/>
        <v>16086403.165738693</v>
      </c>
      <c r="M89" s="14">
        <f t="shared" si="18"/>
        <v>48731387.946238801</v>
      </c>
      <c r="N89" s="14">
        <f t="shared" si="19"/>
        <v>-2903232.5239009499</v>
      </c>
      <c r="O89" s="14">
        <f t="shared" si="20"/>
        <v>39340345.641052209</v>
      </c>
    </row>
    <row r="90" spans="1:15" x14ac:dyDescent="0.25">
      <c r="A90" s="15">
        <v>39934</v>
      </c>
      <c r="B90" s="14">
        <v>40093276</v>
      </c>
      <c r="C90" s="14">
        <v>158.80000000000001</v>
      </c>
      <c r="D90" s="14">
        <v>6.9</v>
      </c>
      <c r="E90" s="14">
        <v>2454.4</v>
      </c>
      <c r="F90" s="14">
        <v>31</v>
      </c>
      <c r="G90" s="14">
        <v>1</v>
      </c>
      <c r="I90" s="14">
        <f t="shared" si="14"/>
        <v>-24519771.1984585</v>
      </c>
      <c r="J90" s="14">
        <f t="shared" si="15"/>
        <v>947133.69564014021</v>
      </c>
      <c r="K90" s="14">
        <f t="shared" si="16"/>
        <v>699601.42100564379</v>
      </c>
      <c r="L90" s="14">
        <f t="shared" si="17"/>
        <v>16127141.544803958</v>
      </c>
      <c r="M90" s="14">
        <f t="shared" si="18"/>
        <v>50355767.544446759</v>
      </c>
      <c r="N90" s="14">
        <f t="shared" si="19"/>
        <v>-2903232.5239009499</v>
      </c>
      <c r="O90" s="14">
        <f t="shared" si="20"/>
        <v>40706640.483537056</v>
      </c>
    </row>
    <row r="91" spans="1:15" x14ac:dyDescent="0.25">
      <c r="A91" s="15">
        <v>39965</v>
      </c>
      <c r="B91" s="14">
        <v>42053575</v>
      </c>
      <c r="C91" s="14">
        <v>49.3</v>
      </c>
      <c r="D91" s="14">
        <v>34.200000000000003</v>
      </c>
      <c r="E91" s="14">
        <v>2453.6</v>
      </c>
      <c r="F91" s="14">
        <v>30</v>
      </c>
      <c r="G91" s="14">
        <v>0</v>
      </c>
      <c r="I91" s="14">
        <f t="shared" si="14"/>
        <v>-24519771.1984585</v>
      </c>
      <c r="J91" s="14">
        <f t="shared" si="15"/>
        <v>294040.87654319208</v>
      </c>
      <c r="K91" s="14">
        <f t="shared" si="16"/>
        <v>3467589.6519410168</v>
      </c>
      <c r="L91" s="14">
        <f t="shared" si="17"/>
        <v>16121884.979763279</v>
      </c>
      <c r="M91" s="14">
        <f t="shared" si="18"/>
        <v>48731387.946238801</v>
      </c>
      <c r="N91" s="14">
        <f t="shared" si="19"/>
        <v>0</v>
      </c>
      <c r="O91" s="14">
        <f t="shared" si="20"/>
        <v>44095132.256027788</v>
      </c>
    </row>
    <row r="92" spans="1:15" x14ac:dyDescent="0.25">
      <c r="A92" s="15">
        <v>39995</v>
      </c>
      <c r="B92" s="14">
        <v>49014200</v>
      </c>
      <c r="C92" s="14">
        <v>6.2</v>
      </c>
      <c r="D92" s="14">
        <v>43.7</v>
      </c>
      <c r="E92" s="14">
        <v>2472.1</v>
      </c>
      <c r="F92" s="14">
        <v>31</v>
      </c>
      <c r="G92" s="14">
        <v>0</v>
      </c>
      <c r="I92" s="14">
        <f t="shared" si="14"/>
        <v>-24519771.1984585</v>
      </c>
      <c r="J92" s="14">
        <f t="shared" si="15"/>
        <v>36978.771492247288</v>
      </c>
      <c r="K92" s="14">
        <f t="shared" si="16"/>
        <v>4430808.9997024108</v>
      </c>
      <c r="L92" s="14">
        <f t="shared" si="17"/>
        <v>16243443.046328986</v>
      </c>
      <c r="M92" s="14">
        <f t="shared" si="18"/>
        <v>50355767.544446759</v>
      </c>
      <c r="N92" s="14">
        <f t="shared" si="19"/>
        <v>0</v>
      </c>
      <c r="O92" s="14">
        <f t="shared" si="20"/>
        <v>46547227.163511902</v>
      </c>
    </row>
    <row r="93" spans="1:15" x14ac:dyDescent="0.25">
      <c r="A93" s="15">
        <v>40026</v>
      </c>
      <c r="B93" s="14">
        <v>49062730</v>
      </c>
      <c r="C93" s="14">
        <v>9.8000000000000007</v>
      </c>
      <c r="D93" s="14">
        <v>91</v>
      </c>
      <c r="E93" s="14">
        <v>2489.8000000000002</v>
      </c>
      <c r="F93" s="14">
        <v>31</v>
      </c>
      <c r="G93" s="14">
        <v>0</v>
      </c>
      <c r="I93" s="14">
        <f t="shared" si="14"/>
        <v>-24519771.1984585</v>
      </c>
      <c r="J93" s="14">
        <f t="shared" si="15"/>
        <v>58450.316229681193</v>
      </c>
      <c r="K93" s="14">
        <f t="shared" si="16"/>
        <v>9226627.4364512432</v>
      </c>
      <c r="L93" s="14">
        <f t="shared" si="17"/>
        <v>16359744.547854017</v>
      </c>
      <c r="M93" s="14">
        <f t="shared" si="18"/>
        <v>50355767.544446759</v>
      </c>
      <c r="N93" s="14">
        <f t="shared" si="19"/>
        <v>0</v>
      </c>
      <c r="O93" s="14">
        <f t="shared" si="20"/>
        <v>51480818.6465232</v>
      </c>
    </row>
    <row r="94" spans="1:15" x14ac:dyDescent="0.25">
      <c r="A94" s="15">
        <v>40057</v>
      </c>
      <c r="B94" s="14">
        <v>45459559</v>
      </c>
      <c r="C94" s="14">
        <v>55.2</v>
      </c>
      <c r="D94" s="14">
        <v>20.9</v>
      </c>
      <c r="E94" s="14">
        <v>2499.6999999999998</v>
      </c>
      <c r="F94" s="14">
        <v>30</v>
      </c>
      <c r="G94" s="14">
        <v>1</v>
      </c>
      <c r="I94" s="14">
        <f t="shared" si="14"/>
        <v>-24519771.1984585</v>
      </c>
      <c r="J94" s="14">
        <f t="shared" si="15"/>
        <v>329230.35264065326</v>
      </c>
      <c r="K94" s="14">
        <f t="shared" si="16"/>
        <v>2119082.5650750655</v>
      </c>
      <c r="L94" s="14">
        <f t="shared" si="17"/>
        <v>16424794.54023242</v>
      </c>
      <c r="M94" s="14">
        <f t="shared" si="18"/>
        <v>48731387.946238801</v>
      </c>
      <c r="N94" s="14">
        <f t="shared" si="19"/>
        <v>-2903232.5239009499</v>
      </c>
      <c r="O94" s="14">
        <f t="shared" si="20"/>
        <v>40181491.681827493</v>
      </c>
    </row>
    <row r="95" spans="1:15" x14ac:dyDescent="0.25">
      <c r="A95" s="15">
        <v>40087</v>
      </c>
      <c r="B95" s="14">
        <v>41950384</v>
      </c>
      <c r="C95" s="14">
        <v>287.8</v>
      </c>
      <c r="D95" s="14">
        <v>0</v>
      </c>
      <c r="E95" s="14">
        <v>2487.3000000000002</v>
      </c>
      <c r="F95" s="14">
        <v>31</v>
      </c>
      <c r="G95" s="14">
        <v>1</v>
      </c>
      <c r="I95" s="14">
        <f t="shared" si="14"/>
        <v>-24519771.1984585</v>
      </c>
      <c r="J95" s="14">
        <f t="shared" si="15"/>
        <v>1716530.7153981884</v>
      </c>
      <c r="K95" s="14">
        <f t="shared" si="16"/>
        <v>0</v>
      </c>
      <c r="L95" s="14">
        <f t="shared" si="17"/>
        <v>16343317.782101894</v>
      </c>
      <c r="M95" s="14">
        <f t="shared" si="18"/>
        <v>50355767.544446759</v>
      </c>
      <c r="N95" s="14">
        <f t="shared" si="19"/>
        <v>-2903232.5239009499</v>
      </c>
      <c r="O95" s="14">
        <f t="shared" si="20"/>
        <v>40992612.319587395</v>
      </c>
    </row>
    <row r="96" spans="1:15" x14ac:dyDescent="0.25">
      <c r="A96" s="15">
        <v>40118</v>
      </c>
      <c r="B96" s="14">
        <v>40104832</v>
      </c>
      <c r="C96" s="14">
        <v>361.2</v>
      </c>
      <c r="D96" s="14">
        <v>0</v>
      </c>
      <c r="E96" s="14">
        <v>2477.1</v>
      </c>
      <c r="F96" s="14">
        <v>30</v>
      </c>
      <c r="G96" s="14">
        <v>1</v>
      </c>
      <c r="I96" s="14">
        <f t="shared" si="14"/>
        <v>-24519771.1984585</v>
      </c>
      <c r="J96" s="14">
        <f t="shared" si="15"/>
        <v>2154311.6553225354</v>
      </c>
      <c r="K96" s="14">
        <f t="shared" si="16"/>
        <v>0</v>
      </c>
      <c r="L96" s="14">
        <f t="shared" si="17"/>
        <v>16276296.577833232</v>
      </c>
      <c r="M96" s="14">
        <f t="shared" si="18"/>
        <v>48731387.946238801</v>
      </c>
      <c r="N96" s="14">
        <f t="shared" si="19"/>
        <v>-2903232.5239009499</v>
      </c>
      <c r="O96" s="14">
        <f t="shared" si="20"/>
        <v>39738992.457035117</v>
      </c>
    </row>
    <row r="97" spans="1:15" x14ac:dyDescent="0.25">
      <c r="A97" s="15">
        <v>40148</v>
      </c>
      <c r="B97" s="14">
        <v>46088356</v>
      </c>
      <c r="C97" s="14">
        <v>631.29999999999995</v>
      </c>
      <c r="D97" s="14">
        <v>0</v>
      </c>
      <c r="E97" s="14">
        <v>2489.9</v>
      </c>
      <c r="F97" s="14">
        <v>31</v>
      </c>
      <c r="G97" s="14">
        <v>0</v>
      </c>
      <c r="I97" s="14">
        <f t="shared" si="14"/>
        <v>-24519771.1984585</v>
      </c>
      <c r="J97" s="14">
        <f t="shared" si="15"/>
        <v>3765273.9424283402</v>
      </c>
      <c r="K97" s="14">
        <f t="shared" si="16"/>
        <v>0</v>
      </c>
      <c r="L97" s="14">
        <f t="shared" si="17"/>
        <v>16360401.6184841</v>
      </c>
      <c r="M97" s="14">
        <f t="shared" si="18"/>
        <v>50355767.544446759</v>
      </c>
      <c r="N97" s="14">
        <f t="shared" si="19"/>
        <v>0</v>
      </c>
      <c r="O97" s="14">
        <f t="shared" si="20"/>
        <v>45961671.906900696</v>
      </c>
    </row>
    <row r="98" spans="1:15" x14ac:dyDescent="0.25">
      <c r="A98" s="15">
        <v>40179</v>
      </c>
      <c r="B98" s="14">
        <v>49397907</v>
      </c>
      <c r="C98" s="14">
        <v>720</v>
      </c>
      <c r="D98" s="14">
        <v>0</v>
      </c>
      <c r="E98" s="14">
        <v>2488.6999999999998</v>
      </c>
      <c r="F98" s="14">
        <v>31</v>
      </c>
      <c r="G98" s="14">
        <v>0</v>
      </c>
      <c r="I98" s="14">
        <f t="shared" ref="I98:I129" si="21">const</f>
        <v>-24519771.1984585</v>
      </c>
      <c r="J98" s="14">
        <f t="shared" ref="J98:J129" si="22">PearsonHDD*C98</f>
        <v>4294308.9474867815</v>
      </c>
      <c r="K98" s="14">
        <f t="shared" ref="K98:K129" si="23">PearsonCDD*D98</f>
        <v>0</v>
      </c>
      <c r="L98" s="14">
        <f t="shared" ref="L98:L129" si="24">TorFTE*E98</f>
        <v>16352516.77092308</v>
      </c>
      <c r="M98" s="14">
        <f t="shared" ref="M98:M129" si="25">MonthDays*F98</f>
        <v>50355767.544446759</v>
      </c>
      <c r="N98" s="14">
        <f t="shared" ref="N98:N129" si="26">Shoulder1*G98</f>
        <v>0</v>
      </c>
      <c r="O98" s="14">
        <f t="shared" ref="O98:O129" si="27">SUM(I98:N98)</f>
        <v>46482822.064398117</v>
      </c>
    </row>
    <row r="99" spans="1:15" x14ac:dyDescent="0.25">
      <c r="A99" s="15">
        <v>40210</v>
      </c>
      <c r="B99" s="14">
        <v>40768686</v>
      </c>
      <c r="C99" s="14">
        <v>598.29999999999995</v>
      </c>
      <c r="D99" s="14">
        <v>0</v>
      </c>
      <c r="E99" s="14">
        <v>2491.4</v>
      </c>
      <c r="F99" s="14">
        <v>28</v>
      </c>
      <c r="G99" s="14">
        <v>0</v>
      </c>
      <c r="I99" s="14">
        <f t="shared" si="21"/>
        <v>-24519771.1984585</v>
      </c>
      <c r="J99" s="14">
        <f t="shared" si="22"/>
        <v>3568451.4490018627</v>
      </c>
      <c r="K99" s="14">
        <f t="shared" si="23"/>
        <v>0</v>
      </c>
      <c r="L99" s="14">
        <f t="shared" si="24"/>
        <v>16370257.677935375</v>
      </c>
      <c r="M99" s="14">
        <f t="shared" si="25"/>
        <v>45482628.749822877</v>
      </c>
      <c r="N99" s="14">
        <f t="shared" si="26"/>
        <v>0</v>
      </c>
      <c r="O99" s="14">
        <f t="shared" si="27"/>
        <v>40901566.678301618</v>
      </c>
    </row>
    <row r="100" spans="1:15" x14ac:dyDescent="0.25">
      <c r="A100" s="15">
        <v>40238</v>
      </c>
      <c r="B100" s="14">
        <v>40910014</v>
      </c>
      <c r="C100" s="14">
        <v>422.8</v>
      </c>
      <c r="D100" s="14">
        <v>0</v>
      </c>
      <c r="E100" s="14">
        <v>2487</v>
      </c>
      <c r="F100" s="14">
        <v>31</v>
      </c>
      <c r="G100" s="14">
        <v>1</v>
      </c>
      <c r="I100" s="14">
        <f t="shared" si="21"/>
        <v>-24519771.1984585</v>
      </c>
      <c r="J100" s="14">
        <f t="shared" si="22"/>
        <v>2521713.64305196</v>
      </c>
      <c r="K100" s="14">
        <f t="shared" si="23"/>
        <v>0</v>
      </c>
      <c r="L100" s="14">
        <f t="shared" si="24"/>
        <v>16341346.570211638</v>
      </c>
      <c r="M100" s="14">
        <f t="shared" si="25"/>
        <v>50355767.544446759</v>
      </c>
      <c r="N100" s="14">
        <f t="shared" si="26"/>
        <v>-2903232.5239009499</v>
      </c>
      <c r="O100" s="14">
        <f t="shared" si="27"/>
        <v>41795824.035350911</v>
      </c>
    </row>
    <row r="101" spans="1:15" x14ac:dyDescent="0.25">
      <c r="A101" s="15">
        <v>40269</v>
      </c>
      <c r="B101" s="14">
        <v>36681881</v>
      </c>
      <c r="C101" s="14">
        <v>225.1</v>
      </c>
      <c r="D101" s="14">
        <v>0</v>
      </c>
      <c r="E101" s="14">
        <v>2481.4</v>
      </c>
      <c r="F101" s="14">
        <v>30</v>
      </c>
      <c r="G101" s="14">
        <v>1</v>
      </c>
      <c r="I101" s="14">
        <f t="shared" si="21"/>
        <v>-24519771.1984585</v>
      </c>
      <c r="J101" s="14">
        <f t="shared" si="22"/>
        <v>1342567.9778878812</v>
      </c>
      <c r="K101" s="14">
        <f t="shared" si="23"/>
        <v>0</v>
      </c>
      <c r="L101" s="14">
        <f t="shared" si="24"/>
        <v>16304550.614926884</v>
      </c>
      <c r="M101" s="14">
        <f t="shared" si="25"/>
        <v>48731387.946238801</v>
      </c>
      <c r="N101" s="14">
        <f t="shared" si="26"/>
        <v>-2903232.5239009499</v>
      </c>
      <c r="O101" s="14">
        <f t="shared" si="27"/>
        <v>38955502.816694118</v>
      </c>
    </row>
    <row r="102" spans="1:15" x14ac:dyDescent="0.25">
      <c r="A102" s="15">
        <v>40299</v>
      </c>
      <c r="B102" s="14">
        <v>44687288</v>
      </c>
      <c r="C102" s="14">
        <v>107.9</v>
      </c>
      <c r="D102" s="14">
        <v>45.7</v>
      </c>
      <c r="E102" s="14">
        <v>2495.1999999999998</v>
      </c>
      <c r="F102" s="14">
        <v>31</v>
      </c>
      <c r="G102" s="14">
        <v>1</v>
      </c>
      <c r="I102" s="14">
        <f t="shared" si="21"/>
        <v>-24519771.1984585</v>
      </c>
      <c r="J102" s="14">
        <f t="shared" si="22"/>
        <v>643549.91032475512</v>
      </c>
      <c r="K102" s="14">
        <f t="shared" si="23"/>
        <v>4633592.0202837568</v>
      </c>
      <c r="L102" s="14">
        <f t="shared" si="24"/>
        <v>16395226.3618786</v>
      </c>
      <c r="M102" s="14">
        <f t="shared" si="25"/>
        <v>50355767.544446759</v>
      </c>
      <c r="N102" s="14">
        <f t="shared" si="26"/>
        <v>-2903232.5239009499</v>
      </c>
      <c r="O102" s="14">
        <f t="shared" si="27"/>
        <v>44605132.114574425</v>
      </c>
    </row>
    <row r="103" spans="1:15" x14ac:dyDescent="0.25">
      <c r="A103" s="15">
        <v>40330</v>
      </c>
      <c r="B103" s="14">
        <v>51533466</v>
      </c>
      <c r="C103" s="14">
        <v>21.7</v>
      </c>
      <c r="D103" s="14">
        <v>58.7</v>
      </c>
      <c r="E103" s="14">
        <v>2529.1999999999998</v>
      </c>
      <c r="F103" s="14">
        <v>30</v>
      </c>
      <c r="G103" s="14">
        <v>0</v>
      </c>
      <c r="I103" s="14">
        <f t="shared" si="21"/>
        <v>-24519771.1984585</v>
      </c>
      <c r="J103" s="14">
        <f t="shared" si="22"/>
        <v>129425.70022286549</v>
      </c>
      <c r="K103" s="14">
        <f t="shared" si="23"/>
        <v>5951681.6540625058</v>
      </c>
      <c r="L103" s="14">
        <f t="shared" si="24"/>
        <v>16618630.376107467</v>
      </c>
      <c r="M103" s="14">
        <f t="shared" si="25"/>
        <v>48731387.946238801</v>
      </c>
      <c r="N103" s="14">
        <f t="shared" si="26"/>
        <v>0</v>
      </c>
      <c r="O103" s="14">
        <f t="shared" si="27"/>
        <v>46911354.478173137</v>
      </c>
    </row>
    <row r="104" spans="1:15" x14ac:dyDescent="0.25">
      <c r="A104" s="15">
        <v>40360</v>
      </c>
      <c r="B104" s="14">
        <v>61497459</v>
      </c>
      <c r="C104" s="14">
        <v>1.8</v>
      </c>
      <c r="D104" s="14">
        <v>164.9</v>
      </c>
      <c r="E104" s="14">
        <v>2575.6999999999998</v>
      </c>
      <c r="F104" s="14">
        <v>31</v>
      </c>
      <c r="G104" s="14">
        <v>0</v>
      </c>
      <c r="I104" s="14">
        <f t="shared" si="21"/>
        <v>-24519771.1984585</v>
      </c>
      <c r="J104" s="14">
        <f t="shared" si="22"/>
        <v>10735.772368716953</v>
      </c>
      <c r="K104" s="14">
        <f t="shared" si="23"/>
        <v>16719460.046931978</v>
      </c>
      <c r="L104" s="14">
        <f t="shared" si="24"/>
        <v>16924168.219096951</v>
      </c>
      <c r="M104" s="14">
        <f t="shared" si="25"/>
        <v>50355767.544446759</v>
      </c>
      <c r="N104" s="14">
        <f t="shared" si="26"/>
        <v>0</v>
      </c>
      <c r="O104" s="14">
        <f t="shared" si="27"/>
        <v>59490360.384385906</v>
      </c>
    </row>
    <row r="105" spans="1:15" x14ac:dyDescent="0.25">
      <c r="A105" s="15">
        <v>40391</v>
      </c>
      <c r="B105" s="14">
        <v>57219511</v>
      </c>
      <c r="C105" s="14">
        <v>2.1</v>
      </c>
      <c r="D105" s="14">
        <v>138.80000000000001</v>
      </c>
      <c r="E105" s="14">
        <v>2601.5</v>
      </c>
      <c r="F105" s="14">
        <v>31</v>
      </c>
      <c r="G105" s="14">
        <v>0</v>
      </c>
      <c r="I105" s="14">
        <f t="shared" si="21"/>
        <v>-24519771.1984585</v>
      </c>
      <c r="J105" s="14">
        <f t="shared" si="22"/>
        <v>12525.067763503113</v>
      </c>
      <c r="K105" s="14">
        <f t="shared" si="23"/>
        <v>14073141.628345413</v>
      </c>
      <c r="L105" s="14">
        <f t="shared" si="24"/>
        <v>17093692.441658858</v>
      </c>
      <c r="M105" s="14">
        <f t="shared" si="25"/>
        <v>50355767.544446759</v>
      </c>
      <c r="N105" s="14">
        <f t="shared" si="26"/>
        <v>0</v>
      </c>
      <c r="O105" s="14">
        <f t="shared" si="27"/>
        <v>57015355.483756036</v>
      </c>
    </row>
    <row r="106" spans="1:15" x14ac:dyDescent="0.25">
      <c r="A106" s="15">
        <v>40422</v>
      </c>
      <c r="B106" s="14">
        <v>45833578</v>
      </c>
      <c r="C106" s="14">
        <v>78.099999999999994</v>
      </c>
      <c r="D106" s="14">
        <v>31.5</v>
      </c>
      <c r="E106" s="14">
        <v>2574.6999999999998</v>
      </c>
      <c r="F106" s="14">
        <v>30</v>
      </c>
      <c r="G106" s="14">
        <v>1</v>
      </c>
      <c r="I106" s="14">
        <f t="shared" si="21"/>
        <v>-24519771.1984585</v>
      </c>
      <c r="J106" s="14">
        <f t="shared" si="22"/>
        <v>465813.23444266332</v>
      </c>
      <c r="K106" s="14">
        <f t="shared" si="23"/>
        <v>3193832.5741561996</v>
      </c>
      <c r="L106" s="14">
        <f t="shared" si="24"/>
        <v>16917597.5127961</v>
      </c>
      <c r="M106" s="14">
        <f t="shared" si="25"/>
        <v>48731387.946238801</v>
      </c>
      <c r="N106" s="14">
        <f t="shared" si="26"/>
        <v>-2903232.5239009499</v>
      </c>
      <c r="O106" s="14">
        <f t="shared" si="27"/>
        <v>41885627.54527431</v>
      </c>
    </row>
    <row r="107" spans="1:15" x14ac:dyDescent="0.25">
      <c r="A107" s="15">
        <v>40452</v>
      </c>
      <c r="B107" s="14">
        <v>41340554</v>
      </c>
      <c r="C107" s="14">
        <v>241.6</v>
      </c>
      <c r="D107" s="14">
        <v>0</v>
      </c>
      <c r="E107" s="14">
        <v>2562.1999999999998</v>
      </c>
      <c r="F107" s="14">
        <v>31</v>
      </c>
      <c r="G107" s="14">
        <v>1</v>
      </c>
      <c r="I107" s="14">
        <f t="shared" si="21"/>
        <v>-24519771.1984585</v>
      </c>
      <c r="J107" s="14">
        <f t="shared" si="22"/>
        <v>1440979.22460112</v>
      </c>
      <c r="K107" s="14">
        <f t="shared" si="23"/>
        <v>0</v>
      </c>
      <c r="L107" s="14">
        <f t="shared" si="24"/>
        <v>16835463.684035487</v>
      </c>
      <c r="M107" s="14">
        <f t="shared" si="25"/>
        <v>50355767.544446759</v>
      </c>
      <c r="N107" s="14">
        <f t="shared" si="26"/>
        <v>-2903232.5239009499</v>
      </c>
      <c r="O107" s="14">
        <f t="shared" si="27"/>
        <v>41209206.730723917</v>
      </c>
    </row>
    <row r="108" spans="1:15" x14ac:dyDescent="0.25">
      <c r="A108" s="15">
        <v>40483</v>
      </c>
      <c r="B108" s="14">
        <v>39815993</v>
      </c>
      <c r="C108" s="14">
        <v>405.3</v>
      </c>
      <c r="D108" s="14">
        <v>0</v>
      </c>
      <c r="E108" s="14">
        <v>2543.5</v>
      </c>
      <c r="F108" s="14">
        <v>30</v>
      </c>
      <c r="G108" s="14">
        <v>1</v>
      </c>
      <c r="I108" s="14">
        <f t="shared" si="21"/>
        <v>-24519771.1984585</v>
      </c>
      <c r="J108" s="14">
        <f t="shared" si="22"/>
        <v>2417338.0783561007</v>
      </c>
      <c r="K108" s="14">
        <f t="shared" si="23"/>
        <v>0</v>
      </c>
      <c r="L108" s="14">
        <f t="shared" si="24"/>
        <v>16712591.476209611</v>
      </c>
      <c r="M108" s="14">
        <f t="shared" si="25"/>
        <v>48731387.946238801</v>
      </c>
      <c r="N108" s="14">
        <f t="shared" si="26"/>
        <v>-2903232.5239009499</v>
      </c>
      <c r="O108" s="14">
        <f t="shared" si="27"/>
        <v>40438313.778445065</v>
      </c>
    </row>
    <row r="109" spans="1:15" x14ac:dyDescent="0.25">
      <c r="A109" s="15">
        <v>40513</v>
      </c>
      <c r="B109" s="14">
        <v>47209999</v>
      </c>
      <c r="C109" s="14">
        <v>676.2</v>
      </c>
      <c r="D109" s="14">
        <v>0</v>
      </c>
      <c r="E109" s="14">
        <v>2563.6</v>
      </c>
      <c r="F109" s="14">
        <v>31</v>
      </c>
      <c r="G109" s="14">
        <v>0</v>
      </c>
      <c r="I109" s="14">
        <f t="shared" si="21"/>
        <v>-24519771.1984585</v>
      </c>
      <c r="J109" s="14">
        <f t="shared" si="22"/>
        <v>4033071.8198480024</v>
      </c>
      <c r="K109" s="14">
        <f t="shared" si="23"/>
        <v>0</v>
      </c>
      <c r="L109" s="14">
        <f t="shared" si="24"/>
        <v>16844662.672856677</v>
      </c>
      <c r="M109" s="14">
        <f t="shared" si="25"/>
        <v>50355767.544446759</v>
      </c>
      <c r="N109" s="14">
        <f t="shared" si="26"/>
        <v>0</v>
      </c>
      <c r="O109" s="14">
        <f t="shared" si="27"/>
        <v>46713730.838692933</v>
      </c>
    </row>
    <row r="110" spans="1:15" x14ac:dyDescent="0.25">
      <c r="A110" s="15">
        <v>40544</v>
      </c>
      <c r="B110" s="14">
        <v>49366174</v>
      </c>
      <c r="C110" s="14">
        <v>775.3</v>
      </c>
      <c r="D110" s="14">
        <v>0</v>
      </c>
      <c r="E110" s="14">
        <v>2550.1999999999998</v>
      </c>
      <c r="F110" s="14">
        <v>31</v>
      </c>
      <c r="G110" s="14">
        <v>0</v>
      </c>
      <c r="I110" s="14">
        <f t="shared" si="21"/>
        <v>-24519771.1984585</v>
      </c>
      <c r="J110" s="14">
        <f t="shared" si="22"/>
        <v>4624135.7319256961</v>
      </c>
      <c r="K110" s="14">
        <f t="shared" si="23"/>
        <v>0</v>
      </c>
      <c r="L110" s="14">
        <f t="shared" si="24"/>
        <v>16756615.208425298</v>
      </c>
      <c r="M110" s="14">
        <f t="shared" si="25"/>
        <v>50355767.544446759</v>
      </c>
      <c r="N110" s="14">
        <f t="shared" si="26"/>
        <v>0</v>
      </c>
      <c r="O110" s="14">
        <f t="shared" si="27"/>
        <v>47216747.286339253</v>
      </c>
    </row>
    <row r="111" spans="1:15" x14ac:dyDescent="0.25">
      <c r="A111" s="15">
        <v>40575</v>
      </c>
      <c r="B111" s="14">
        <v>41646640</v>
      </c>
      <c r="C111" s="14">
        <v>654.20000000000005</v>
      </c>
      <c r="D111" s="14">
        <v>0</v>
      </c>
      <c r="E111" s="14">
        <v>2535.6</v>
      </c>
      <c r="F111" s="14">
        <v>28</v>
      </c>
      <c r="G111" s="14">
        <v>0</v>
      </c>
      <c r="I111" s="14">
        <f t="shared" si="21"/>
        <v>-24519771.1984585</v>
      </c>
      <c r="J111" s="14">
        <f t="shared" si="22"/>
        <v>3901856.8242303506</v>
      </c>
      <c r="K111" s="14">
        <f t="shared" si="23"/>
        <v>0</v>
      </c>
      <c r="L111" s="14">
        <f t="shared" si="24"/>
        <v>16660682.896432903</v>
      </c>
      <c r="M111" s="14">
        <f t="shared" si="25"/>
        <v>45482628.749822877</v>
      </c>
      <c r="N111" s="14">
        <f t="shared" si="26"/>
        <v>0</v>
      </c>
      <c r="O111" s="14">
        <f t="shared" si="27"/>
        <v>41525397.272027627</v>
      </c>
    </row>
    <row r="112" spans="1:15" x14ac:dyDescent="0.25">
      <c r="A112" s="15">
        <v>40603</v>
      </c>
      <c r="B112" s="14">
        <v>42432747</v>
      </c>
      <c r="C112" s="14">
        <v>572.79999999999995</v>
      </c>
      <c r="D112" s="14">
        <v>0</v>
      </c>
      <c r="E112" s="14">
        <v>2515.6</v>
      </c>
      <c r="F112" s="14">
        <v>31</v>
      </c>
      <c r="G112" s="14">
        <v>1</v>
      </c>
      <c r="I112" s="14">
        <f t="shared" si="21"/>
        <v>-24519771.1984585</v>
      </c>
      <c r="J112" s="14">
        <f t="shared" si="22"/>
        <v>3416361.3404450389</v>
      </c>
      <c r="K112" s="14">
        <f t="shared" si="23"/>
        <v>0</v>
      </c>
      <c r="L112" s="14">
        <f t="shared" si="24"/>
        <v>16529268.770415921</v>
      </c>
      <c r="M112" s="14">
        <f t="shared" si="25"/>
        <v>50355767.544446759</v>
      </c>
      <c r="N112" s="14">
        <f t="shared" si="26"/>
        <v>-2903232.5239009499</v>
      </c>
      <c r="O112" s="14">
        <f t="shared" si="27"/>
        <v>42878393.932948269</v>
      </c>
    </row>
    <row r="113" spans="1:15" x14ac:dyDescent="0.25">
      <c r="A113" s="15">
        <v>40634</v>
      </c>
      <c r="B113" s="14">
        <v>38424019</v>
      </c>
      <c r="C113" s="14">
        <v>332.3</v>
      </c>
      <c r="D113" s="14">
        <v>0</v>
      </c>
      <c r="E113" s="14">
        <v>2522.1</v>
      </c>
      <c r="F113" s="14">
        <v>30</v>
      </c>
      <c r="G113" s="14">
        <v>1</v>
      </c>
      <c r="I113" s="14">
        <f t="shared" si="21"/>
        <v>-24519771.1984585</v>
      </c>
      <c r="J113" s="14">
        <f t="shared" si="22"/>
        <v>1981942.865624802</v>
      </c>
      <c r="K113" s="14">
        <f t="shared" si="23"/>
        <v>0</v>
      </c>
      <c r="L113" s="14">
        <f t="shared" si="24"/>
        <v>16571978.361371441</v>
      </c>
      <c r="M113" s="14">
        <f t="shared" si="25"/>
        <v>48731387.946238801</v>
      </c>
      <c r="N113" s="14">
        <f t="shared" si="26"/>
        <v>-2903232.5239009499</v>
      </c>
      <c r="O113" s="14">
        <f t="shared" si="27"/>
        <v>39862305.450875595</v>
      </c>
    </row>
    <row r="114" spans="1:15" x14ac:dyDescent="0.25">
      <c r="A114" s="15">
        <v>40664</v>
      </c>
      <c r="B114" s="14">
        <v>42408613</v>
      </c>
      <c r="C114" s="14">
        <v>134.1</v>
      </c>
      <c r="D114" s="14">
        <v>13</v>
      </c>
      <c r="E114" s="14">
        <v>2547.1999999999998</v>
      </c>
      <c r="F114" s="14">
        <v>31</v>
      </c>
      <c r="G114" s="14">
        <v>1</v>
      </c>
      <c r="I114" s="14">
        <f t="shared" si="21"/>
        <v>-24519771.1984585</v>
      </c>
      <c r="J114" s="14">
        <f t="shared" si="22"/>
        <v>799815.04146941297</v>
      </c>
      <c r="K114" s="14">
        <f t="shared" si="23"/>
        <v>1318089.633778749</v>
      </c>
      <c r="L114" s="14">
        <f t="shared" si="24"/>
        <v>16736903.089522751</v>
      </c>
      <c r="M114" s="14">
        <f t="shared" si="25"/>
        <v>50355767.544446759</v>
      </c>
      <c r="N114" s="14">
        <f t="shared" si="26"/>
        <v>-2903232.5239009499</v>
      </c>
      <c r="O114" s="14">
        <f t="shared" si="27"/>
        <v>41787571.58685822</v>
      </c>
    </row>
    <row r="115" spans="1:15" x14ac:dyDescent="0.25">
      <c r="A115" s="15">
        <v>40695</v>
      </c>
      <c r="B115" s="14">
        <v>49689088</v>
      </c>
      <c r="C115" s="14">
        <v>19</v>
      </c>
      <c r="D115" s="14">
        <v>52.2</v>
      </c>
      <c r="E115" s="14">
        <v>2578.5</v>
      </c>
      <c r="F115" s="14">
        <v>30</v>
      </c>
      <c r="G115" s="14">
        <v>0</v>
      </c>
      <c r="I115" s="14">
        <f t="shared" si="21"/>
        <v>-24519771.1984585</v>
      </c>
      <c r="J115" s="14">
        <f t="shared" si="22"/>
        <v>113322.04166979007</v>
      </c>
      <c r="K115" s="14">
        <f t="shared" si="23"/>
        <v>5292636.8371731313</v>
      </c>
      <c r="L115" s="14">
        <f t="shared" si="24"/>
        <v>16942566.196739327</v>
      </c>
      <c r="M115" s="14">
        <f t="shared" si="25"/>
        <v>48731387.946238801</v>
      </c>
      <c r="N115" s="14">
        <f t="shared" si="26"/>
        <v>0</v>
      </c>
      <c r="O115" s="14">
        <f t="shared" si="27"/>
        <v>46560141.823362544</v>
      </c>
    </row>
    <row r="116" spans="1:15" x14ac:dyDescent="0.25">
      <c r="A116" s="15">
        <v>40725</v>
      </c>
      <c r="B116" s="14">
        <v>61625002</v>
      </c>
      <c r="C116" s="14">
        <v>0</v>
      </c>
      <c r="D116" s="14">
        <v>198.5</v>
      </c>
      <c r="E116" s="14">
        <v>2615.1999999999998</v>
      </c>
      <c r="F116" s="14">
        <v>31</v>
      </c>
      <c r="G116" s="14">
        <v>0</v>
      </c>
      <c r="I116" s="14">
        <f t="shared" si="21"/>
        <v>-24519771.1984585</v>
      </c>
      <c r="J116" s="14">
        <f t="shared" si="22"/>
        <v>0</v>
      </c>
      <c r="K116" s="14">
        <f t="shared" si="23"/>
        <v>20126214.792698592</v>
      </c>
      <c r="L116" s="14">
        <f t="shared" si="24"/>
        <v>17183711.117980488</v>
      </c>
      <c r="M116" s="14">
        <f t="shared" si="25"/>
        <v>50355767.544446759</v>
      </c>
      <c r="N116" s="14">
        <f t="shared" si="26"/>
        <v>0</v>
      </c>
      <c r="O116" s="14">
        <f t="shared" si="27"/>
        <v>63145922.256667338</v>
      </c>
    </row>
    <row r="117" spans="1:15" x14ac:dyDescent="0.25">
      <c r="A117" s="15">
        <v>40756</v>
      </c>
      <c r="B117" s="14">
        <v>56052529</v>
      </c>
      <c r="C117" s="14">
        <v>0</v>
      </c>
      <c r="D117" s="14">
        <v>122.2</v>
      </c>
      <c r="E117" s="14">
        <v>2644.7</v>
      </c>
      <c r="F117" s="14">
        <v>31</v>
      </c>
      <c r="G117" s="14">
        <v>0</v>
      </c>
      <c r="I117" s="14">
        <f t="shared" si="21"/>
        <v>-24519771.1984585</v>
      </c>
      <c r="J117" s="14">
        <f t="shared" si="22"/>
        <v>0</v>
      </c>
      <c r="K117" s="14">
        <f t="shared" si="23"/>
        <v>12390042.557520241</v>
      </c>
      <c r="L117" s="14">
        <f t="shared" si="24"/>
        <v>17377546.953855537</v>
      </c>
      <c r="M117" s="14">
        <f t="shared" si="25"/>
        <v>50355767.544446759</v>
      </c>
      <c r="N117" s="14">
        <f t="shared" si="26"/>
        <v>0</v>
      </c>
      <c r="O117" s="14">
        <f t="shared" si="27"/>
        <v>55603585.857364036</v>
      </c>
    </row>
    <row r="118" spans="1:15" x14ac:dyDescent="0.25">
      <c r="A118" s="15">
        <v>40787</v>
      </c>
      <c r="B118" s="14">
        <v>44303045</v>
      </c>
      <c r="C118" s="14">
        <v>48</v>
      </c>
      <c r="D118" s="14">
        <v>39.299999999999997</v>
      </c>
      <c r="E118" s="14">
        <v>2636.5</v>
      </c>
      <c r="F118" s="14">
        <v>30</v>
      </c>
      <c r="G118" s="14">
        <v>1</v>
      </c>
      <c r="I118" s="14">
        <f t="shared" si="21"/>
        <v>-24519771.1984585</v>
      </c>
      <c r="J118" s="14">
        <f t="shared" si="22"/>
        <v>286287.26316578541</v>
      </c>
      <c r="K118" s="14">
        <f t="shared" si="23"/>
        <v>3984686.3544234489</v>
      </c>
      <c r="L118" s="14">
        <f t="shared" si="24"/>
        <v>17323667.162188575</v>
      </c>
      <c r="M118" s="14">
        <f t="shared" si="25"/>
        <v>48731387.946238801</v>
      </c>
      <c r="N118" s="14">
        <f t="shared" si="26"/>
        <v>-2903232.5239009499</v>
      </c>
      <c r="O118" s="14">
        <f t="shared" si="27"/>
        <v>42903025.003657162</v>
      </c>
    </row>
    <row r="119" spans="1:15" x14ac:dyDescent="0.25">
      <c r="A119" s="15">
        <v>40817</v>
      </c>
      <c r="B119" s="14">
        <v>41882054</v>
      </c>
      <c r="C119" s="14">
        <v>235.4</v>
      </c>
      <c r="D119" s="14">
        <v>2.4</v>
      </c>
      <c r="E119" s="14">
        <v>2598.3000000000002</v>
      </c>
      <c r="F119" s="14">
        <v>31</v>
      </c>
      <c r="G119" s="14">
        <v>1</v>
      </c>
      <c r="I119" s="14">
        <f t="shared" si="21"/>
        <v>-24519771.1984585</v>
      </c>
      <c r="J119" s="14">
        <f t="shared" si="22"/>
        <v>1404000.4531088728</v>
      </c>
      <c r="K119" s="14">
        <f t="shared" si="23"/>
        <v>243339.62469761519</v>
      </c>
      <c r="L119" s="14">
        <f t="shared" si="24"/>
        <v>17072666.18149614</v>
      </c>
      <c r="M119" s="14">
        <f t="shared" si="25"/>
        <v>50355767.544446759</v>
      </c>
      <c r="N119" s="14">
        <f t="shared" si="26"/>
        <v>-2903232.5239009499</v>
      </c>
      <c r="O119" s="14">
        <f t="shared" si="27"/>
        <v>41652770.081389941</v>
      </c>
    </row>
    <row r="120" spans="1:15" x14ac:dyDescent="0.25">
      <c r="A120" s="15">
        <v>40848</v>
      </c>
      <c r="B120" s="14">
        <v>39806546</v>
      </c>
      <c r="C120" s="14">
        <v>341.9</v>
      </c>
      <c r="D120" s="14">
        <v>0</v>
      </c>
      <c r="E120" s="14">
        <v>2560.4</v>
      </c>
      <c r="F120" s="14">
        <v>30</v>
      </c>
      <c r="G120" s="14">
        <v>1</v>
      </c>
      <c r="I120" s="14">
        <f t="shared" si="21"/>
        <v>-24519771.1984585</v>
      </c>
      <c r="J120" s="14">
        <f t="shared" si="22"/>
        <v>2039200.3182579589</v>
      </c>
      <c r="K120" s="14">
        <f t="shared" si="23"/>
        <v>0</v>
      </c>
      <c r="L120" s="14">
        <f t="shared" si="24"/>
        <v>16823636.412693959</v>
      </c>
      <c r="M120" s="14">
        <f t="shared" si="25"/>
        <v>48731387.946238801</v>
      </c>
      <c r="N120" s="14">
        <f t="shared" si="26"/>
        <v>-2903232.5239009499</v>
      </c>
      <c r="O120" s="14">
        <f t="shared" si="27"/>
        <v>40171220.954831265</v>
      </c>
    </row>
    <row r="121" spans="1:15" x14ac:dyDescent="0.25">
      <c r="A121" s="15">
        <v>40878</v>
      </c>
      <c r="B121" s="14">
        <v>43716549</v>
      </c>
      <c r="C121" s="14">
        <v>534</v>
      </c>
      <c r="D121" s="14">
        <v>0</v>
      </c>
      <c r="E121" s="14">
        <v>2550.9</v>
      </c>
      <c r="F121" s="14">
        <v>31</v>
      </c>
      <c r="G121" s="14">
        <v>0</v>
      </c>
      <c r="I121" s="14">
        <f t="shared" si="21"/>
        <v>-24519771.1984585</v>
      </c>
      <c r="J121" s="14">
        <f t="shared" si="22"/>
        <v>3184945.802719363</v>
      </c>
      <c r="K121" s="14">
        <f t="shared" si="23"/>
        <v>0</v>
      </c>
      <c r="L121" s="14">
        <f t="shared" si="24"/>
        <v>16761214.702835895</v>
      </c>
      <c r="M121" s="14">
        <f t="shared" si="25"/>
        <v>50355767.544446759</v>
      </c>
      <c r="N121" s="14">
        <f t="shared" si="26"/>
        <v>0</v>
      </c>
      <c r="O121" s="14">
        <f t="shared" si="27"/>
        <v>45782156.851543516</v>
      </c>
    </row>
    <row r="122" spans="1:15" x14ac:dyDescent="0.25">
      <c r="A122" s="15">
        <v>40909</v>
      </c>
      <c r="B122" s="14">
        <v>46828561</v>
      </c>
      <c r="C122" s="14">
        <v>610.79999999999995</v>
      </c>
      <c r="D122" s="14">
        <v>0</v>
      </c>
      <c r="E122" s="14">
        <v>2533.8000000000002</v>
      </c>
      <c r="F122" s="14">
        <v>31</v>
      </c>
      <c r="G122" s="14">
        <v>0</v>
      </c>
      <c r="I122" s="14">
        <f t="shared" si="21"/>
        <v>-24519771.1984585</v>
      </c>
      <c r="J122" s="14">
        <f t="shared" si="22"/>
        <v>3643005.4237846192</v>
      </c>
      <c r="K122" s="14">
        <f t="shared" si="23"/>
        <v>0</v>
      </c>
      <c r="L122" s="14">
        <f t="shared" si="24"/>
        <v>16648855.625091376</v>
      </c>
      <c r="M122" s="14">
        <f t="shared" si="25"/>
        <v>50355767.544446759</v>
      </c>
      <c r="N122" s="14">
        <f t="shared" si="26"/>
        <v>0</v>
      </c>
      <c r="O122" s="14">
        <f t="shared" si="27"/>
        <v>46127857.394864254</v>
      </c>
    </row>
    <row r="123" spans="1:15" x14ac:dyDescent="0.25">
      <c r="A123" s="15">
        <v>40940</v>
      </c>
      <c r="B123" s="14">
        <v>40144723</v>
      </c>
      <c r="C123" s="14">
        <v>531.70000000000005</v>
      </c>
      <c r="D123" s="14">
        <v>0</v>
      </c>
      <c r="E123" s="14">
        <v>2509.6999999999998</v>
      </c>
      <c r="F123" s="14">
        <v>29</v>
      </c>
      <c r="G123" s="14">
        <v>0</v>
      </c>
      <c r="I123" s="14">
        <f t="shared" si="21"/>
        <v>-24519771.1984585</v>
      </c>
      <c r="J123" s="14">
        <f t="shared" si="22"/>
        <v>3171227.8713593357</v>
      </c>
      <c r="K123" s="14">
        <f t="shared" si="23"/>
        <v>0</v>
      </c>
      <c r="L123" s="14">
        <f t="shared" si="24"/>
        <v>16490501.603240911</v>
      </c>
      <c r="M123" s="14">
        <f t="shared" si="25"/>
        <v>47107008.348030835</v>
      </c>
      <c r="N123" s="14">
        <f t="shared" si="26"/>
        <v>0</v>
      </c>
      <c r="O123" s="14">
        <f t="shared" si="27"/>
        <v>42248966.624172583</v>
      </c>
    </row>
    <row r="124" spans="1:15" x14ac:dyDescent="0.25">
      <c r="A124" s="15">
        <v>40969</v>
      </c>
      <c r="B124" s="14">
        <v>38792419</v>
      </c>
      <c r="C124" s="14">
        <v>349.4</v>
      </c>
      <c r="D124" s="14">
        <v>0.2</v>
      </c>
      <c r="E124" s="14">
        <v>2500.1</v>
      </c>
      <c r="F124" s="14">
        <v>31</v>
      </c>
      <c r="G124" s="14">
        <v>1</v>
      </c>
      <c r="I124" s="14">
        <f t="shared" si="21"/>
        <v>-24519771.1984585</v>
      </c>
      <c r="J124" s="14">
        <f t="shared" si="22"/>
        <v>2083932.7031276128</v>
      </c>
      <c r="K124" s="14">
        <f t="shared" si="23"/>
        <v>20278.302058134603</v>
      </c>
      <c r="L124" s="14">
        <f t="shared" si="24"/>
        <v>16427422.822752761</v>
      </c>
      <c r="M124" s="14">
        <f t="shared" si="25"/>
        <v>50355767.544446759</v>
      </c>
      <c r="N124" s="14">
        <f t="shared" si="26"/>
        <v>-2903232.5239009499</v>
      </c>
      <c r="O124" s="14">
        <f t="shared" si="27"/>
        <v>41464397.650025815</v>
      </c>
    </row>
    <row r="125" spans="1:15" x14ac:dyDescent="0.25">
      <c r="A125" s="15">
        <v>41000</v>
      </c>
      <c r="B125" s="14">
        <v>37716766</v>
      </c>
      <c r="C125" s="14">
        <v>321.7</v>
      </c>
      <c r="D125" s="14">
        <v>0</v>
      </c>
      <c r="E125" s="14">
        <v>2523.8000000000002</v>
      </c>
      <c r="F125" s="14">
        <v>30</v>
      </c>
      <c r="G125" s="14">
        <v>1</v>
      </c>
      <c r="I125" s="14">
        <f t="shared" si="21"/>
        <v>-24519771.1984585</v>
      </c>
      <c r="J125" s="14">
        <f t="shared" si="22"/>
        <v>1918721.0950090243</v>
      </c>
      <c r="K125" s="14">
        <f t="shared" si="23"/>
        <v>0</v>
      </c>
      <c r="L125" s="14">
        <f t="shared" si="24"/>
        <v>16583148.562082885</v>
      </c>
      <c r="M125" s="14">
        <f t="shared" si="25"/>
        <v>48731387.946238801</v>
      </c>
      <c r="N125" s="14">
        <f t="shared" si="26"/>
        <v>-2903232.5239009499</v>
      </c>
      <c r="O125" s="14">
        <f t="shared" si="27"/>
        <v>39810253.88097126</v>
      </c>
    </row>
    <row r="126" spans="1:15" x14ac:dyDescent="0.25">
      <c r="A126" s="15">
        <v>41030</v>
      </c>
      <c r="B126" s="14">
        <v>42865233</v>
      </c>
      <c r="C126" s="14">
        <v>81.3</v>
      </c>
      <c r="D126" s="14">
        <v>36.700000000000003</v>
      </c>
      <c r="E126" s="14">
        <v>2559.6999999999998</v>
      </c>
      <c r="F126" s="14">
        <v>31</v>
      </c>
      <c r="G126" s="14">
        <v>1</v>
      </c>
      <c r="I126" s="14">
        <f t="shared" si="21"/>
        <v>-24519771.1984585</v>
      </c>
      <c r="J126" s="14">
        <f t="shared" si="22"/>
        <v>484899.05198704905</v>
      </c>
      <c r="K126" s="14">
        <f t="shared" si="23"/>
        <v>3721068.4276676993</v>
      </c>
      <c r="L126" s="14">
        <f t="shared" si="24"/>
        <v>16819036.918283366</v>
      </c>
      <c r="M126" s="14">
        <f t="shared" si="25"/>
        <v>50355767.544446759</v>
      </c>
      <c r="N126" s="14">
        <f t="shared" si="26"/>
        <v>-2903232.5239009499</v>
      </c>
      <c r="O126" s="14">
        <f t="shared" si="27"/>
        <v>43957768.220025428</v>
      </c>
    </row>
    <row r="127" spans="1:15" x14ac:dyDescent="0.25">
      <c r="A127" s="15">
        <v>41061</v>
      </c>
      <c r="B127" s="14">
        <v>52997688</v>
      </c>
      <c r="C127" s="14">
        <v>23.2</v>
      </c>
      <c r="D127" s="14">
        <v>101.6</v>
      </c>
      <c r="E127" s="14">
        <v>2611</v>
      </c>
      <c r="F127" s="14">
        <v>30</v>
      </c>
      <c r="G127" s="14">
        <v>0</v>
      </c>
      <c r="I127" s="14">
        <f t="shared" si="21"/>
        <v>-24519771.1984585</v>
      </c>
      <c r="J127" s="14">
        <f t="shared" si="22"/>
        <v>138372.17719679628</v>
      </c>
      <c r="K127" s="14">
        <f t="shared" si="23"/>
        <v>10301377.445532376</v>
      </c>
      <c r="L127" s="14">
        <f t="shared" si="24"/>
        <v>17156114.151516922</v>
      </c>
      <c r="M127" s="14">
        <f t="shared" si="25"/>
        <v>48731387.946238801</v>
      </c>
      <c r="N127" s="14">
        <f t="shared" si="26"/>
        <v>0</v>
      </c>
      <c r="O127" s="14">
        <f t="shared" si="27"/>
        <v>51807480.522026397</v>
      </c>
    </row>
    <row r="128" spans="1:15" x14ac:dyDescent="0.25">
      <c r="A128" s="15">
        <v>41091</v>
      </c>
      <c r="B128" s="14">
        <v>63233816</v>
      </c>
      <c r="C128" s="14">
        <v>0</v>
      </c>
      <c r="D128" s="14">
        <v>195.1</v>
      </c>
      <c r="E128" s="14">
        <v>2648.6</v>
      </c>
      <c r="F128" s="14">
        <v>31</v>
      </c>
      <c r="G128" s="14">
        <v>0</v>
      </c>
      <c r="I128" s="14">
        <f t="shared" si="21"/>
        <v>-24519771.1984585</v>
      </c>
      <c r="J128" s="14">
        <f t="shared" si="22"/>
        <v>0</v>
      </c>
      <c r="K128" s="14">
        <f t="shared" si="23"/>
        <v>19781483.657710303</v>
      </c>
      <c r="L128" s="14">
        <f t="shared" si="24"/>
        <v>17403172.708428849</v>
      </c>
      <c r="M128" s="14">
        <f t="shared" si="25"/>
        <v>50355767.544446759</v>
      </c>
      <c r="N128" s="14">
        <f t="shared" si="26"/>
        <v>0</v>
      </c>
      <c r="O128" s="14">
        <f t="shared" si="27"/>
        <v>63020652.71212741</v>
      </c>
    </row>
    <row r="129" spans="1:15" x14ac:dyDescent="0.25">
      <c r="A129" s="15">
        <v>41122</v>
      </c>
      <c r="B129" s="14">
        <v>57288251</v>
      </c>
      <c r="C129" s="14">
        <v>2</v>
      </c>
      <c r="D129" s="14">
        <v>112.1</v>
      </c>
      <c r="E129" s="14">
        <v>2691.8</v>
      </c>
      <c r="F129" s="14">
        <v>31</v>
      </c>
      <c r="G129" s="14">
        <v>0</v>
      </c>
      <c r="I129" s="14">
        <f t="shared" si="21"/>
        <v>-24519771.1984585</v>
      </c>
      <c r="J129" s="14">
        <f t="shared" si="22"/>
        <v>11928.635965241059</v>
      </c>
      <c r="K129" s="14">
        <f t="shared" si="23"/>
        <v>11365988.303584443</v>
      </c>
      <c r="L129" s="14">
        <f t="shared" si="24"/>
        <v>17687027.220625527</v>
      </c>
      <c r="M129" s="14">
        <f t="shared" si="25"/>
        <v>50355767.544446759</v>
      </c>
      <c r="N129" s="14">
        <f t="shared" si="26"/>
        <v>0</v>
      </c>
      <c r="O129" s="14">
        <f t="shared" si="27"/>
        <v>54900940.50616347</v>
      </c>
    </row>
    <row r="130" spans="1:15" x14ac:dyDescent="0.25">
      <c r="A130" s="15">
        <v>41153</v>
      </c>
      <c r="B130" s="14">
        <v>46380786</v>
      </c>
      <c r="C130" s="14">
        <v>85</v>
      </c>
      <c r="D130" s="14">
        <v>35.6</v>
      </c>
      <c r="E130" s="14">
        <v>2687.7</v>
      </c>
      <c r="F130" s="14">
        <v>30</v>
      </c>
      <c r="G130" s="14">
        <v>1</v>
      </c>
      <c r="I130" s="14">
        <f t="shared" ref="I130:I145" si="28">const</f>
        <v>-24519771.1984585</v>
      </c>
      <c r="J130" s="14">
        <f t="shared" ref="J130:J145" si="29">PearsonHDD*C130</f>
        <v>506967.02852274501</v>
      </c>
      <c r="K130" s="14">
        <f t="shared" ref="K130:K145" si="30">PearsonCDD*D130</f>
        <v>3609537.7663479592</v>
      </c>
      <c r="L130" s="14">
        <f t="shared" ref="L130:L145" si="31">TorFTE*E130</f>
        <v>17660087.324792046</v>
      </c>
      <c r="M130" s="14">
        <f t="shared" ref="M130:M145" si="32">MonthDays*F130</f>
        <v>48731387.946238801</v>
      </c>
      <c r="N130" s="14">
        <f t="shared" ref="N130:N145" si="33">Shoulder1*G130</f>
        <v>-2903232.5239009499</v>
      </c>
      <c r="O130" s="14">
        <f t="shared" ref="O130:O145" si="34">SUM(I130:N130)</f>
        <v>43084976.343542106</v>
      </c>
    </row>
    <row r="131" spans="1:15" x14ac:dyDescent="0.25">
      <c r="A131" s="15">
        <v>41183</v>
      </c>
      <c r="B131" s="14">
        <v>41744479</v>
      </c>
      <c r="C131" s="14">
        <v>242.5</v>
      </c>
      <c r="D131" s="14">
        <v>1.1000000000000001</v>
      </c>
      <c r="E131" s="14">
        <v>2693.2</v>
      </c>
      <c r="F131" s="14">
        <v>31</v>
      </c>
      <c r="G131" s="14">
        <v>1</v>
      </c>
      <c r="I131" s="14">
        <f t="shared" si="28"/>
        <v>-24519771.1984585</v>
      </c>
      <c r="J131" s="14">
        <f t="shared" si="29"/>
        <v>1446347.1107854785</v>
      </c>
      <c r="K131" s="14">
        <f t="shared" si="30"/>
        <v>111530.66131974031</v>
      </c>
      <c r="L131" s="14">
        <f t="shared" si="31"/>
        <v>17696226.209446717</v>
      </c>
      <c r="M131" s="14">
        <f t="shared" si="32"/>
        <v>50355767.544446759</v>
      </c>
      <c r="N131" s="14">
        <f t="shared" si="33"/>
        <v>-2903232.5239009499</v>
      </c>
      <c r="O131" s="14">
        <f t="shared" si="34"/>
        <v>42186867.803639241</v>
      </c>
    </row>
    <row r="132" spans="1:15" x14ac:dyDescent="0.25">
      <c r="A132" s="15">
        <v>41214</v>
      </c>
      <c r="B132" s="14">
        <v>39247878</v>
      </c>
      <c r="C132" s="14">
        <v>434</v>
      </c>
      <c r="D132" s="14">
        <v>0</v>
      </c>
      <c r="E132" s="14">
        <v>2668.9</v>
      </c>
      <c r="F132" s="14">
        <v>30</v>
      </c>
      <c r="G132" s="14">
        <v>1</v>
      </c>
      <c r="I132" s="14">
        <f t="shared" si="28"/>
        <v>-24519771.1984585</v>
      </c>
      <c r="J132" s="14">
        <f t="shared" si="29"/>
        <v>2588514.0044573098</v>
      </c>
      <c r="K132" s="14">
        <f t="shared" si="30"/>
        <v>0</v>
      </c>
      <c r="L132" s="14">
        <f t="shared" si="31"/>
        <v>17536558.046336085</v>
      </c>
      <c r="M132" s="14">
        <f t="shared" si="32"/>
        <v>48731387.946238801</v>
      </c>
      <c r="N132" s="14">
        <f t="shared" si="33"/>
        <v>-2903232.5239009499</v>
      </c>
      <c r="O132" s="14">
        <f t="shared" si="34"/>
        <v>41433456.274672747</v>
      </c>
    </row>
    <row r="133" spans="1:15" x14ac:dyDescent="0.25">
      <c r="A133" s="15">
        <v>41244</v>
      </c>
      <c r="B133" s="14">
        <v>44598971</v>
      </c>
      <c r="C133" s="14">
        <v>533.5</v>
      </c>
      <c r="D133" s="14">
        <v>0</v>
      </c>
      <c r="E133" s="14">
        <v>2665.6</v>
      </c>
      <c r="F133" s="14">
        <v>31</v>
      </c>
      <c r="G133" s="14">
        <v>0</v>
      </c>
      <c r="I133" s="14">
        <f t="shared" si="28"/>
        <v>-24519771.1984585</v>
      </c>
      <c r="J133" s="14">
        <f t="shared" si="29"/>
        <v>3181963.6437280527</v>
      </c>
      <c r="K133" s="14">
        <f t="shared" si="30"/>
        <v>0</v>
      </c>
      <c r="L133" s="14">
        <f t="shared" si="31"/>
        <v>17514874.715543281</v>
      </c>
      <c r="M133" s="14">
        <f t="shared" si="32"/>
        <v>50355767.544446759</v>
      </c>
      <c r="N133" s="14">
        <f t="shared" si="33"/>
        <v>0</v>
      </c>
      <c r="O133" s="14">
        <f t="shared" si="34"/>
        <v>46532834.705259591</v>
      </c>
    </row>
    <row r="134" spans="1:15" x14ac:dyDescent="0.25">
      <c r="A134" s="15">
        <v>41275</v>
      </c>
      <c r="B134" s="14">
        <v>47625433</v>
      </c>
      <c r="C134" s="14">
        <v>624.4</v>
      </c>
      <c r="D134" s="14">
        <v>0</v>
      </c>
      <c r="E134" s="14">
        <v>2626</v>
      </c>
      <c r="F134" s="14">
        <v>31</v>
      </c>
      <c r="G134" s="14">
        <v>0</v>
      </c>
      <c r="I134" s="14">
        <f t="shared" si="28"/>
        <v>-24519771.1984585</v>
      </c>
      <c r="J134" s="14">
        <f t="shared" si="29"/>
        <v>3724120.1483482583</v>
      </c>
      <c r="K134" s="14">
        <f t="shared" si="30"/>
        <v>0</v>
      </c>
      <c r="L134" s="14">
        <f t="shared" si="31"/>
        <v>17254674.74602966</v>
      </c>
      <c r="M134" s="14">
        <f t="shared" si="32"/>
        <v>50355767.544446759</v>
      </c>
      <c r="N134" s="14">
        <f t="shared" si="33"/>
        <v>0</v>
      </c>
      <c r="O134" s="14">
        <f t="shared" si="34"/>
        <v>46814791.240366176</v>
      </c>
    </row>
    <row r="135" spans="1:15" x14ac:dyDescent="0.25">
      <c r="A135" s="15">
        <v>41306</v>
      </c>
      <c r="B135" s="14">
        <v>40793809</v>
      </c>
      <c r="C135" s="14">
        <v>631.5</v>
      </c>
      <c r="D135" s="14">
        <v>0</v>
      </c>
      <c r="E135" s="14">
        <v>2597.8000000000002</v>
      </c>
      <c r="F135" s="14">
        <v>28</v>
      </c>
      <c r="G135" s="14">
        <v>0</v>
      </c>
      <c r="I135" s="14">
        <f t="shared" si="28"/>
        <v>-24519771.1984585</v>
      </c>
      <c r="J135" s="14">
        <f t="shared" si="29"/>
        <v>3766466.8060248643</v>
      </c>
      <c r="K135" s="14">
        <f t="shared" si="30"/>
        <v>0</v>
      </c>
      <c r="L135" s="14">
        <f t="shared" si="31"/>
        <v>17069380.828345716</v>
      </c>
      <c r="M135" s="14">
        <f t="shared" si="32"/>
        <v>45482628.749822877</v>
      </c>
      <c r="N135" s="14">
        <f t="shared" si="33"/>
        <v>0</v>
      </c>
      <c r="O135" s="14">
        <f t="shared" si="34"/>
        <v>41798705.185734957</v>
      </c>
    </row>
    <row r="136" spans="1:15" x14ac:dyDescent="0.25">
      <c r="A136" s="15">
        <v>41334</v>
      </c>
      <c r="B136" s="14">
        <v>42064195</v>
      </c>
      <c r="C136" s="14">
        <v>554.79999999999995</v>
      </c>
      <c r="D136" s="14">
        <v>0</v>
      </c>
      <c r="E136" s="14">
        <v>2576</v>
      </c>
      <c r="F136" s="14">
        <v>31</v>
      </c>
      <c r="G136" s="14">
        <v>1</v>
      </c>
      <c r="I136" s="14">
        <f t="shared" si="28"/>
        <v>-24519771.1984585</v>
      </c>
      <c r="J136" s="14">
        <f t="shared" si="29"/>
        <v>3309003.6167578697</v>
      </c>
      <c r="K136" s="14">
        <f t="shared" si="30"/>
        <v>0</v>
      </c>
      <c r="L136" s="14">
        <f t="shared" si="31"/>
        <v>16926139.430987205</v>
      </c>
      <c r="M136" s="14">
        <f t="shared" si="32"/>
        <v>50355767.544446759</v>
      </c>
      <c r="N136" s="14">
        <f t="shared" si="33"/>
        <v>-2903232.5239009499</v>
      </c>
      <c r="O136" s="14">
        <f t="shared" si="34"/>
        <v>43167906.869832389</v>
      </c>
    </row>
    <row r="137" spans="1:15" x14ac:dyDescent="0.25">
      <c r="A137" s="15">
        <v>41365</v>
      </c>
      <c r="B137" s="14">
        <v>38200195</v>
      </c>
      <c r="C137" s="14">
        <v>358.6</v>
      </c>
      <c r="D137" s="14">
        <v>0</v>
      </c>
      <c r="E137" s="14">
        <v>2600.6</v>
      </c>
      <c r="F137" s="14">
        <v>30</v>
      </c>
      <c r="G137" s="14">
        <v>1</v>
      </c>
      <c r="I137" s="14">
        <f t="shared" si="28"/>
        <v>-24519771.1984585</v>
      </c>
      <c r="J137" s="14">
        <f t="shared" si="29"/>
        <v>2138804.428567722</v>
      </c>
      <c r="K137" s="14">
        <f t="shared" si="30"/>
        <v>0</v>
      </c>
      <c r="L137" s="14">
        <f t="shared" si="31"/>
        <v>17087778.805988092</v>
      </c>
      <c r="M137" s="14">
        <f t="shared" si="32"/>
        <v>48731387.946238801</v>
      </c>
      <c r="N137" s="14">
        <f t="shared" si="33"/>
        <v>-2903232.5239009499</v>
      </c>
      <c r="O137" s="14">
        <f t="shared" si="34"/>
        <v>40534967.45843517</v>
      </c>
    </row>
    <row r="138" spans="1:15" x14ac:dyDescent="0.25">
      <c r="A138" s="15">
        <v>41395</v>
      </c>
      <c r="B138" s="14">
        <v>41031394</v>
      </c>
      <c r="C138" s="14">
        <v>109.1</v>
      </c>
      <c r="D138" s="14">
        <v>23.1</v>
      </c>
      <c r="E138" s="14">
        <v>2660.2</v>
      </c>
      <c r="F138" s="14">
        <v>31</v>
      </c>
      <c r="G138" s="14">
        <v>1</v>
      </c>
      <c r="I138" s="14">
        <f t="shared" si="28"/>
        <v>-24519771.1984585</v>
      </c>
      <c r="J138" s="14">
        <f t="shared" si="29"/>
        <v>650707.0919038998</v>
      </c>
      <c r="K138" s="14">
        <f t="shared" si="30"/>
        <v>2342143.8877145466</v>
      </c>
      <c r="L138" s="14">
        <f t="shared" si="31"/>
        <v>17479392.901518695</v>
      </c>
      <c r="M138" s="14">
        <f t="shared" si="32"/>
        <v>50355767.544446759</v>
      </c>
      <c r="N138" s="14">
        <f t="shared" si="33"/>
        <v>-2903232.5239009499</v>
      </c>
      <c r="O138" s="14">
        <f t="shared" si="34"/>
        <v>43405007.70322445</v>
      </c>
    </row>
    <row r="139" spans="1:15" x14ac:dyDescent="0.25">
      <c r="A139" s="15">
        <v>41426</v>
      </c>
      <c r="B139" s="14">
        <v>47474943</v>
      </c>
      <c r="C139" s="14">
        <v>33</v>
      </c>
      <c r="D139" s="14">
        <v>50.8</v>
      </c>
      <c r="E139" s="14">
        <v>2720.3</v>
      </c>
      <c r="F139" s="14">
        <v>30</v>
      </c>
      <c r="G139" s="14">
        <v>0</v>
      </c>
      <c r="I139" s="14">
        <f t="shared" si="28"/>
        <v>-24519771.1984585</v>
      </c>
      <c r="J139" s="14">
        <f t="shared" si="29"/>
        <v>196822.49342647748</v>
      </c>
      <c r="K139" s="14">
        <f t="shared" si="30"/>
        <v>5150688.722766188</v>
      </c>
      <c r="L139" s="14">
        <f t="shared" si="31"/>
        <v>17874292.350199729</v>
      </c>
      <c r="M139" s="14">
        <f t="shared" si="32"/>
        <v>48731387.946238801</v>
      </c>
      <c r="N139" s="14">
        <f t="shared" si="33"/>
        <v>0</v>
      </c>
      <c r="O139" s="14">
        <f t="shared" si="34"/>
        <v>47433420.314172693</v>
      </c>
    </row>
    <row r="140" spans="1:15" x14ac:dyDescent="0.25">
      <c r="A140" s="15">
        <v>41456</v>
      </c>
      <c r="B140" s="14">
        <v>55946075</v>
      </c>
      <c r="C140" s="14">
        <v>1.3</v>
      </c>
      <c r="D140" s="14">
        <v>123.3</v>
      </c>
      <c r="E140" s="14">
        <v>2765.2</v>
      </c>
      <c r="F140" s="14">
        <v>31</v>
      </c>
      <c r="G140" s="14">
        <v>0</v>
      </c>
      <c r="I140" s="14">
        <f t="shared" si="28"/>
        <v>-24519771.1984585</v>
      </c>
      <c r="J140" s="14">
        <f t="shared" si="29"/>
        <v>7753.6133774066884</v>
      </c>
      <c r="K140" s="14">
        <f t="shared" si="30"/>
        <v>12501573.218839981</v>
      </c>
      <c r="L140" s="14">
        <f t="shared" si="31"/>
        <v>18169317.063107848</v>
      </c>
      <c r="M140" s="14">
        <f t="shared" si="32"/>
        <v>50355767.544446759</v>
      </c>
      <c r="N140" s="14">
        <f t="shared" si="33"/>
        <v>0</v>
      </c>
      <c r="O140" s="14">
        <f t="shared" si="34"/>
        <v>56514640.241313495</v>
      </c>
    </row>
    <row r="141" spans="1:15" x14ac:dyDescent="0.25">
      <c r="A141" s="15">
        <v>41487</v>
      </c>
      <c r="B141" s="14">
        <v>52769566</v>
      </c>
      <c r="C141" s="14">
        <v>4.4000000000000004</v>
      </c>
      <c r="D141" s="14">
        <v>93.8</v>
      </c>
      <c r="E141" s="14">
        <v>2789.2</v>
      </c>
      <c r="F141" s="14">
        <v>31</v>
      </c>
      <c r="G141" s="14">
        <v>0</v>
      </c>
      <c r="I141" s="14">
        <f t="shared" si="28"/>
        <v>-24519771.1984585</v>
      </c>
      <c r="J141" s="14">
        <f t="shared" si="29"/>
        <v>26242.999123530331</v>
      </c>
      <c r="K141" s="14">
        <f t="shared" si="30"/>
        <v>9510523.665265128</v>
      </c>
      <c r="L141" s="14">
        <f t="shared" si="31"/>
        <v>18327014.014328226</v>
      </c>
      <c r="M141" s="14">
        <f t="shared" si="32"/>
        <v>50355767.544446759</v>
      </c>
      <c r="N141" s="14">
        <f t="shared" si="33"/>
        <v>0</v>
      </c>
      <c r="O141" s="14">
        <f t="shared" si="34"/>
        <v>53699777.024705142</v>
      </c>
    </row>
    <row r="142" spans="1:15" x14ac:dyDescent="0.25">
      <c r="A142" s="15">
        <v>41518</v>
      </c>
      <c r="B142" s="14">
        <v>45059628</v>
      </c>
      <c r="C142" s="14">
        <v>83</v>
      </c>
      <c r="D142" s="14">
        <v>18.2</v>
      </c>
      <c r="E142" s="14">
        <v>2775.1</v>
      </c>
      <c r="F142" s="14">
        <v>30</v>
      </c>
      <c r="G142" s="14">
        <v>1</v>
      </c>
      <c r="I142" s="14">
        <f t="shared" si="28"/>
        <v>-24519771.1984585</v>
      </c>
      <c r="J142" s="14">
        <f t="shared" si="29"/>
        <v>495038.39255750395</v>
      </c>
      <c r="K142" s="14">
        <f t="shared" si="30"/>
        <v>1845325.4872902485</v>
      </c>
      <c r="L142" s="14">
        <f t="shared" si="31"/>
        <v>18234367.055486254</v>
      </c>
      <c r="M142" s="14">
        <f t="shared" si="32"/>
        <v>48731387.946238801</v>
      </c>
      <c r="N142" s="14">
        <f t="shared" si="33"/>
        <v>-2903232.5239009499</v>
      </c>
      <c r="O142" s="14">
        <f t="shared" si="34"/>
        <v>41883115.159213357</v>
      </c>
    </row>
    <row r="143" spans="1:15" x14ac:dyDescent="0.25">
      <c r="A143" s="15">
        <v>41548</v>
      </c>
      <c r="B143" s="14">
        <v>41972213</v>
      </c>
      <c r="C143" s="14">
        <v>208.5</v>
      </c>
      <c r="D143" s="14">
        <v>0.4</v>
      </c>
      <c r="E143" s="14">
        <v>2751.2</v>
      </c>
      <c r="F143" s="14">
        <v>31</v>
      </c>
      <c r="G143" s="14">
        <v>1</v>
      </c>
      <c r="I143" s="14">
        <f t="shared" si="28"/>
        <v>-24519771.1984585</v>
      </c>
      <c r="J143" s="14">
        <f t="shared" si="29"/>
        <v>1243560.2993763804</v>
      </c>
      <c r="K143" s="14">
        <f t="shared" si="30"/>
        <v>40556.604116269205</v>
      </c>
      <c r="L143" s="14">
        <f t="shared" si="31"/>
        <v>18077327.174895961</v>
      </c>
      <c r="M143" s="14">
        <f t="shared" si="32"/>
        <v>50355767.544446759</v>
      </c>
      <c r="N143" s="14">
        <f t="shared" si="33"/>
        <v>-2903232.5239009499</v>
      </c>
      <c r="O143" s="14">
        <f t="shared" si="34"/>
        <v>42294207.900475919</v>
      </c>
    </row>
    <row r="144" spans="1:15" x14ac:dyDescent="0.25">
      <c r="A144" s="15">
        <v>41579</v>
      </c>
      <c r="B144" s="14">
        <v>39247878</v>
      </c>
      <c r="C144" s="14">
        <v>478.2</v>
      </c>
      <c r="D144" s="14">
        <v>0</v>
      </c>
      <c r="E144" s="14">
        <v>2706.3</v>
      </c>
      <c r="F144" s="14">
        <v>30</v>
      </c>
      <c r="G144" s="14">
        <v>1</v>
      </c>
      <c r="I144" s="14">
        <f t="shared" si="28"/>
        <v>-24519771.1984585</v>
      </c>
      <c r="J144" s="14">
        <f t="shared" si="29"/>
        <v>2852136.8592891372</v>
      </c>
      <c r="K144" s="14">
        <f t="shared" si="30"/>
        <v>0</v>
      </c>
      <c r="L144" s="14">
        <f t="shared" si="31"/>
        <v>17782302.461987842</v>
      </c>
      <c r="M144" s="14">
        <f t="shared" si="32"/>
        <v>48731387.946238801</v>
      </c>
      <c r="N144" s="14">
        <f t="shared" si="33"/>
        <v>-2903232.5239009499</v>
      </c>
      <c r="O144" s="14">
        <f t="shared" si="34"/>
        <v>41942823.54515633</v>
      </c>
    </row>
    <row r="145" spans="1:15" x14ac:dyDescent="0.25">
      <c r="A145" s="15">
        <v>41609</v>
      </c>
      <c r="B145" s="14">
        <v>44598971</v>
      </c>
      <c r="C145" s="14">
        <v>688.1</v>
      </c>
      <c r="D145" s="14">
        <v>0</v>
      </c>
      <c r="E145" s="14">
        <v>2696.4</v>
      </c>
      <c r="F145" s="14">
        <v>31</v>
      </c>
      <c r="G145" s="14">
        <v>0</v>
      </c>
      <c r="I145" s="14">
        <f t="shared" si="28"/>
        <v>-24519771.1984585</v>
      </c>
      <c r="J145" s="14">
        <f t="shared" si="29"/>
        <v>4104047.2038411866</v>
      </c>
      <c r="K145" s="14">
        <f t="shared" si="30"/>
        <v>0</v>
      </c>
      <c r="L145" s="14">
        <f t="shared" si="31"/>
        <v>17717252.469609436</v>
      </c>
      <c r="M145" s="14">
        <f t="shared" si="32"/>
        <v>50355767.544446759</v>
      </c>
      <c r="N145" s="14">
        <f t="shared" si="33"/>
        <v>0</v>
      </c>
      <c r="O145" s="14">
        <f t="shared" si="34"/>
        <v>47657296.019438878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46"/>
  <sheetViews>
    <sheetView workbookViewId="0"/>
  </sheetViews>
  <sheetFormatPr defaultColWidth="10.85546875" defaultRowHeight="15" x14ac:dyDescent="0.25"/>
  <cols>
    <col min="1" max="1" width="10.7109375" style="14" bestFit="1" customWidth="1"/>
    <col min="2" max="2" width="10.7109375" style="14" customWidth="1"/>
    <col min="3" max="3" width="9" style="14" bestFit="1" customWidth="1"/>
    <col min="4" max="16384" width="10.85546875" style="14"/>
  </cols>
  <sheetData>
    <row r="1" spans="1:5" x14ac:dyDescent="0.25">
      <c r="A1" s="14" t="s">
        <v>1</v>
      </c>
      <c r="B1" s="14" t="s">
        <v>0</v>
      </c>
      <c r="C1" s="14" t="s">
        <v>35</v>
      </c>
      <c r="D1" s="14" t="s">
        <v>26</v>
      </c>
      <c r="E1" s="14" t="s">
        <v>27</v>
      </c>
    </row>
    <row r="2" spans="1:5" x14ac:dyDescent="0.25">
      <c r="A2" s="15">
        <v>37257</v>
      </c>
      <c r="B2" s="18">
        <f t="shared" ref="B2:B33" si="0">YEAR(A2)</f>
        <v>2002</v>
      </c>
      <c r="C2" s="14">
        <v>44994028</v>
      </c>
      <c r="D2" s="14">
        <v>44013813.224281669</v>
      </c>
      <c r="E2" s="17">
        <f t="shared" ref="E2:E33" si="1">ABS(D2-C2)/C2</f>
        <v>2.178544174169806E-2</v>
      </c>
    </row>
    <row r="3" spans="1:5" x14ac:dyDescent="0.25">
      <c r="A3" s="15">
        <v>37288</v>
      </c>
      <c r="B3" s="18">
        <f t="shared" si="0"/>
        <v>2002</v>
      </c>
      <c r="C3" s="14">
        <v>37568894</v>
      </c>
      <c r="D3" s="14">
        <v>38875567.273014344</v>
      </c>
      <c r="E3" s="17">
        <f t="shared" si="1"/>
        <v>3.4780722398012151E-2</v>
      </c>
    </row>
    <row r="4" spans="1:5" x14ac:dyDescent="0.25">
      <c r="A4" s="15">
        <v>37316</v>
      </c>
      <c r="B4" s="18">
        <f t="shared" si="0"/>
        <v>2002</v>
      </c>
      <c r="C4" s="14">
        <v>42737446</v>
      </c>
      <c r="D4" s="14">
        <v>40894764.69722563</v>
      </c>
      <c r="E4" s="17">
        <f t="shared" si="1"/>
        <v>4.3116317778427136E-2</v>
      </c>
    </row>
    <row r="5" spans="1:5" x14ac:dyDescent="0.25">
      <c r="A5" s="15">
        <v>37347</v>
      </c>
      <c r="B5" s="18">
        <f t="shared" si="0"/>
        <v>2002</v>
      </c>
      <c r="C5" s="14">
        <v>39147597</v>
      </c>
      <c r="D5" s="14">
        <v>38893352.075805046</v>
      </c>
      <c r="E5" s="17">
        <f t="shared" si="1"/>
        <v>6.4945218526428154E-3</v>
      </c>
    </row>
    <row r="6" spans="1:5" x14ac:dyDescent="0.25">
      <c r="A6" s="15">
        <v>37377</v>
      </c>
      <c r="B6" s="18">
        <f t="shared" si="0"/>
        <v>2002</v>
      </c>
      <c r="C6" s="14">
        <v>40435651</v>
      </c>
      <c r="D6" s="14">
        <v>40013087.082710326</v>
      </c>
      <c r="E6" s="17">
        <f t="shared" si="1"/>
        <v>1.0450281047525965E-2</v>
      </c>
    </row>
    <row r="7" spans="1:5" x14ac:dyDescent="0.25">
      <c r="A7" s="15">
        <v>37408</v>
      </c>
      <c r="B7" s="18">
        <f t="shared" si="0"/>
        <v>2002</v>
      </c>
      <c r="C7" s="14">
        <v>47697303</v>
      </c>
      <c r="D7" s="14">
        <v>46540308.81779857</v>
      </c>
      <c r="E7" s="17">
        <f t="shared" si="1"/>
        <v>2.4257014745706486E-2</v>
      </c>
    </row>
    <row r="8" spans="1:5" x14ac:dyDescent="0.25">
      <c r="A8" s="15">
        <v>37438</v>
      </c>
      <c r="B8" s="18">
        <f t="shared" si="0"/>
        <v>2002</v>
      </c>
      <c r="C8" s="14">
        <v>61631439</v>
      </c>
      <c r="D8" s="14">
        <v>60574620.13128189</v>
      </c>
      <c r="E8" s="17">
        <f t="shared" si="1"/>
        <v>1.7147398890331119E-2</v>
      </c>
    </row>
    <row r="9" spans="1:5" x14ac:dyDescent="0.25">
      <c r="A9" s="15">
        <v>37469</v>
      </c>
      <c r="B9" s="18">
        <f t="shared" si="0"/>
        <v>2002</v>
      </c>
      <c r="C9" s="14">
        <v>58763340</v>
      </c>
      <c r="D9" s="14">
        <v>55727205.41615659</v>
      </c>
      <c r="E9" s="17">
        <f t="shared" si="1"/>
        <v>5.1667154791463693E-2</v>
      </c>
    </row>
    <row r="10" spans="1:5" x14ac:dyDescent="0.25">
      <c r="A10" s="15">
        <v>37500</v>
      </c>
      <c r="B10" s="18">
        <f t="shared" si="0"/>
        <v>2002</v>
      </c>
      <c r="C10" s="14">
        <v>46861340</v>
      </c>
      <c r="D10" s="14">
        <v>45760148.323098578</v>
      </c>
      <c r="E10" s="17">
        <f t="shared" si="1"/>
        <v>2.349893701079445E-2</v>
      </c>
    </row>
    <row r="11" spans="1:5" x14ac:dyDescent="0.25">
      <c r="A11" s="15">
        <v>37530</v>
      </c>
      <c r="B11" s="18">
        <f t="shared" si="0"/>
        <v>2002</v>
      </c>
      <c r="C11" s="14">
        <v>41859246</v>
      </c>
      <c r="D11" s="14">
        <v>40996570.037973754</v>
      </c>
      <c r="E11" s="17">
        <f t="shared" si="1"/>
        <v>2.0608970405875105E-2</v>
      </c>
    </row>
    <row r="12" spans="1:5" x14ac:dyDescent="0.25">
      <c r="A12" s="15">
        <v>37561</v>
      </c>
      <c r="B12" s="18">
        <f t="shared" si="0"/>
        <v>2002</v>
      </c>
      <c r="C12" s="14">
        <v>39708994</v>
      </c>
      <c r="D12" s="14">
        <v>39128352.939135224</v>
      </c>
      <c r="E12" s="17">
        <f t="shared" si="1"/>
        <v>1.4622406723896766E-2</v>
      </c>
    </row>
    <row r="13" spans="1:5" x14ac:dyDescent="0.25">
      <c r="A13" s="15">
        <v>37591</v>
      </c>
      <c r="B13" s="18">
        <f t="shared" si="0"/>
        <v>2002</v>
      </c>
      <c r="C13" s="14">
        <v>44384068</v>
      </c>
      <c r="D13" s="14">
        <v>44711911.812535197</v>
      </c>
      <c r="E13" s="17">
        <f t="shared" si="1"/>
        <v>7.3865201480674677E-3</v>
      </c>
    </row>
    <row r="14" spans="1:5" x14ac:dyDescent="0.25">
      <c r="A14" s="15">
        <v>37622</v>
      </c>
      <c r="B14" s="18">
        <f t="shared" si="0"/>
        <v>2003</v>
      </c>
      <c r="C14" s="14">
        <v>46049624</v>
      </c>
      <c r="D14" s="14">
        <v>45856495.202671997</v>
      </c>
      <c r="E14" s="17">
        <f t="shared" si="1"/>
        <v>4.1939277794755233E-3</v>
      </c>
    </row>
    <row r="15" spans="1:5" x14ac:dyDescent="0.25">
      <c r="A15" s="15">
        <v>37653</v>
      </c>
      <c r="B15" s="18">
        <f t="shared" si="0"/>
        <v>2003</v>
      </c>
      <c r="C15" s="14">
        <v>40095973</v>
      </c>
      <c r="D15" s="14">
        <v>40287249.904124513</v>
      </c>
      <c r="E15" s="17">
        <f t="shared" si="1"/>
        <v>4.7704766791546189E-3</v>
      </c>
    </row>
    <row r="16" spans="1:5" x14ac:dyDescent="0.25">
      <c r="A16" s="15">
        <v>37681</v>
      </c>
      <c r="B16" s="18">
        <f t="shared" si="0"/>
        <v>2003</v>
      </c>
      <c r="C16" s="14">
        <v>42167524</v>
      </c>
      <c r="D16" s="14">
        <v>41551991.872806229</v>
      </c>
      <c r="E16" s="17">
        <f t="shared" si="1"/>
        <v>1.4597303061801098E-2</v>
      </c>
    </row>
    <row r="17" spans="1:5" x14ac:dyDescent="0.25">
      <c r="A17" s="15">
        <v>37712</v>
      </c>
      <c r="B17" s="18">
        <f t="shared" si="0"/>
        <v>2003</v>
      </c>
      <c r="C17" s="14">
        <v>36553705</v>
      </c>
      <c r="D17" s="14">
        <v>39029298.186414488</v>
      </c>
      <c r="E17" s="17">
        <f t="shared" si="1"/>
        <v>6.7724822597722653E-2</v>
      </c>
    </row>
    <row r="18" spans="1:5" x14ac:dyDescent="0.25">
      <c r="A18" s="15">
        <v>37742</v>
      </c>
      <c r="B18" s="18">
        <f t="shared" si="0"/>
        <v>2003</v>
      </c>
      <c r="C18" s="14">
        <v>37556483</v>
      </c>
      <c r="D18" s="14">
        <v>39309475.307844602</v>
      </c>
      <c r="E18" s="17">
        <f t="shared" si="1"/>
        <v>4.6676157292060642E-2</v>
      </c>
    </row>
    <row r="19" spans="1:5" x14ac:dyDescent="0.25">
      <c r="A19" s="15">
        <v>37773</v>
      </c>
      <c r="B19" s="18">
        <f t="shared" si="0"/>
        <v>2003</v>
      </c>
      <c r="C19" s="14">
        <v>42984371</v>
      </c>
      <c r="D19" s="14">
        <v>45281809.5558988</v>
      </c>
      <c r="E19" s="17">
        <f t="shared" si="1"/>
        <v>5.3448230192755422E-2</v>
      </c>
    </row>
    <row r="20" spans="1:5" x14ac:dyDescent="0.25">
      <c r="A20" s="15">
        <v>37803</v>
      </c>
      <c r="B20" s="18">
        <f t="shared" si="0"/>
        <v>2003</v>
      </c>
      <c r="C20" s="14">
        <v>52284129</v>
      </c>
      <c r="D20" s="14">
        <v>53407007.092504039</v>
      </c>
      <c r="E20" s="17">
        <f t="shared" si="1"/>
        <v>2.147646167164876E-2</v>
      </c>
    </row>
    <row r="21" spans="1:5" x14ac:dyDescent="0.25">
      <c r="A21" s="15">
        <v>37834</v>
      </c>
      <c r="B21" s="18">
        <f t="shared" si="0"/>
        <v>2003</v>
      </c>
      <c r="C21" s="14">
        <v>50166813</v>
      </c>
      <c r="D21" s="14">
        <v>54513599.592436798</v>
      </c>
      <c r="E21" s="17">
        <f t="shared" si="1"/>
        <v>8.6646656075936052E-2</v>
      </c>
    </row>
    <row r="22" spans="1:5" x14ac:dyDescent="0.25">
      <c r="A22" s="15">
        <v>37865</v>
      </c>
      <c r="B22" s="18">
        <f t="shared" si="0"/>
        <v>2003</v>
      </c>
      <c r="C22" s="14">
        <v>41546449</v>
      </c>
      <c r="D22" s="14">
        <v>39670049.498207323</v>
      </c>
      <c r="E22" s="17">
        <f t="shared" si="1"/>
        <v>4.5163895999696071E-2</v>
      </c>
    </row>
    <row r="23" spans="1:5" x14ac:dyDescent="0.25">
      <c r="A23" s="15">
        <v>37895</v>
      </c>
      <c r="B23" s="18">
        <f t="shared" si="0"/>
        <v>2003</v>
      </c>
      <c r="C23" s="14">
        <v>39767949</v>
      </c>
      <c r="D23" s="14">
        <v>40047672.358749457</v>
      </c>
      <c r="E23" s="17">
        <f t="shared" si="1"/>
        <v>7.0338894960224555E-3</v>
      </c>
    </row>
    <row r="24" spans="1:5" x14ac:dyDescent="0.25">
      <c r="A24" s="15">
        <v>37926</v>
      </c>
      <c r="B24" s="18">
        <f t="shared" si="0"/>
        <v>2003</v>
      </c>
      <c r="C24" s="14">
        <v>39517539</v>
      </c>
      <c r="D24" s="14">
        <v>39038934.353147656</v>
      </c>
      <c r="E24" s="17">
        <f t="shared" si="1"/>
        <v>1.2111195660548201E-2</v>
      </c>
    </row>
    <row r="25" spans="1:5" x14ac:dyDescent="0.25">
      <c r="A25" s="15">
        <v>37956</v>
      </c>
      <c r="B25" s="18">
        <f t="shared" si="0"/>
        <v>2003</v>
      </c>
      <c r="C25" s="14">
        <v>44880488</v>
      </c>
      <c r="D25" s="14">
        <v>44572240.908558041</v>
      </c>
      <c r="E25" s="17">
        <f t="shared" si="1"/>
        <v>6.8681760198765918E-3</v>
      </c>
    </row>
    <row r="26" spans="1:5" x14ac:dyDescent="0.25">
      <c r="A26" s="15">
        <v>37987</v>
      </c>
      <c r="B26" s="18">
        <f t="shared" si="0"/>
        <v>2004</v>
      </c>
      <c r="C26" s="14">
        <v>46621843</v>
      </c>
      <c r="D26" s="14">
        <v>46258010.582005881</v>
      </c>
      <c r="E26" s="17">
        <f t="shared" si="1"/>
        <v>7.8039046631880092E-3</v>
      </c>
    </row>
    <row r="27" spans="1:5" x14ac:dyDescent="0.25">
      <c r="A27" s="15">
        <v>38018</v>
      </c>
      <c r="B27" s="18">
        <f t="shared" si="0"/>
        <v>2004</v>
      </c>
      <c r="C27" s="14">
        <v>41725458</v>
      </c>
      <c r="D27" s="14">
        <v>41742176.834522083</v>
      </c>
      <c r="E27" s="17">
        <f t="shared" si="1"/>
        <v>4.0068666285420764E-4</v>
      </c>
    </row>
    <row r="28" spans="1:5" x14ac:dyDescent="0.25">
      <c r="A28" s="15">
        <v>38047</v>
      </c>
      <c r="B28" s="18">
        <f t="shared" si="0"/>
        <v>2004</v>
      </c>
      <c r="C28" s="14">
        <v>40318730</v>
      </c>
      <c r="D28" s="14">
        <v>41246825.179879278</v>
      </c>
      <c r="E28" s="17">
        <f t="shared" si="1"/>
        <v>2.3018958679484149E-2</v>
      </c>
    </row>
    <row r="29" spans="1:5" x14ac:dyDescent="0.25">
      <c r="A29" s="15">
        <v>38078</v>
      </c>
      <c r="B29" s="18">
        <f t="shared" si="0"/>
        <v>2004</v>
      </c>
      <c r="C29" s="14">
        <v>36501288</v>
      </c>
      <c r="D29" s="14">
        <v>38862071.99191086</v>
      </c>
      <c r="E29" s="17">
        <f t="shared" si="1"/>
        <v>6.4676731185783362E-2</v>
      </c>
    </row>
    <row r="30" spans="1:5" x14ac:dyDescent="0.25">
      <c r="A30" s="15">
        <v>38108</v>
      </c>
      <c r="B30" s="18">
        <f t="shared" si="0"/>
        <v>2004</v>
      </c>
      <c r="C30" s="14">
        <v>37912797</v>
      </c>
      <c r="D30" s="14">
        <v>40420310.112400107</v>
      </c>
      <c r="E30" s="17">
        <f t="shared" si="1"/>
        <v>6.6138963907097309E-2</v>
      </c>
    </row>
    <row r="31" spans="1:5" x14ac:dyDescent="0.25">
      <c r="A31" s="15">
        <v>38139</v>
      </c>
      <c r="B31" s="18">
        <f t="shared" si="0"/>
        <v>2004</v>
      </c>
      <c r="C31" s="14">
        <v>40816462</v>
      </c>
      <c r="D31" s="14">
        <v>43591490.776563585</v>
      </c>
      <c r="E31" s="17">
        <f t="shared" si="1"/>
        <v>6.798797937370428E-2</v>
      </c>
    </row>
    <row r="32" spans="1:5" x14ac:dyDescent="0.25">
      <c r="A32" s="15">
        <v>38169</v>
      </c>
      <c r="B32" s="18">
        <f t="shared" si="0"/>
        <v>2004</v>
      </c>
      <c r="C32" s="14">
        <v>46558822</v>
      </c>
      <c r="D32" s="14">
        <v>50639047.553200126</v>
      </c>
      <c r="E32" s="17">
        <f t="shared" si="1"/>
        <v>8.7635927584253009E-2</v>
      </c>
    </row>
    <row r="33" spans="1:5" x14ac:dyDescent="0.25">
      <c r="A33" s="15">
        <v>38200</v>
      </c>
      <c r="B33" s="18">
        <f t="shared" si="0"/>
        <v>2004</v>
      </c>
      <c r="C33" s="14">
        <v>46668262</v>
      </c>
      <c r="D33" s="14">
        <v>48113954.564537942</v>
      </c>
      <c r="E33" s="17">
        <f t="shared" si="1"/>
        <v>3.0978067375595483E-2</v>
      </c>
    </row>
    <row r="34" spans="1:5" x14ac:dyDescent="0.25">
      <c r="A34" s="15">
        <v>38231</v>
      </c>
      <c r="B34" s="18">
        <f t="shared" ref="B34:B65" si="2">YEAR(A34)</f>
        <v>2004</v>
      </c>
      <c r="C34" s="14">
        <v>42381567</v>
      </c>
      <c r="D34" s="14">
        <v>41595321.413742267</v>
      </c>
      <c r="E34" s="17">
        <f t="shared" ref="E34:E65" si="3">ABS(D34-C34)/C34</f>
        <v>1.8551593107865347E-2</v>
      </c>
    </row>
    <row r="35" spans="1:5" x14ac:dyDescent="0.25">
      <c r="A35" s="15">
        <v>38261</v>
      </c>
      <c r="B35" s="18">
        <f t="shared" si="2"/>
        <v>2004</v>
      </c>
      <c r="C35" s="14">
        <v>40841015</v>
      </c>
      <c r="D35" s="14">
        <v>40103739.562625125</v>
      </c>
      <c r="E35" s="17">
        <f t="shared" si="3"/>
        <v>1.8052328948604115E-2</v>
      </c>
    </row>
    <row r="36" spans="1:5" x14ac:dyDescent="0.25">
      <c r="A36" s="15">
        <v>38292</v>
      </c>
      <c r="B36" s="18">
        <f t="shared" si="2"/>
        <v>2004</v>
      </c>
      <c r="C36" s="14">
        <v>39833401</v>
      </c>
      <c r="D36" s="14">
        <v>39017844.75501705</v>
      </c>
      <c r="E36" s="17">
        <f t="shared" si="3"/>
        <v>2.0474180574813344E-2</v>
      </c>
    </row>
    <row r="37" spans="1:5" x14ac:dyDescent="0.25">
      <c r="A37" s="15">
        <v>38322</v>
      </c>
      <c r="B37" s="18">
        <f t="shared" si="2"/>
        <v>2004</v>
      </c>
      <c r="C37" s="14">
        <v>44722043</v>
      </c>
      <c r="D37" s="14">
        <v>44997639.770846508</v>
      </c>
      <c r="E37" s="17">
        <f t="shared" si="3"/>
        <v>6.1624369630544039E-3</v>
      </c>
    </row>
    <row r="38" spans="1:5" x14ac:dyDescent="0.25">
      <c r="A38" s="15">
        <v>38353</v>
      </c>
      <c r="B38" s="18">
        <f t="shared" si="2"/>
        <v>2005</v>
      </c>
      <c r="C38" s="14">
        <v>48542522</v>
      </c>
      <c r="D38" s="14">
        <v>45619994.160169117</v>
      </c>
      <c r="E38" s="17">
        <f t="shared" si="3"/>
        <v>6.0205521250644593E-2</v>
      </c>
    </row>
    <row r="39" spans="1:5" x14ac:dyDescent="0.25">
      <c r="A39" s="15">
        <v>38384</v>
      </c>
      <c r="B39" s="18">
        <f t="shared" si="2"/>
        <v>2005</v>
      </c>
      <c r="C39" s="14">
        <v>41428497</v>
      </c>
      <c r="D39" s="14">
        <v>39709835.127479099</v>
      </c>
      <c r="E39" s="17">
        <f t="shared" si="3"/>
        <v>4.148501628048204E-2</v>
      </c>
    </row>
    <row r="40" spans="1:5" x14ac:dyDescent="0.25">
      <c r="A40" s="15">
        <v>38412</v>
      </c>
      <c r="B40" s="18">
        <f t="shared" si="2"/>
        <v>2005</v>
      </c>
      <c r="C40" s="14">
        <v>41222444</v>
      </c>
      <c r="D40" s="14">
        <v>41642418.706758782</v>
      </c>
      <c r="E40" s="17">
        <f t="shared" si="3"/>
        <v>1.0188010850564373E-2</v>
      </c>
    </row>
    <row r="41" spans="1:5" x14ac:dyDescent="0.25">
      <c r="A41" s="15">
        <v>38443</v>
      </c>
      <c r="B41" s="18">
        <f t="shared" si="2"/>
        <v>2005</v>
      </c>
      <c r="C41" s="14">
        <v>37169881</v>
      </c>
      <c r="D41" s="14">
        <v>38432870.037433706</v>
      </c>
      <c r="E41" s="17">
        <f t="shared" si="3"/>
        <v>3.3978829187903674E-2</v>
      </c>
    </row>
    <row r="42" spans="1:5" x14ac:dyDescent="0.25">
      <c r="A42" s="15">
        <v>38473</v>
      </c>
      <c r="B42" s="18">
        <f t="shared" si="2"/>
        <v>2005</v>
      </c>
      <c r="C42" s="14">
        <v>41798246</v>
      </c>
      <c r="D42" s="14">
        <v>39656956.432532832</v>
      </c>
      <c r="E42" s="17">
        <f t="shared" si="3"/>
        <v>5.1229172809480285E-2</v>
      </c>
    </row>
    <row r="43" spans="1:5" x14ac:dyDescent="0.25">
      <c r="A43" s="15">
        <v>38504</v>
      </c>
      <c r="B43" s="18">
        <f t="shared" si="2"/>
        <v>2005</v>
      </c>
      <c r="C43" s="14">
        <v>50864873</v>
      </c>
      <c r="D43" s="14">
        <v>54931051.035877004</v>
      </c>
      <c r="E43" s="17">
        <f t="shared" si="3"/>
        <v>7.9940788132450549E-2</v>
      </c>
    </row>
    <row r="44" spans="1:5" x14ac:dyDescent="0.25">
      <c r="A44" s="15">
        <v>38534</v>
      </c>
      <c r="B44" s="18">
        <f t="shared" si="2"/>
        <v>2005</v>
      </c>
      <c r="C44" s="14">
        <v>64310254</v>
      </c>
      <c r="D44" s="14">
        <v>61074032.55184941</v>
      </c>
      <c r="E44" s="17">
        <f t="shared" si="3"/>
        <v>5.0322013160616505E-2</v>
      </c>
    </row>
    <row r="45" spans="1:5" x14ac:dyDescent="0.25">
      <c r="A45" s="15">
        <v>38565</v>
      </c>
      <c r="B45" s="18">
        <f t="shared" si="2"/>
        <v>2005</v>
      </c>
      <c r="C45" s="14">
        <v>57380326</v>
      </c>
      <c r="D45" s="14">
        <v>56483088.444869123</v>
      </c>
      <c r="E45" s="17">
        <f t="shared" si="3"/>
        <v>1.5636675802972549E-2</v>
      </c>
    </row>
    <row r="46" spans="1:5" x14ac:dyDescent="0.25">
      <c r="A46" s="15">
        <v>38596</v>
      </c>
      <c r="B46" s="18">
        <f t="shared" si="2"/>
        <v>2005</v>
      </c>
      <c r="C46" s="14">
        <v>44439886</v>
      </c>
      <c r="D46" s="14">
        <v>43132072.059020691</v>
      </c>
      <c r="E46" s="17">
        <f t="shared" si="3"/>
        <v>2.9428832040192664E-2</v>
      </c>
    </row>
    <row r="47" spans="1:5" x14ac:dyDescent="0.25">
      <c r="A47" s="15">
        <v>38626</v>
      </c>
      <c r="B47" s="18">
        <f t="shared" si="2"/>
        <v>2005</v>
      </c>
      <c r="C47" s="14">
        <v>43790040</v>
      </c>
      <c r="D47" s="14">
        <v>41315976.169955671</v>
      </c>
      <c r="E47" s="17">
        <f t="shared" si="3"/>
        <v>5.6498323135679464E-2</v>
      </c>
    </row>
    <row r="48" spans="1:5" x14ac:dyDescent="0.25">
      <c r="A48" s="15">
        <v>38657</v>
      </c>
      <c r="B48" s="18">
        <f t="shared" si="2"/>
        <v>2005</v>
      </c>
      <c r="C48" s="14">
        <v>40873328</v>
      </c>
      <c r="D48" s="14">
        <v>39705414.858397096</v>
      </c>
      <c r="E48" s="17">
        <f t="shared" si="3"/>
        <v>2.8573967395140999E-2</v>
      </c>
    </row>
    <row r="49" spans="1:5" x14ac:dyDescent="0.25">
      <c r="A49" s="15">
        <v>38687</v>
      </c>
      <c r="B49" s="18">
        <f t="shared" si="2"/>
        <v>2005</v>
      </c>
      <c r="C49" s="14">
        <v>44804197</v>
      </c>
      <c r="D49" s="14">
        <v>45757731.998287238</v>
      </c>
      <c r="E49" s="17">
        <f t="shared" si="3"/>
        <v>2.1282269567005924E-2</v>
      </c>
    </row>
    <row r="50" spans="1:5" x14ac:dyDescent="0.25">
      <c r="A50" s="15">
        <v>38718</v>
      </c>
      <c r="B50" s="18">
        <f t="shared" si="2"/>
        <v>2006</v>
      </c>
      <c r="C50" s="14">
        <v>45114205</v>
      </c>
      <c r="D50" s="14">
        <v>44934255.156750873</v>
      </c>
      <c r="E50" s="17">
        <f t="shared" si="3"/>
        <v>3.9887623698373334E-3</v>
      </c>
    </row>
    <row r="51" spans="1:5" x14ac:dyDescent="0.25">
      <c r="A51" s="15">
        <v>38749</v>
      </c>
      <c r="B51" s="18">
        <f t="shared" si="2"/>
        <v>2006</v>
      </c>
      <c r="C51" s="14">
        <v>40806997</v>
      </c>
      <c r="D51" s="14">
        <v>40225745.093815379</v>
      </c>
      <c r="E51" s="17">
        <f t="shared" si="3"/>
        <v>1.4243927485882412E-2</v>
      </c>
    </row>
    <row r="52" spans="1:5" x14ac:dyDescent="0.25">
      <c r="A52" s="15">
        <v>38777</v>
      </c>
      <c r="B52" s="18">
        <f t="shared" si="2"/>
        <v>2006</v>
      </c>
      <c r="C52" s="14">
        <v>40480471</v>
      </c>
      <c r="D52" s="14">
        <v>41564821.094128571</v>
      </c>
      <c r="E52" s="17">
        <f t="shared" si="3"/>
        <v>2.6786993020129914E-2</v>
      </c>
    </row>
    <row r="53" spans="1:5" x14ac:dyDescent="0.25">
      <c r="A53" s="15">
        <v>38808</v>
      </c>
      <c r="B53" s="18">
        <f t="shared" si="2"/>
        <v>2006</v>
      </c>
      <c r="C53" s="14">
        <v>35812279</v>
      </c>
      <c r="D53" s="14">
        <v>38648690.598836623</v>
      </c>
      <c r="E53" s="17">
        <f t="shared" si="3"/>
        <v>7.9202208796503096E-2</v>
      </c>
    </row>
    <row r="54" spans="1:5" x14ac:dyDescent="0.25">
      <c r="A54" s="15">
        <v>38838</v>
      </c>
      <c r="B54" s="18">
        <f t="shared" si="2"/>
        <v>2006</v>
      </c>
      <c r="C54" s="14">
        <v>42016702</v>
      </c>
      <c r="D54" s="14">
        <v>42266198.279987678</v>
      </c>
      <c r="E54" s="17">
        <f t="shared" si="3"/>
        <v>5.9380262636433943E-3</v>
      </c>
    </row>
    <row r="55" spans="1:5" x14ac:dyDescent="0.25">
      <c r="A55" s="15">
        <v>38869</v>
      </c>
      <c r="B55" s="18">
        <f t="shared" si="2"/>
        <v>2006</v>
      </c>
      <c r="C55" s="14">
        <v>47732513</v>
      </c>
      <c r="D55" s="14">
        <v>48010124.609480865</v>
      </c>
      <c r="E55" s="17">
        <f t="shared" si="3"/>
        <v>5.8159856255811486E-3</v>
      </c>
    </row>
    <row r="56" spans="1:5" x14ac:dyDescent="0.25">
      <c r="A56" s="15">
        <v>38899</v>
      </c>
      <c r="B56" s="18">
        <f t="shared" si="2"/>
        <v>2006</v>
      </c>
      <c r="C56" s="14">
        <v>57684708</v>
      </c>
      <c r="D56" s="14">
        <v>59352376.401346914</v>
      </c>
      <c r="E56" s="17">
        <f t="shared" si="3"/>
        <v>2.8910060554469902E-2</v>
      </c>
    </row>
    <row r="57" spans="1:5" x14ac:dyDescent="0.25">
      <c r="A57" s="15">
        <v>38930</v>
      </c>
      <c r="B57" s="18">
        <f t="shared" si="2"/>
        <v>2006</v>
      </c>
      <c r="C57" s="14">
        <v>54013596</v>
      </c>
      <c r="D57" s="14">
        <v>52783025.515045367</v>
      </c>
      <c r="E57" s="17">
        <f t="shared" si="3"/>
        <v>2.2782606160023724E-2</v>
      </c>
    </row>
    <row r="58" spans="1:5" x14ac:dyDescent="0.25">
      <c r="A58" s="15">
        <v>38961</v>
      </c>
      <c r="B58" s="18">
        <f t="shared" si="2"/>
        <v>2006</v>
      </c>
      <c r="C58" s="14">
        <v>41817352</v>
      </c>
      <c r="D58" s="14">
        <v>39521671.359765202</v>
      </c>
      <c r="E58" s="17">
        <f t="shared" si="3"/>
        <v>5.4897800325443807E-2</v>
      </c>
    </row>
    <row r="59" spans="1:5" x14ac:dyDescent="0.25">
      <c r="A59" s="15">
        <v>38991</v>
      </c>
      <c r="B59" s="18">
        <f t="shared" si="2"/>
        <v>2006</v>
      </c>
      <c r="C59" s="14">
        <v>40617584</v>
      </c>
      <c r="D59" s="14">
        <v>40950085.259308152</v>
      </c>
      <c r="E59" s="17">
        <f t="shared" si="3"/>
        <v>8.1861407440716287E-3</v>
      </c>
    </row>
    <row r="60" spans="1:5" x14ac:dyDescent="0.25">
      <c r="A60" s="15">
        <v>39022</v>
      </c>
      <c r="B60" s="18">
        <f t="shared" si="2"/>
        <v>2006</v>
      </c>
      <c r="C60" s="14">
        <v>39860324</v>
      </c>
      <c r="D60" s="14">
        <v>39552134.585379817</v>
      </c>
      <c r="E60" s="17">
        <f t="shared" si="3"/>
        <v>7.7317338067844962E-3</v>
      </c>
    </row>
    <row r="61" spans="1:5" x14ac:dyDescent="0.25">
      <c r="A61" s="15">
        <v>39052</v>
      </c>
      <c r="B61" s="18">
        <f t="shared" si="2"/>
        <v>2006</v>
      </c>
      <c r="C61" s="14">
        <v>42300327</v>
      </c>
      <c r="D61" s="14">
        <v>44838548.245869614</v>
      </c>
      <c r="E61" s="17">
        <f t="shared" si="3"/>
        <v>6.0004766532173952E-2</v>
      </c>
    </row>
    <row r="62" spans="1:5" x14ac:dyDescent="0.25">
      <c r="A62" s="15">
        <v>39083</v>
      </c>
      <c r="B62" s="18">
        <f t="shared" si="2"/>
        <v>2007</v>
      </c>
      <c r="C62" s="14">
        <v>49655654</v>
      </c>
      <c r="D62" s="14">
        <v>45695176.35510949</v>
      </c>
      <c r="E62" s="17">
        <f t="shared" si="3"/>
        <v>7.9758845687351324E-2</v>
      </c>
    </row>
    <row r="63" spans="1:5" x14ac:dyDescent="0.25">
      <c r="A63" s="15">
        <v>39114</v>
      </c>
      <c r="B63" s="18">
        <f t="shared" si="2"/>
        <v>2007</v>
      </c>
      <c r="C63" s="14">
        <v>42071834</v>
      </c>
      <c r="D63" s="14">
        <v>41403659.028702796</v>
      </c>
      <c r="E63" s="17">
        <f t="shared" si="3"/>
        <v>1.5881764776339544E-2</v>
      </c>
    </row>
    <row r="64" spans="1:5" x14ac:dyDescent="0.25">
      <c r="A64" s="15">
        <v>39142</v>
      </c>
      <c r="B64" s="18">
        <f t="shared" si="2"/>
        <v>2007</v>
      </c>
      <c r="C64" s="14">
        <v>42673883</v>
      </c>
      <c r="D64" s="14">
        <v>42227293.978517853</v>
      </c>
      <c r="E64" s="17">
        <f t="shared" si="3"/>
        <v>1.0465160189011797E-2</v>
      </c>
    </row>
    <row r="65" spans="1:5" x14ac:dyDescent="0.25">
      <c r="A65" s="15">
        <v>39173</v>
      </c>
      <c r="B65" s="18">
        <f t="shared" si="2"/>
        <v>2007</v>
      </c>
      <c r="C65" s="14">
        <v>38768209</v>
      </c>
      <c r="D65" s="14">
        <v>39523098.601144344</v>
      </c>
      <c r="E65" s="17">
        <f t="shared" si="3"/>
        <v>1.9471871943951388E-2</v>
      </c>
    </row>
    <row r="66" spans="1:5" x14ac:dyDescent="0.25">
      <c r="A66" s="15">
        <v>39203</v>
      </c>
      <c r="B66" s="18">
        <f t="shared" ref="B66:B97" si="4">YEAR(A66)</f>
        <v>2007</v>
      </c>
      <c r="C66" s="14">
        <v>42375322</v>
      </c>
      <c r="D66" s="14">
        <v>42286535.426330119</v>
      </c>
      <c r="E66" s="17">
        <f t="shared" ref="E66:E97" si="5">ABS(D66-C66)/C66</f>
        <v>2.095242454320008E-3</v>
      </c>
    </row>
    <row r="67" spans="1:5" x14ac:dyDescent="0.25">
      <c r="A67" s="15">
        <v>39234</v>
      </c>
      <c r="B67" s="18">
        <f t="shared" si="4"/>
        <v>2007</v>
      </c>
      <c r="C67" s="14">
        <v>47241676</v>
      </c>
      <c r="D67" s="14">
        <v>50935444.682289146</v>
      </c>
      <c r="E67" s="17">
        <f t="shared" si="5"/>
        <v>7.8188773029329986E-2</v>
      </c>
    </row>
    <row r="68" spans="1:5" x14ac:dyDescent="0.25">
      <c r="A68" s="15">
        <v>39264</v>
      </c>
      <c r="B68" s="18">
        <f t="shared" si="4"/>
        <v>2007</v>
      </c>
      <c r="C68" s="14">
        <v>55686988</v>
      </c>
      <c r="D68" s="14">
        <v>53474467.914611936</v>
      </c>
      <c r="E68" s="17">
        <f t="shared" si="5"/>
        <v>3.9731365707695747E-2</v>
      </c>
    </row>
    <row r="69" spans="1:5" x14ac:dyDescent="0.25">
      <c r="A69" s="15">
        <v>39295</v>
      </c>
      <c r="B69" s="18">
        <f t="shared" si="4"/>
        <v>2007</v>
      </c>
      <c r="C69" s="14">
        <v>52589522</v>
      </c>
      <c r="D69" s="14">
        <v>57166230.445189916</v>
      </c>
      <c r="E69" s="17">
        <f t="shared" si="5"/>
        <v>8.7027002169556056E-2</v>
      </c>
    </row>
    <row r="70" spans="1:5" x14ac:dyDescent="0.25">
      <c r="A70" s="15">
        <v>39326</v>
      </c>
      <c r="B70" s="18">
        <f t="shared" si="4"/>
        <v>2007</v>
      </c>
      <c r="C70" s="14">
        <v>46292473</v>
      </c>
      <c r="D70" s="14">
        <v>43155059.296337277</v>
      </c>
      <c r="E70" s="17">
        <f t="shared" si="5"/>
        <v>6.7773732970859507E-2</v>
      </c>
    </row>
    <row r="71" spans="1:5" x14ac:dyDescent="0.25">
      <c r="A71" s="15">
        <v>39356</v>
      </c>
      <c r="B71" s="18">
        <f t="shared" si="4"/>
        <v>2007</v>
      </c>
      <c r="C71" s="14">
        <v>42755297</v>
      </c>
      <c r="D71" s="14">
        <v>42371690.76996585</v>
      </c>
      <c r="E71" s="17">
        <f t="shared" si="5"/>
        <v>8.9721334419487295E-3</v>
      </c>
    </row>
    <row r="72" spans="1:5" x14ac:dyDescent="0.25">
      <c r="A72" s="15">
        <v>39387</v>
      </c>
      <c r="B72" s="18">
        <f t="shared" si="4"/>
        <v>2007</v>
      </c>
      <c r="C72" s="14">
        <v>39696528</v>
      </c>
      <c r="D72" s="14">
        <v>40494304.113594107</v>
      </c>
      <c r="E72" s="17">
        <f t="shared" si="5"/>
        <v>2.00968738020138E-2</v>
      </c>
    </row>
    <row r="73" spans="1:5" x14ac:dyDescent="0.25">
      <c r="A73" s="15">
        <v>39417</v>
      </c>
      <c r="B73" s="18">
        <f t="shared" si="4"/>
        <v>2007</v>
      </c>
      <c r="C73" s="14">
        <v>45664188</v>
      </c>
      <c r="D73" s="14">
        <v>46028399.873530209</v>
      </c>
      <c r="E73" s="17">
        <f t="shared" si="5"/>
        <v>7.9758753956209426E-3</v>
      </c>
    </row>
    <row r="74" spans="1:5" x14ac:dyDescent="0.25">
      <c r="A74" s="15">
        <v>39448</v>
      </c>
      <c r="B74" s="18">
        <f t="shared" si="4"/>
        <v>2008</v>
      </c>
      <c r="C74" s="14">
        <v>48403355</v>
      </c>
      <c r="D74" s="14">
        <v>45900694.672774389</v>
      </c>
      <c r="E74" s="17">
        <f t="shared" si="5"/>
        <v>5.1704273954266404E-2</v>
      </c>
    </row>
    <row r="75" spans="1:5" x14ac:dyDescent="0.25">
      <c r="A75" s="15">
        <v>39479</v>
      </c>
      <c r="B75" s="18">
        <f t="shared" si="4"/>
        <v>2008</v>
      </c>
      <c r="C75" s="14">
        <v>41987002</v>
      </c>
      <c r="D75" s="14">
        <v>42969792.899040252</v>
      </c>
      <c r="E75" s="17">
        <f t="shared" si="5"/>
        <v>2.3407027228099113E-2</v>
      </c>
    </row>
    <row r="76" spans="1:5" x14ac:dyDescent="0.25">
      <c r="A76" s="15">
        <v>39508</v>
      </c>
      <c r="B76" s="18">
        <f t="shared" si="4"/>
        <v>2008</v>
      </c>
      <c r="C76" s="14">
        <v>42868481</v>
      </c>
      <c r="D76" s="14">
        <v>42901052.88332238</v>
      </c>
      <c r="E76" s="17">
        <f t="shared" si="5"/>
        <v>7.5980959816095378E-4</v>
      </c>
    </row>
    <row r="77" spans="1:5" x14ac:dyDescent="0.25">
      <c r="A77" s="15">
        <v>39539</v>
      </c>
      <c r="B77" s="18">
        <f t="shared" si="4"/>
        <v>2008</v>
      </c>
      <c r="C77" s="14">
        <v>37437487</v>
      </c>
      <c r="D77" s="14">
        <v>39276430.207622863</v>
      </c>
      <c r="E77" s="17">
        <f t="shared" si="5"/>
        <v>4.9120369848084711E-2</v>
      </c>
    </row>
    <row r="78" spans="1:5" x14ac:dyDescent="0.25">
      <c r="A78" s="15">
        <v>39569</v>
      </c>
      <c r="B78" s="18">
        <f t="shared" si="4"/>
        <v>2008</v>
      </c>
      <c r="C78" s="14">
        <v>40389568</v>
      </c>
      <c r="D78" s="14">
        <v>40947798.302847095</v>
      </c>
      <c r="E78" s="17">
        <f t="shared" si="5"/>
        <v>1.3821150621048852E-2</v>
      </c>
    </row>
    <row r="79" spans="1:5" x14ac:dyDescent="0.25">
      <c r="A79" s="15">
        <v>39600</v>
      </c>
      <c r="B79" s="18">
        <f t="shared" si="4"/>
        <v>2008</v>
      </c>
      <c r="C79" s="14">
        <v>46892295</v>
      </c>
      <c r="D79" s="14">
        <v>48359028.595864967</v>
      </c>
      <c r="E79" s="17">
        <f t="shared" si="5"/>
        <v>3.1278776094558106E-2</v>
      </c>
    </row>
    <row r="80" spans="1:5" x14ac:dyDescent="0.25">
      <c r="A80" s="15">
        <v>39630</v>
      </c>
      <c r="B80" s="18">
        <f t="shared" si="4"/>
        <v>2008</v>
      </c>
      <c r="C80" s="14">
        <v>53433614</v>
      </c>
      <c r="D80" s="14">
        <v>53946994.614763021</v>
      </c>
      <c r="E80" s="17">
        <f t="shared" si="5"/>
        <v>9.6078213007082299E-3</v>
      </c>
    </row>
    <row r="81" spans="1:5" x14ac:dyDescent="0.25">
      <c r="A81" s="15">
        <v>39661</v>
      </c>
      <c r="B81" s="18">
        <f t="shared" si="4"/>
        <v>2008</v>
      </c>
      <c r="C81" s="14">
        <v>50492140</v>
      </c>
      <c r="D81" s="14">
        <v>49301313.519384503</v>
      </c>
      <c r="E81" s="17">
        <f t="shared" si="5"/>
        <v>2.3584393147438328E-2</v>
      </c>
    </row>
    <row r="82" spans="1:5" x14ac:dyDescent="0.25">
      <c r="A82" s="15">
        <v>39692</v>
      </c>
      <c r="B82" s="18">
        <f t="shared" si="4"/>
        <v>2008</v>
      </c>
      <c r="C82" s="14">
        <v>43875199</v>
      </c>
      <c r="D82" s="14">
        <v>41187783.369158469</v>
      </c>
      <c r="E82" s="17">
        <f t="shared" si="5"/>
        <v>6.1251360497339986E-2</v>
      </c>
    </row>
    <row r="83" spans="1:5" x14ac:dyDescent="0.25">
      <c r="A83" s="15">
        <v>39722</v>
      </c>
      <c r="B83" s="18">
        <f t="shared" si="4"/>
        <v>2008</v>
      </c>
      <c r="C83" s="14">
        <v>41962529</v>
      </c>
      <c r="D83" s="14">
        <v>41379949.128194429</v>
      </c>
      <c r="E83" s="17">
        <f t="shared" si="5"/>
        <v>1.3883335577928847E-2</v>
      </c>
    </row>
    <row r="84" spans="1:5" x14ac:dyDescent="0.25">
      <c r="A84" s="15">
        <v>39753</v>
      </c>
      <c r="B84" s="18">
        <f t="shared" si="4"/>
        <v>2008</v>
      </c>
      <c r="C84" s="14">
        <v>41454529</v>
      </c>
      <c r="D84" s="14">
        <v>40563335.456120864</v>
      </c>
      <c r="E84" s="17">
        <f t="shared" si="5"/>
        <v>2.1498098407513842E-2</v>
      </c>
    </row>
    <row r="85" spans="1:5" x14ac:dyDescent="0.25">
      <c r="A85" s="15">
        <v>39783</v>
      </c>
      <c r="B85" s="18">
        <f t="shared" si="4"/>
        <v>2008</v>
      </c>
      <c r="C85" s="14">
        <v>46779913</v>
      </c>
      <c r="D85" s="14">
        <v>46261622.82026656</v>
      </c>
      <c r="E85" s="17">
        <f t="shared" si="5"/>
        <v>1.107933184342263E-2</v>
      </c>
    </row>
    <row r="86" spans="1:5" x14ac:dyDescent="0.25">
      <c r="A86" s="15">
        <v>39814</v>
      </c>
      <c r="B86" s="18">
        <f t="shared" si="4"/>
        <v>2009</v>
      </c>
      <c r="C86" s="14">
        <v>49269704</v>
      </c>
      <c r="D86" s="14">
        <v>47089495.467566371</v>
      </c>
      <c r="E86" s="17">
        <f t="shared" si="5"/>
        <v>4.425048976209861E-2</v>
      </c>
    </row>
    <row r="87" spans="1:5" x14ac:dyDescent="0.25">
      <c r="A87" s="15">
        <v>39845</v>
      </c>
      <c r="B87" s="18">
        <f t="shared" si="4"/>
        <v>2009</v>
      </c>
      <c r="C87" s="14">
        <v>42707906</v>
      </c>
      <c r="D87" s="14">
        <v>40767212.018797234</v>
      </c>
      <c r="E87" s="17">
        <f t="shared" si="5"/>
        <v>4.5441094236808664E-2</v>
      </c>
    </row>
    <row r="88" spans="1:5" x14ac:dyDescent="0.25">
      <c r="A88" s="15">
        <v>39873</v>
      </c>
      <c r="B88" s="18">
        <f t="shared" si="4"/>
        <v>2009</v>
      </c>
      <c r="C88" s="14">
        <v>42120515</v>
      </c>
      <c r="D88" s="14">
        <v>42146411.852761537</v>
      </c>
      <c r="E88" s="17">
        <f t="shared" si="5"/>
        <v>6.1482754333694247E-4</v>
      </c>
    </row>
    <row r="89" spans="1:5" x14ac:dyDescent="0.25">
      <c r="A89" s="15">
        <v>39904</v>
      </c>
      <c r="B89" s="18">
        <f t="shared" si="4"/>
        <v>2009</v>
      </c>
      <c r="C89" s="14">
        <v>36025863</v>
      </c>
      <c r="D89" s="14">
        <v>39340345.641052209</v>
      </c>
      <c r="E89" s="17">
        <f t="shared" si="5"/>
        <v>9.2002865859235866E-2</v>
      </c>
    </row>
    <row r="90" spans="1:5" x14ac:dyDescent="0.25">
      <c r="A90" s="15">
        <v>39934</v>
      </c>
      <c r="B90" s="18">
        <f t="shared" si="4"/>
        <v>2009</v>
      </c>
      <c r="C90" s="14">
        <v>40093276</v>
      </c>
      <c r="D90" s="14">
        <v>40706640.483537056</v>
      </c>
      <c r="E90" s="17">
        <f t="shared" si="5"/>
        <v>1.5298437661643204E-2</v>
      </c>
    </row>
    <row r="91" spans="1:5" x14ac:dyDescent="0.25">
      <c r="A91" s="15">
        <v>39965</v>
      </c>
      <c r="B91" s="18">
        <f t="shared" si="4"/>
        <v>2009</v>
      </c>
      <c r="C91" s="14">
        <v>42053575</v>
      </c>
      <c r="D91" s="14">
        <v>44095132.256027788</v>
      </c>
      <c r="E91" s="17">
        <f t="shared" si="5"/>
        <v>4.8546580309231452E-2</v>
      </c>
    </row>
    <row r="92" spans="1:5" x14ac:dyDescent="0.25">
      <c r="A92" s="15">
        <v>39995</v>
      </c>
      <c r="B92" s="18">
        <f t="shared" si="4"/>
        <v>2009</v>
      </c>
      <c r="C92" s="14">
        <v>49014200</v>
      </c>
      <c r="D92" s="14">
        <v>46547227.163511902</v>
      </c>
      <c r="E92" s="17">
        <f t="shared" si="5"/>
        <v>5.0331798468364226E-2</v>
      </c>
    </row>
    <row r="93" spans="1:5" x14ac:dyDescent="0.25">
      <c r="A93" s="15">
        <v>40026</v>
      </c>
      <c r="B93" s="18">
        <f t="shared" si="4"/>
        <v>2009</v>
      </c>
      <c r="C93" s="14">
        <v>49062730</v>
      </c>
      <c r="D93" s="14">
        <v>51480818.6465232</v>
      </c>
      <c r="E93" s="17">
        <f t="shared" si="5"/>
        <v>4.9285652195122445E-2</v>
      </c>
    </row>
    <row r="94" spans="1:5" x14ac:dyDescent="0.25">
      <c r="A94" s="15">
        <v>40057</v>
      </c>
      <c r="B94" s="18">
        <f t="shared" si="4"/>
        <v>2009</v>
      </c>
      <c r="C94" s="14">
        <v>45459559</v>
      </c>
      <c r="D94" s="14">
        <v>40181491.681827493</v>
      </c>
      <c r="E94" s="17">
        <f t="shared" si="5"/>
        <v>0.11610467488636454</v>
      </c>
    </row>
    <row r="95" spans="1:5" x14ac:dyDescent="0.25">
      <c r="A95" s="15">
        <v>40087</v>
      </c>
      <c r="B95" s="18">
        <f t="shared" si="4"/>
        <v>2009</v>
      </c>
      <c r="C95" s="14">
        <v>41950384</v>
      </c>
      <c r="D95" s="14">
        <v>40992612.319587395</v>
      </c>
      <c r="E95" s="17">
        <f t="shared" si="5"/>
        <v>2.2831058719572278E-2</v>
      </c>
    </row>
    <row r="96" spans="1:5" x14ac:dyDescent="0.25">
      <c r="A96" s="15">
        <v>40118</v>
      </c>
      <c r="B96" s="18">
        <f t="shared" si="4"/>
        <v>2009</v>
      </c>
      <c r="C96" s="14">
        <v>40104832</v>
      </c>
      <c r="D96" s="14">
        <v>39738992.457035117</v>
      </c>
      <c r="E96" s="17">
        <f t="shared" si="5"/>
        <v>9.1220814231283438E-3</v>
      </c>
    </row>
    <row r="97" spans="1:5" x14ac:dyDescent="0.25">
      <c r="A97" s="15">
        <v>40148</v>
      </c>
      <c r="B97" s="18">
        <f t="shared" si="4"/>
        <v>2009</v>
      </c>
      <c r="C97" s="14">
        <v>46088356</v>
      </c>
      <c r="D97" s="14">
        <v>45961671.906900696</v>
      </c>
      <c r="E97" s="17">
        <f t="shared" si="5"/>
        <v>2.7487223258582613E-3</v>
      </c>
    </row>
    <row r="98" spans="1:5" x14ac:dyDescent="0.25">
      <c r="A98" s="15">
        <v>40179</v>
      </c>
      <c r="B98" s="18">
        <f t="shared" ref="B98:B129" si="6">YEAR(A98)</f>
        <v>2010</v>
      </c>
      <c r="C98" s="14">
        <v>49397907</v>
      </c>
      <c r="D98" s="14">
        <v>46482822.064398117</v>
      </c>
      <c r="E98" s="17">
        <f t="shared" ref="E98:E129" si="7">ABS(D98-C98)/C98</f>
        <v>5.901231676884372E-2</v>
      </c>
    </row>
    <row r="99" spans="1:5" x14ac:dyDescent="0.25">
      <c r="A99" s="15">
        <v>40210</v>
      </c>
      <c r="B99" s="18">
        <f t="shared" si="6"/>
        <v>2010</v>
      </c>
      <c r="C99" s="14">
        <v>40768686</v>
      </c>
      <c r="D99" s="14">
        <v>40901566.678301618</v>
      </c>
      <c r="E99" s="17">
        <f t="shared" si="7"/>
        <v>3.2593809450129812E-3</v>
      </c>
    </row>
    <row r="100" spans="1:5" x14ac:dyDescent="0.25">
      <c r="A100" s="15">
        <v>40238</v>
      </c>
      <c r="B100" s="18">
        <f t="shared" si="6"/>
        <v>2010</v>
      </c>
      <c r="C100" s="14">
        <v>40910014</v>
      </c>
      <c r="D100" s="14">
        <v>41795824.035350911</v>
      </c>
      <c r="E100" s="17">
        <f t="shared" si="7"/>
        <v>2.1652645617547608E-2</v>
      </c>
    </row>
    <row r="101" spans="1:5" x14ac:dyDescent="0.25">
      <c r="A101" s="15">
        <v>40269</v>
      </c>
      <c r="B101" s="18">
        <f t="shared" si="6"/>
        <v>2010</v>
      </c>
      <c r="C101" s="14">
        <v>36681881</v>
      </c>
      <c r="D101" s="14">
        <v>38955502.816694118</v>
      </c>
      <c r="E101" s="17">
        <f t="shared" si="7"/>
        <v>6.1982149080471581E-2</v>
      </c>
    </row>
    <row r="102" spans="1:5" x14ac:dyDescent="0.25">
      <c r="A102" s="15">
        <v>40299</v>
      </c>
      <c r="B102" s="18">
        <f t="shared" si="6"/>
        <v>2010</v>
      </c>
      <c r="C102" s="14">
        <v>44687288</v>
      </c>
      <c r="D102" s="14">
        <v>44605132.114574425</v>
      </c>
      <c r="E102" s="17">
        <f t="shared" si="7"/>
        <v>1.8384621019197915E-3</v>
      </c>
    </row>
    <row r="103" spans="1:5" x14ac:dyDescent="0.25">
      <c r="A103" s="15">
        <v>40330</v>
      </c>
      <c r="B103" s="18">
        <f t="shared" si="6"/>
        <v>2010</v>
      </c>
      <c r="C103" s="14">
        <v>51533466</v>
      </c>
      <c r="D103" s="14">
        <v>46911354.478173137</v>
      </c>
      <c r="E103" s="17">
        <f t="shared" si="7"/>
        <v>8.9691454516699173E-2</v>
      </c>
    </row>
    <row r="104" spans="1:5" x14ac:dyDescent="0.25">
      <c r="A104" s="15">
        <v>40360</v>
      </c>
      <c r="B104" s="18">
        <f t="shared" si="6"/>
        <v>2010</v>
      </c>
      <c r="C104" s="14">
        <v>61497459</v>
      </c>
      <c r="D104" s="14">
        <v>59490360.384385906</v>
      </c>
      <c r="E104" s="17">
        <f t="shared" si="7"/>
        <v>3.2637098316762876E-2</v>
      </c>
    </row>
    <row r="105" spans="1:5" x14ac:dyDescent="0.25">
      <c r="A105" s="15">
        <v>40391</v>
      </c>
      <c r="B105" s="18">
        <f t="shared" si="6"/>
        <v>2010</v>
      </c>
      <c r="C105" s="14">
        <v>57219511</v>
      </c>
      <c r="D105" s="14">
        <v>57015355.483756036</v>
      </c>
      <c r="E105" s="17">
        <f t="shared" si="7"/>
        <v>3.5679353541480706E-3</v>
      </c>
    </row>
    <row r="106" spans="1:5" x14ac:dyDescent="0.25">
      <c r="A106" s="15">
        <v>40422</v>
      </c>
      <c r="B106" s="18">
        <f t="shared" si="6"/>
        <v>2010</v>
      </c>
      <c r="C106" s="14">
        <v>45833578</v>
      </c>
      <c r="D106" s="14">
        <v>41885627.54527431</v>
      </c>
      <c r="E106" s="17">
        <f t="shared" si="7"/>
        <v>8.6136641017327736E-2</v>
      </c>
    </row>
    <row r="107" spans="1:5" x14ac:dyDescent="0.25">
      <c r="A107" s="15">
        <v>40452</v>
      </c>
      <c r="B107" s="18">
        <f t="shared" si="6"/>
        <v>2010</v>
      </c>
      <c r="C107" s="14">
        <v>41340554</v>
      </c>
      <c r="D107" s="14">
        <v>41209206.730723917</v>
      </c>
      <c r="E107" s="17">
        <f t="shared" si="7"/>
        <v>3.1772014781437743E-3</v>
      </c>
    </row>
    <row r="108" spans="1:5" x14ac:dyDescent="0.25">
      <c r="A108" s="15">
        <v>40483</v>
      </c>
      <c r="B108" s="18">
        <f t="shared" si="6"/>
        <v>2010</v>
      </c>
      <c r="C108" s="14">
        <v>39815993</v>
      </c>
      <c r="D108" s="14">
        <v>40438313.778445065</v>
      </c>
      <c r="E108" s="17">
        <f t="shared" si="7"/>
        <v>1.5629919827569415E-2</v>
      </c>
    </row>
    <row r="109" spans="1:5" x14ac:dyDescent="0.25">
      <c r="A109" s="15">
        <v>40513</v>
      </c>
      <c r="B109" s="18">
        <f t="shared" si="6"/>
        <v>2010</v>
      </c>
      <c r="C109" s="14">
        <v>47209999</v>
      </c>
      <c r="D109" s="14">
        <v>46713730.838692933</v>
      </c>
      <c r="E109" s="17">
        <f t="shared" si="7"/>
        <v>1.0511929078987414E-2</v>
      </c>
    </row>
    <row r="110" spans="1:5" x14ac:dyDescent="0.25">
      <c r="A110" s="15">
        <v>40544</v>
      </c>
      <c r="B110" s="18">
        <f t="shared" si="6"/>
        <v>2011</v>
      </c>
      <c r="C110" s="14">
        <v>49366174</v>
      </c>
      <c r="D110" s="14">
        <v>47216747.286339253</v>
      </c>
      <c r="E110" s="17">
        <f t="shared" si="7"/>
        <v>4.354047598788488E-2</v>
      </c>
    </row>
    <row r="111" spans="1:5" x14ac:dyDescent="0.25">
      <c r="A111" s="15">
        <v>40575</v>
      </c>
      <c r="B111" s="18">
        <f t="shared" si="6"/>
        <v>2011</v>
      </c>
      <c r="C111" s="14">
        <v>41646640</v>
      </c>
      <c r="D111" s="14">
        <v>41525397.272027627</v>
      </c>
      <c r="E111" s="17">
        <f t="shared" si="7"/>
        <v>2.9112247223875292E-3</v>
      </c>
    </row>
    <row r="112" spans="1:5" x14ac:dyDescent="0.25">
      <c r="A112" s="15">
        <v>40603</v>
      </c>
      <c r="B112" s="18">
        <f t="shared" si="6"/>
        <v>2011</v>
      </c>
      <c r="C112" s="14">
        <v>42432747</v>
      </c>
      <c r="D112" s="14">
        <v>42878393.932948269</v>
      </c>
      <c r="E112" s="17">
        <f t="shared" si="7"/>
        <v>1.0502429478540925E-2</v>
      </c>
    </row>
    <row r="113" spans="1:5" x14ac:dyDescent="0.25">
      <c r="A113" s="15">
        <v>40634</v>
      </c>
      <c r="B113" s="18">
        <f t="shared" si="6"/>
        <v>2011</v>
      </c>
      <c r="C113" s="14">
        <v>38424019</v>
      </c>
      <c r="D113" s="14">
        <v>39862305.450875595</v>
      </c>
      <c r="E113" s="17">
        <f t="shared" si="7"/>
        <v>3.7431962827095086E-2</v>
      </c>
    </row>
    <row r="114" spans="1:5" x14ac:dyDescent="0.25">
      <c r="A114" s="15">
        <v>40664</v>
      </c>
      <c r="B114" s="18">
        <f t="shared" si="6"/>
        <v>2011</v>
      </c>
      <c r="C114" s="14">
        <v>42408613</v>
      </c>
      <c r="D114" s="14">
        <v>41787571.58685822</v>
      </c>
      <c r="E114" s="17">
        <f t="shared" si="7"/>
        <v>1.4644228358559606E-2</v>
      </c>
    </row>
    <row r="115" spans="1:5" x14ac:dyDescent="0.25">
      <c r="A115" s="15">
        <v>40695</v>
      </c>
      <c r="B115" s="18">
        <f t="shared" si="6"/>
        <v>2011</v>
      </c>
      <c r="C115" s="14">
        <v>49689088</v>
      </c>
      <c r="D115" s="14">
        <v>46560141.823362544</v>
      </c>
      <c r="E115" s="17">
        <f t="shared" si="7"/>
        <v>6.29704891471837E-2</v>
      </c>
    </row>
    <row r="116" spans="1:5" x14ac:dyDescent="0.25">
      <c r="A116" s="15">
        <v>40725</v>
      </c>
      <c r="B116" s="18">
        <f t="shared" si="6"/>
        <v>2011</v>
      </c>
      <c r="C116" s="14">
        <v>61625002</v>
      </c>
      <c r="D116" s="14">
        <v>63145922.256667338</v>
      </c>
      <c r="E116" s="17">
        <f t="shared" si="7"/>
        <v>2.4680246771713505E-2</v>
      </c>
    </row>
    <row r="117" spans="1:5" x14ac:dyDescent="0.25">
      <c r="A117" s="15">
        <v>40756</v>
      </c>
      <c r="B117" s="18">
        <f t="shared" si="6"/>
        <v>2011</v>
      </c>
      <c r="C117" s="14">
        <v>56052529</v>
      </c>
      <c r="D117" s="14">
        <v>55603585.857364036</v>
      </c>
      <c r="E117" s="17">
        <f t="shared" si="7"/>
        <v>8.0093289392163536E-3</v>
      </c>
    </row>
    <row r="118" spans="1:5" x14ac:dyDescent="0.25">
      <c r="A118" s="15">
        <v>40787</v>
      </c>
      <c r="B118" s="18">
        <f t="shared" si="6"/>
        <v>2011</v>
      </c>
      <c r="C118" s="14">
        <v>44303045</v>
      </c>
      <c r="D118" s="14">
        <v>42903025.003657162</v>
      </c>
      <c r="E118" s="17">
        <f t="shared" si="7"/>
        <v>3.1600988066234223E-2</v>
      </c>
    </row>
    <row r="119" spans="1:5" x14ac:dyDescent="0.25">
      <c r="A119" s="15">
        <v>40817</v>
      </c>
      <c r="B119" s="18">
        <f t="shared" si="6"/>
        <v>2011</v>
      </c>
      <c r="C119" s="14">
        <v>41882054</v>
      </c>
      <c r="D119" s="14">
        <v>41652770.081389941</v>
      </c>
      <c r="E119" s="17">
        <f t="shared" si="7"/>
        <v>5.4745146599080056E-3</v>
      </c>
    </row>
    <row r="120" spans="1:5" x14ac:dyDescent="0.25">
      <c r="A120" s="15">
        <v>40848</v>
      </c>
      <c r="B120" s="18">
        <f t="shared" si="6"/>
        <v>2011</v>
      </c>
      <c r="C120" s="14">
        <v>39806546</v>
      </c>
      <c r="D120" s="14">
        <v>40171220.954831265</v>
      </c>
      <c r="E120" s="17">
        <f t="shared" si="7"/>
        <v>9.1611805463168022E-3</v>
      </c>
    </row>
    <row r="121" spans="1:5" x14ac:dyDescent="0.25">
      <c r="A121" s="15">
        <v>40878</v>
      </c>
      <c r="B121" s="18">
        <f t="shared" si="6"/>
        <v>2011</v>
      </c>
      <c r="C121" s="14">
        <v>43716549</v>
      </c>
      <c r="D121" s="14">
        <v>45782156.851543516</v>
      </c>
      <c r="E121" s="17">
        <f t="shared" si="7"/>
        <v>4.7250020845504434E-2</v>
      </c>
    </row>
    <row r="122" spans="1:5" x14ac:dyDescent="0.25">
      <c r="A122" s="15">
        <v>40909</v>
      </c>
      <c r="B122" s="18">
        <f t="shared" si="6"/>
        <v>2012</v>
      </c>
      <c r="C122" s="14">
        <v>46828561</v>
      </c>
      <c r="D122" s="14">
        <v>46127857.394864254</v>
      </c>
      <c r="E122" s="17">
        <f t="shared" si="7"/>
        <v>1.4963167566386383E-2</v>
      </c>
    </row>
    <row r="123" spans="1:5" x14ac:dyDescent="0.25">
      <c r="A123" s="15">
        <v>40940</v>
      </c>
      <c r="B123" s="18">
        <f t="shared" si="6"/>
        <v>2012</v>
      </c>
      <c r="C123" s="14">
        <v>40144723</v>
      </c>
      <c r="D123" s="14">
        <v>42248966.624172583</v>
      </c>
      <c r="E123" s="17">
        <f t="shared" si="7"/>
        <v>5.2416443978766103E-2</v>
      </c>
    </row>
    <row r="124" spans="1:5" x14ac:dyDescent="0.25">
      <c r="A124" s="15">
        <v>40969</v>
      </c>
      <c r="B124" s="18">
        <f t="shared" si="6"/>
        <v>2012</v>
      </c>
      <c r="C124" s="14">
        <v>38792419</v>
      </c>
      <c r="D124" s="14">
        <v>41464397.650025815</v>
      </c>
      <c r="E124" s="17">
        <f t="shared" si="7"/>
        <v>6.8878887135803896E-2</v>
      </c>
    </row>
    <row r="125" spans="1:5" x14ac:dyDescent="0.25">
      <c r="A125" s="15">
        <v>41000</v>
      </c>
      <c r="B125" s="18">
        <f t="shared" si="6"/>
        <v>2012</v>
      </c>
      <c r="C125" s="14">
        <v>37716766</v>
      </c>
      <c r="D125" s="14">
        <v>39810253.88097126</v>
      </c>
      <c r="E125" s="17">
        <f t="shared" si="7"/>
        <v>5.5505498031598474E-2</v>
      </c>
    </row>
    <row r="126" spans="1:5" x14ac:dyDescent="0.25">
      <c r="A126" s="15">
        <v>41030</v>
      </c>
      <c r="B126" s="18">
        <f t="shared" si="6"/>
        <v>2012</v>
      </c>
      <c r="C126" s="14">
        <v>42865233</v>
      </c>
      <c r="D126" s="14">
        <v>43957768.220025428</v>
      </c>
      <c r="E126" s="17">
        <f t="shared" si="7"/>
        <v>2.548767715844278E-2</v>
      </c>
    </row>
    <row r="127" spans="1:5" x14ac:dyDescent="0.25">
      <c r="A127" s="15">
        <v>41061</v>
      </c>
      <c r="B127" s="18">
        <f t="shared" si="6"/>
        <v>2012</v>
      </c>
      <c r="C127" s="14">
        <v>52997688</v>
      </c>
      <c r="D127" s="14">
        <v>51807480.522026397</v>
      </c>
      <c r="E127" s="17">
        <f t="shared" si="7"/>
        <v>2.2457724532692874E-2</v>
      </c>
    </row>
    <row r="128" spans="1:5" x14ac:dyDescent="0.25">
      <c r="A128" s="15">
        <v>41091</v>
      </c>
      <c r="B128" s="18">
        <f t="shared" si="6"/>
        <v>2012</v>
      </c>
      <c r="C128" s="14">
        <v>63233816</v>
      </c>
      <c r="D128" s="14">
        <v>63020652.71212741</v>
      </c>
      <c r="E128" s="17">
        <f t="shared" si="7"/>
        <v>3.3710331173527489E-3</v>
      </c>
    </row>
    <row r="129" spans="1:5" x14ac:dyDescent="0.25">
      <c r="A129" s="15">
        <v>41122</v>
      </c>
      <c r="B129" s="18">
        <f t="shared" si="6"/>
        <v>2012</v>
      </c>
      <c r="C129" s="14">
        <v>57288251</v>
      </c>
      <c r="D129" s="14">
        <v>54900940.50616347</v>
      </c>
      <c r="E129" s="17">
        <f t="shared" si="7"/>
        <v>4.1671903962237029E-2</v>
      </c>
    </row>
    <row r="130" spans="1:5" x14ac:dyDescent="0.25">
      <c r="A130" s="15">
        <v>41153</v>
      </c>
      <c r="B130" s="18">
        <f t="shared" ref="B130:B145" si="8">YEAR(A130)</f>
        <v>2012</v>
      </c>
      <c r="C130" s="14">
        <v>46380786</v>
      </c>
      <c r="D130" s="14">
        <v>43084976.343542106</v>
      </c>
      <c r="E130" s="17">
        <f t="shared" ref="E130:E145" si="9">ABS(D130-C130)/C130</f>
        <v>7.105980602523411E-2</v>
      </c>
    </row>
    <row r="131" spans="1:5" x14ac:dyDescent="0.25">
      <c r="A131" s="15">
        <v>41183</v>
      </c>
      <c r="B131" s="18">
        <f t="shared" si="8"/>
        <v>2012</v>
      </c>
      <c r="C131" s="14">
        <v>41744479</v>
      </c>
      <c r="D131" s="14">
        <v>42186867.803639241</v>
      </c>
      <c r="E131" s="17">
        <f t="shared" si="9"/>
        <v>1.0597540422991998E-2</v>
      </c>
    </row>
    <row r="132" spans="1:5" x14ac:dyDescent="0.25">
      <c r="A132" s="15">
        <v>41214</v>
      </c>
      <c r="B132" s="18">
        <f t="shared" si="8"/>
        <v>2012</v>
      </c>
      <c r="C132" s="14">
        <v>39247878</v>
      </c>
      <c r="D132" s="14">
        <v>41433456.274672747</v>
      </c>
      <c r="E132" s="17">
        <f t="shared" si="9"/>
        <v>5.5686533541322837E-2</v>
      </c>
    </row>
    <row r="133" spans="1:5" x14ac:dyDescent="0.25">
      <c r="A133" s="15">
        <v>41244</v>
      </c>
      <c r="B133" s="18">
        <f t="shared" si="8"/>
        <v>2012</v>
      </c>
      <c r="C133" s="14">
        <v>44598971</v>
      </c>
      <c r="D133" s="14">
        <v>46532834.705259591</v>
      </c>
      <c r="E133" s="17">
        <f t="shared" si="9"/>
        <v>4.3361173181766716E-2</v>
      </c>
    </row>
    <row r="134" spans="1:5" x14ac:dyDescent="0.25">
      <c r="A134" s="15">
        <v>41275</v>
      </c>
      <c r="B134" s="18">
        <f t="shared" si="8"/>
        <v>2013</v>
      </c>
      <c r="C134" s="14">
        <v>47625433</v>
      </c>
      <c r="D134" s="14">
        <v>46814791.240366176</v>
      </c>
      <c r="E134" s="17">
        <f t="shared" si="9"/>
        <v>1.7021194529272296E-2</v>
      </c>
    </row>
    <row r="135" spans="1:5" x14ac:dyDescent="0.25">
      <c r="A135" s="15">
        <v>41306</v>
      </c>
      <c r="B135" s="18">
        <f t="shared" si="8"/>
        <v>2013</v>
      </c>
      <c r="C135" s="14">
        <v>40793809</v>
      </c>
      <c r="D135" s="14">
        <v>41798705.185734957</v>
      </c>
      <c r="E135" s="17">
        <f t="shared" si="9"/>
        <v>2.4633546373052772E-2</v>
      </c>
    </row>
    <row r="136" spans="1:5" x14ac:dyDescent="0.25">
      <c r="A136" s="15">
        <v>41334</v>
      </c>
      <c r="B136" s="18">
        <f t="shared" si="8"/>
        <v>2013</v>
      </c>
      <c r="C136" s="14">
        <v>42064195</v>
      </c>
      <c r="D136" s="14">
        <v>43167906.869832389</v>
      </c>
      <c r="E136" s="17">
        <f t="shared" si="9"/>
        <v>2.6238749364688639E-2</v>
      </c>
    </row>
    <row r="137" spans="1:5" x14ac:dyDescent="0.25">
      <c r="A137" s="15">
        <v>41365</v>
      </c>
      <c r="B137" s="18">
        <f t="shared" si="8"/>
        <v>2013</v>
      </c>
      <c r="C137" s="14">
        <v>38200195</v>
      </c>
      <c r="D137" s="14">
        <v>40534967.45843517</v>
      </c>
      <c r="E137" s="17">
        <f t="shared" si="9"/>
        <v>6.1119385867930004E-2</v>
      </c>
    </row>
    <row r="138" spans="1:5" x14ac:dyDescent="0.25">
      <c r="A138" s="15">
        <v>41395</v>
      </c>
      <c r="B138" s="18">
        <f t="shared" si="8"/>
        <v>2013</v>
      </c>
      <c r="C138" s="14">
        <v>41031394</v>
      </c>
      <c r="D138" s="14">
        <v>43405007.70322445</v>
      </c>
      <c r="E138" s="17">
        <f t="shared" si="9"/>
        <v>5.7848721962126128E-2</v>
      </c>
    </row>
    <row r="139" spans="1:5" x14ac:dyDescent="0.25">
      <c r="A139" s="15">
        <v>41426</v>
      </c>
      <c r="B139" s="18">
        <f t="shared" si="8"/>
        <v>2013</v>
      </c>
      <c r="C139" s="14">
        <v>47474943</v>
      </c>
      <c r="D139" s="14">
        <v>47433420.314172693</v>
      </c>
      <c r="E139" s="17">
        <f t="shared" si="9"/>
        <v>8.7462318443030896E-4</v>
      </c>
    </row>
    <row r="140" spans="1:5" x14ac:dyDescent="0.25">
      <c r="A140" s="15">
        <v>41456</v>
      </c>
      <c r="B140" s="18">
        <f t="shared" si="8"/>
        <v>2013</v>
      </c>
      <c r="C140" s="14">
        <v>55946075</v>
      </c>
      <c r="D140" s="14">
        <v>56514640.241313495</v>
      </c>
      <c r="E140" s="17">
        <f t="shared" si="9"/>
        <v>1.0162736908951964E-2</v>
      </c>
    </row>
    <row r="141" spans="1:5" x14ac:dyDescent="0.25">
      <c r="A141" s="15">
        <v>41487</v>
      </c>
      <c r="B141" s="18">
        <f t="shared" si="8"/>
        <v>2013</v>
      </c>
      <c r="C141" s="14">
        <v>52769566</v>
      </c>
      <c r="D141" s="14">
        <v>53699777.024705142</v>
      </c>
      <c r="E141" s="17">
        <f t="shared" si="9"/>
        <v>1.7627793730673125E-2</v>
      </c>
    </row>
    <row r="142" spans="1:5" x14ac:dyDescent="0.25">
      <c r="A142" s="15">
        <v>41518</v>
      </c>
      <c r="B142" s="18">
        <f t="shared" si="8"/>
        <v>2013</v>
      </c>
      <c r="C142" s="14">
        <v>45059628</v>
      </c>
      <c r="D142" s="14">
        <v>41883115.159213357</v>
      </c>
      <c r="E142" s="17">
        <f t="shared" si="9"/>
        <v>7.0495762654468511E-2</v>
      </c>
    </row>
    <row r="143" spans="1:5" x14ac:dyDescent="0.25">
      <c r="A143" s="15">
        <v>41548</v>
      </c>
      <c r="B143" s="18">
        <f t="shared" si="8"/>
        <v>2013</v>
      </c>
      <c r="C143" s="14">
        <v>41972213</v>
      </c>
      <c r="D143" s="14">
        <v>42294207.900475919</v>
      </c>
      <c r="E143" s="17">
        <f t="shared" si="9"/>
        <v>7.6716207571880767E-3</v>
      </c>
    </row>
    <row r="144" spans="1:5" x14ac:dyDescent="0.25">
      <c r="A144" s="15">
        <v>41579</v>
      </c>
      <c r="B144" s="18">
        <f t="shared" si="8"/>
        <v>2013</v>
      </c>
      <c r="C144" s="14">
        <v>39247878</v>
      </c>
      <c r="D144" s="14">
        <v>41942823.54515633</v>
      </c>
      <c r="E144" s="17">
        <f t="shared" si="9"/>
        <v>6.8664745267408595E-2</v>
      </c>
    </row>
    <row r="145" spans="1:5" x14ac:dyDescent="0.25">
      <c r="A145" s="15">
        <v>41609</v>
      </c>
      <c r="B145" s="18">
        <f t="shared" si="8"/>
        <v>2013</v>
      </c>
      <c r="C145" s="14">
        <v>44598971</v>
      </c>
      <c r="D145" s="14">
        <v>47657296.019438878</v>
      </c>
      <c r="E145" s="17">
        <f t="shared" si="9"/>
        <v>6.857389197250488E-2</v>
      </c>
    </row>
    <row r="146" spans="1:5" x14ac:dyDescent="0.25">
      <c r="E146" s="19">
        <f>AVERAGE(E2:E145)</f>
        <v>3.2530167563498052E-2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D17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  <col min="4" max="4" width="16.7109375" customWidth="1"/>
  </cols>
  <sheetData>
    <row r="2" spans="1:4" x14ac:dyDescent="0.25">
      <c r="A2" s="7" t="s">
        <v>39</v>
      </c>
    </row>
    <row r="3" spans="1:4" x14ac:dyDescent="0.25">
      <c r="B3" t="s">
        <v>38</v>
      </c>
      <c r="C3" t="s">
        <v>28</v>
      </c>
      <c r="D3" t="s">
        <v>29</v>
      </c>
    </row>
    <row r="4" spans="1:4" x14ac:dyDescent="0.25">
      <c r="A4" s="3">
        <v>2002</v>
      </c>
      <c r="B4" s="4">
        <v>545789346</v>
      </c>
      <c r="C4" s="4">
        <v>536129701.83101678</v>
      </c>
      <c r="D4" s="5">
        <v>1.7698484295776674E-2</v>
      </c>
    </row>
    <row r="5" spans="1:4" x14ac:dyDescent="0.25">
      <c r="A5" s="3">
        <v>2003</v>
      </c>
      <c r="B5" s="4">
        <v>513571047</v>
      </c>
      <c r="C5" s="4">
        <v>522565823.83336389</v>
      </c>
      <c r="D5" s="5">
        <v>1.7514182090105034E-2</v>
      </c>
    </row>
    <row r="6" spans="1:4" x14ac:dyDescent="0.25">
      <c r="A6" s="3">
        <v>2004</v>
      </c>
      <c r="B6" s="4">
        <v>504901688</v>
      </c>
      <c r="C6" s="4">
        <v>516588433.09725076</v>
      </c>
      <c r="D6" s="5">
        <v>2.3146575610677615E-2</v>
      </c>
    </row>
    <row r="7" spans="1:4" x14ac:dyDescent="0.25">
      <c r="A7" s="3">
        <v>2005</v>
      </c>
      <c r="B7" s="4">
        <v>556624494</v>
      </c>
      <c r="C7" s="4">
        <v>547461441.58262968</v>
      </c>
      <c r="D7" s="5">
        <v>1.6461820340537007E-2</v>
      </c>
    </row>
    <row r="8" spans="1:4" x14ac:dyDescent="0.25">
      <c r="A8" s="3">
        <v>2006</v>
      </c>
      <c r="B8" s="4">
        <v>528257058</v>
      </c>
      <c r="C8" s="4">
        <v>532647676.19971508</v>
      </c>
      <c r="D8" s="5">
        <v>8.3115182906180456E-3</v>
      </c>
    </row>
    <row r="9" spans="1:4" x14ac:dyDescent="0.25">
      <c r="A9" s="3">
        <v>2007</v>
      </c>
      <c r="B9" s="4">
        <v>545471574</v>
      </c>
      <c r="C9" s="4">
        <v>544761360.48532295</v>
      </c>
      <c r="D9" s="5">
        <v>1.3020174625580905E-3</v>
      </c>
    </row>
    <row r="10" spans="1:4" x14ac:dyDescent="0.25">
      <c r="A10" s="3">
        <v>2008</v>
      </c>
      <c r="B10" s="4">
        <v>535976112</v>
      </c>
      <c r="C10" s="4">
        <v>532995796.46935976</v>
      </c>
      <c r="D10" s="5">
        <v>5.5605379865143025E-3</v>
      </c>
    </row>
    <row r="11" spans="1:4" x14ac:dyDescent="0.25">
      <c r="A11" s="3">
        <v>2009</v>
      </c>
      <c r="B11" s="4">
        <v>523950900</v>
      </c>
      <c r="C11" s="4">
        <v>519048051.89512795</v>
      </c>
      <c r="D11" s="5">
        <v>9.357457167975182E-3</v>
      </c>
    </row>
    <row r="12" spans="1:4" x14ac:dyDescent="0.25">
      <c r="A12" s="3">
        <v>2010</v>
      </c>
      <c r="B12" s="4">
        <v>556896336</v>
      </c>
      <c r="C12" s="4">
        <v>546404796.94877052</v>
      </c>
      <c r="D12" s="5">
        <v>1.8839303426893935E-2</v>
      </c>
    </row>
    <row r="13" spans="1:4" x14ac:dyDescent="0.25">
      <c r="A13" s="3">
        <v>2011</v>
      </c>
      <c r="B13" s="4">
        <v>551353006</v>
      </c>
      <c r="C13" s="4">
        <v>549089238.35786474</v>
      </c>
      <c r="D13" s="5">
        <v>4.1058407544716687E-3</v>
      </c>
    </row>
    <row r="14" spans="1:4" x14ac:dyDescent="0.25">
      <c r="A14" s="3">
        <v>2012</v>
      </c>
      <c r="B14" s="4">
        <v>551839571</v>
      </c>
      <c r="C14" s="4">
        <v>556576452.63749027</v>
      </c>
      <c r="D14" s="5">
        <v>8.5838020439644638E-3</v>
      </c>
    </row>
    <row r="15" spans="1:4" x14ac:dyDescent="0.25">
      <c r="A15" s="3">
        <v>2013</v>
      </c>
      <c r="B15" s="4">
        <v>536784300</v>
      </c>
      <c r="C15" s="4">
        <v>547146658.66206896</v>
      </c>
      <c r="D15" s="5">
        <v>1.9304511443551838E-2</v>
      </c>
    </row>
    <row r="16" spans="1:4" x14ac:dyDescent="0.25">
      <c r="C16" s="8" t="s">
        <v>30</v>
      </c>
      <c r="D16" s="6">
        <f>AVERAGE(D4:D15)</f>
        <v>1.2515504242803654E-2</v>
      </c>
    </row>
    <row r="17" spans="3:4" x14ac:dyDescent="0.25">
      <c r="C17" s="8" t="s">
        <v>31</v>
      </c>
      <c r="D17" s="6">
        <v>3.2530167563498052E-2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C15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</cols>
  <sheetData>
    <row r="3" spans="1:3" x14ac:dyDescent="0.25">
      <c r="B3" t="s">
        <v>38</v>
      </c>
      <c r="C3" t="s">
        <v>28</v>
      </c>
    </row>
    <row r="4" spans="1:3" x14ac:dyDescent="0.25">
      <c r="A4" s="3">
        <v>2002</v>
      </c>
      <c r="B4" s="4">
        <v>545789346</v>
      </c>
      <c r="C4" s="4">
        <v>536129701.83101678</v>
      </c>
    </row>
    <row r="5" spans="1:3" x14ac:dyDescent="0.25">
      <c r="A5" s="3">
        <v>2003</v>
      </c>
      <c r="B5" s="4">
        <v>513571047</v>
      </c>
      <c r="C5" s="4">
        <v>522565823.83336389</v>
      </c>
    </row>
    <row r="6" spans="1:3" x14ac:dyDescent="0.25">
      <c r="A6" s="3">
        <v>2004</v>
      </c>
      <c r="B6" s="4">
        <v>504901688</v>
      </c>
      <c r="C6" s="4">
        <v>516588433.09725076</v>
      </c>
    </row>
    <row r="7" spans="1:3" x14ac:dyDescent="0.25">
      <c r="A7" s="3">
        <v>2005</v>
      </c>
      <c r="B7" s="4">
        <v>556624494</v>
      </c>
      <c r="C7" s="4">
        <v>547461441.58262968</v>
      </c>
    </row>
    <row r="8" spans="1:3" x14ac:dyDescent="0.25">
      <c r="A8" s="3">
        <v>2006</v>
      </c>
      <c r="B8" s="4">
        <v>528257058</v>
      </c>
      <c r="C8" s="4">
        <v>532647676.19971508</v>
      </c>
    </row>
    <row r="9" spans="1:3" x14ac:dyDescent="0.25">
      <c r="A9" s="3">
        <v>2007</v>
      </c>
      <c r="B9" s="4">
        <v>545471574</v>
      </c>
      <c r="C9" s="4">
        <v>544761360.48532295</v>
      </c>
    </row>
    <row r="10" spans="1:3" x14ac:dyDescent="0.25">
      <c r="A10" s="3">
        <v>2008</v>
      </c>
      <c r="B10" s="4">
        <v>535976112</v>
      </c>
      <c r="C10" s="4">
        <v>532995796.46935976</v>
      </c>
    </row>
    <row r="11" spans="1:3" x14ac:dyDescent="0.25">
      <c r="A11" s="3">
        <v>2009</v>
      </c>
      <c r="B11" s="4">
        <v>523950900</v>
      </c>
      <c r="C11" s="4">
        <v>519048051.89512795</v>
      </c>
    </row>
    <row r="12" spans="1:3" x14ac:dyDescent="0.25">
      <c r="A12" s="3">
        <v>2010</v>
      </c>
      <c r="B12" s="4">
        <v>556896336</v>
      </c>
      <c r="C12" s="4">
        <v>546404796.94877052</v>
      </c>
    </row>
    <row r="13" spans="1:3" x14ac:dyDescent="0.25">
      <c r="A13" s="3">
        <v>2011</v>
      </c>
      <c r="B13" s="4">
        <v>551353006</v>
      </c>
      <c r="C13" s="4">
        <v>549089238.35786474</v>
      </c>
    </row>
    <row r="14" spans="1:3" x14ac:dyDescent="0.25">
      <c r="A14" s="3">
        <v>2012</v>
      </c>
      <c r="B14" s="4">
        <v>551839571</v>
      </c>
      <c r="C14" s="4">
        <v>556576452.63749027</v>
      </c>
    </row>
    <row r="15" spans="1:3" x14ac:dyDescent="0.25">
      <c r="A15" s="3">
        <v>2013</v>
      </c>
      <c r="B15" s="4">
        <v>536784300</v>
      </c>
      <c r="C15" s="4">
        <v>547146658.66206896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157"/>
  <sheetViews>
    <sheetView workbookViewId="0">
      <selection activeCell="J1" sqref="J1:N1"/>
    </sheetView>
  </sheetViews>
  <sheetFormatPr defaultColWidth="10.85546875" defaultRowHeight="15" x14ac:dyDescent="0.25"/>
  <cols>
    <col min="1" max="1" width="10.7109375" style="14" bestFit="1" customWidth="1"/>
    <col min="2" max="2" width="9" style="14" bestFit="1" customWidth="1"/>
    <col min="3" max="3" width="12" style="14" bestFit="1" customWidth="1"/>
    <col min="4" max="4" width="11.85546875" style="14" bestFit="1" customWidth="1"/>
    <col min="5" max="5" width="7" style="14" bestFit="1" customWidth="1"/>
    <col min="6" max="6" width="11" style="14" bestFit="1" customWidth="1"/>
    <col min="7" max="7" width="10" style="14" bestFit="1" customWidth="1"/>
    <col min="8" max="16384" width="10.85546875" style="14"/>
  </cols>
  <sheetData>
    <row r="1" spans="1:15" x14ac:dyDescent="0.25">
      <c r="A1" s="14" t="s">
        <v>1</v>
      </c>
      <c r="B1" s="14" t="s">
        <v>35</v>
      </c>
      <c r="C1" s="14" t="s">
        <v>2</v>
      </c>
      <c r="D1" s="14" t="s">
        <v>3</v>
      </c>
      <c r="E1" s="14" t="s">
        <v>36</v>
      </c>
      <c r="F1" s="14" t="s">
        <v>4</v>
      </c>
      <c r="G1" s="14" t="s">
        <v>5</v>
      </c>
      <c r="I1" s="14" t="s">
        <v>25</v>
      </c>
      <c r="J1" s="14" t="s">
        <v>2</v>
      </c>
      <c r="K1" s="14" t="s">
        <v>3</v>
      </c>
      <c r="L1" s="14" t="s">
        <v>36</v>
      </c>
      <c r="M1" s="14" t="s">
        <v>4</v>
      </c>
      <c r="N1" s="14" t="s">
        <v>5</v>
      </c>
      <c r="O1" s="14" t="s">
        <v>32</v>
      </c>
    </row>
    <row r="2" spans="1:15" x14ac:dyDescent="0.25">
      <c r="A2" s="16">
        <v>37257</v>
      </c>
      <c r="B2" s="14">
        <v>44994028</v>
      </c>
      <c r="C2">
        <v>700.22</v>
      </c>
      <c r="D2">
        <v>0</v>
      </c>
      <c r="E2" s="14">
        <v>2247.1</v>
      </c>
      <c r="F2" s="14">
        <v>31</v>
      </c>
      <c r="G2">
        <v>0</v>
      </c>
      <c r="I2" s="14">
        <f t="shared" ref="I2:I33" si="0">const</f>
        <v>-24519771.1984585</v>
      </c>
      <c r="J2" s="14">
        <f t="shared" ref="J2:J33" si="1">PearsonHDD*C2</f>
        <v>4176334.7377905473</v>
      </c>
      <c r="K2" s="14">
        <f t="shared" ref="K2:K33" si="2">PearsonCDD*D2</f>
        <v>0</v>
      </c>
      <c r="L2" s="14">
        <f t="shared" ref="L2:L33" si="3">TorFTE*E2</f>
        <v>14765034.128637945</v>
      </c>
      <c r="M2" s="14">
        <f t="shared" ref="M2:M33" si="4">MonthDays*F2</f>
        <v>50355767.544446759</v>
      </c>
      <c r="N2" s="14">
        <f t="shared" ref="N2:N33" si="5">Shoulder1*G2</f>
        <v>0</v>
      </c>
      <c r="O2" s="14">
        <f t="shared" ref="O2:O33" si="6">SUM(I2:N2)</f>
        <v>44777365.212416753</v>
      </c>
    </row>
    <row r="3" spans="1:15" x14ac:dyDescent="0.25">
      <c r="A3" s="16">
        <v>37288</v>
      </c>
      <c r="B3" s="14">
        <v>37568894</v>
      </c>
      <c r="C3">
        <v>628.92999999999995</v>
      </c>
      <c r="D3">
        <v>0</v>
      </c>
      <c r="E3" s="14">
        <v>2235.8000000000002</v>
      </c>
      <c r="F3" s="14">
        <v>28</v>
      </c>
      <c r="G3">
        <v>0</v>
      </c>
      <c r="I3" s="14">
        <f t="shared" si="0"/>
        <v>-24519771.1984585</v>
      </c>
      <c r="J3" s="14">
        <f t="shared" si="1"/>
        <v>3751138.5088095292</v>
      </c>
      <c r="K3" s="14">
        <f t="shared" si="2"/>
        <v>0</v>
      </c>
      <c r="L3" s="14">
        <f t="shared" si="3"/>
        <v>14690785.147438353</v>
      </c>
      <c r="M3" s="14">
        <f t="shared" si="4"/>
        <v>45482628.749822877</v>
      </c>
      <c r="N3" s="14">
        <f t="shared" si="5"/>
        <v>0</v>
      </c>
      <c r="O3" s="14">
        <f t="shared" si="6"/>
        <v>39404781.207612261</v>
      </c>
    </row>
    <row r="4" spans="1:15" x14ac:dyDescent="0.25">
      <c r="A4" s="16">
        <v>37316</v>
      </c>
      <c r="B4" s="14">
        <v>42737446</v>
      </c>
      <c r="C4">
        <v>520.29999999999995</v>
      </c>
      <c r="D4">
        <v>0.02</v>
      </c>
      <c r="E4" s="14">
        <v>2238.4</v>
      </c>
      <c r="F4" s="14">
        <v>31</v>
      </c>
      <c r="G4">
        <v>1</v>
      </c>
      <c r="I4" s="14">
        <f t="shared" si="0"/>
        <v>-24519771.1984585</v>
      </c>
      <c r="J4" s="14">
        <f t="shared" si="1"/>
        <v>3103234.6463574613</v>
      </c>
      <c r="K4" s="14">
        <f t="shared" si="2"/>
        <v>2027.83020581346</v>
      </c>
      <c r="L4" s="14">
        <f t="shared" si="3"/>
        <v>14707868.983820559</v>
      </c>
      <c r="M4" s="14">
        <f t="shared" si="4"/>
        <v>50355767.544446759</v>
      </c>
      <c r="N4" s="14">
        <f t="shared" si="5"/>
        <v>-2903232.5239009499</v>
      </c>
      <c r="O4" s="14">
        <f t="shared" si="6"/>
        <v>40745895.282471143</v>
      </c>
    </row>
    <row r="5" spans="1:15" x14ac:dyDescent="0.25">
      <c r="A5" s="16">
        <v>37347</v>
      </c>
      <c r="B5" s="14">
        <v>39147597</v>
      </c>
      <c r="C5">
        <v>308.54000000000002</v>
      </c>
      <c r="D5">
        <v>0.12</v>
      </c>
      <c r="E5" s="14">
        <v>2249.1</v>
      </c>
      <c r="F5" s="14">
        <v>30</v>
      </c>
      <c r="G5">
        <v>1</v>
      </c>
      <c r="I5" s="14">
        <f t="shared" si="0"/>
        <v>-24519771.1984585</v>
      </c>
      <c r="J5" s="14">
        <f t="shared" si="1"/>
        <v>1840230.6703577384</v>
      </c>
      <c r="K5" s="14">
        <f t="shared" si="2"/>
        <v>12166.981234880759</v>
      </c>
      <c r="L5" s="14">
        <f t="shared" si="3"/>
        <v>14778175.541239643</v>
      </c>
      <c r="M5" s="14">
        <f t="shared" si="4"/>
        <v>48731387.946238801</v>
      </c>
      <c r="N5" s="14">
        <f t="shared" si="5"/>
        <v>-2903232.5239009499</v>
      </c>
      <c r="O5" s="14">
        <f t="shared" si="6"/>
        <v>37938957.416711614</v>
      </c>
    </row>
    <row r="6" spans="1:15" x14ac:dyDescent="0.25">
      <c r="A6" s="16">
        <v>37377</v>
      </c>
      <c r="B6" s="14">
        <v>40435651</v>
      </c>
      <c r="C6">
        <v>140.63</v>
      </c>
      <c r="D6">
        <v>18.57</v>
      </c>
      <c r="E6" s="14">
        <v>2272.6</v>
      </c>
      <c r="F6" s="14">
        <v>31</v>
      </c>
      <c r="G6">
        <v>1</v>
      </c>
      <c r="I6" s="14">
        <f t="shared" si="0"/>
        <v>-24519771.1984585</v>
      </c>
      <c r="J6" s="14">
        <f t="shared" si="1"/>
        <v>838762.03789592511</v>
      </c>
      <c r="K6" s="14">
        <f t="shared" si="2"/>
        <v>1882840.3460977976</v>
      </c>
      <c r="L6" s="14">
        <f t="shared" si="3"/>
        <v>14932587.139309596</v>
      </c>
      <c r="M6" s="14">
        <f t="shared" si="4"/>
        <v>50355767.544446759</v>
      </c>
      <c r="N6" s="14">
        <f t="shared" si="5"/>
        <v>-2903232.5239009499</v>
      </c>
      <c r="O6" s="14">
        <f t="shared" si="6"/>
        <v>40586953.345390625</v>
      </c>
    </row>
    <row r="7" spans="1:15" x14ac:dyDescent="0.25">
      <c r="A7" s="16">
        <v>37408</v>
      </c>
      <c r="B7" s="14">
        <v>47697303</v>
      </c>
      <c r="C7">
        <v>25.8</v>
      </c>
      <c r="D7">
        <v>71.97</v>
      </c>
      <c r="E7" s="14">
        <v>2285.1999999999998</v>
      </c>
      <c r="F7" s="14">
        <v>30</v>
      </c>
      <c r="G7">
        <v>0</v>
      </c>
      <c r="I7" s="14">
        <f t="shared" si="0"/>
        <v>-24519771.1984585</v>
      </c>
      <c r="J7" s="14">
        <f t="shared" si="1"/>
        <v>153879.40395160968</v>
      </c>
      <c r="K7" s="14">
        <f t="shared" si="2"/>
        <v>7297146.9956197357</v>
      </c>
      <c r="L7" s="14">
        <f t="shared" si="3"/>
        <v>15015378.038700294</v>
      </c>
      <c r="M7" s="14">
        <f t="shared" si="4"/>
        <v>48731387.946238801</v>
      </c>
      <c r="N7" s="14">
        <f t="shared" si="5"/>
        <v>0</v>
      </c>
      <c r="O7" s="14">
        <f t="shared" si="6"/>
        <v>46678021.186051942</v>
      </c>
    </row>
    <row r="8" spans="1:15" x14ac:dyDescent="0.25">
      <c r="A8" s="16">
        <v>37438</v>
      </c>
      <c r="B8" s="14">
        <v>61631439</v>
      </c>
      <c r="C8">
        <v>1.71</v>
      </c>
      <c r="D8">
        <v>138.5</v>
      </c>
      <c r="E8" s="14">
        <v>2318</v>
      </c>
      <c r="F8" s="14">
        <v>31</v>
      </c>
      <c r="G8">
        <v>0</v>
      </c>
      <c r="I8" s="14">
        <f t="shared" si="0"/>
        <v>-24519771.1984585</v>
      </c>
      <c r="J8" s="14">
        <f t="shared" si="1"/>
        <v>10198.983750281106</v>
      </c>
      <c r="K8" s="14">
        <f t="shared" si="2"/>
        <v>14042724.175258212</v>
      </c>
      <c r="L8" s="14">
        <f t="shared" si="3"/>
        <v>15230897.205368144</v>
      </c>
      <c r="M8" s="14">
        <f t="shared" si="4"/>
        <v>50355767.544446759</v>
      </c>
      <c r="N8" s="14">
        <f t="shared" si="5"/>
        <v>0</v>
      </c>
      <c r="O8" s="14">
        <f t="shared" si="6"/>
        <v>55119816.710364893</v>
      </c>
    </row>
    <row r="9" spans="1:15" x14ac:dyDescent="0.25">
      <c r="A9" s="16">
        <v>37469</v>
      </c>
      <c r="B9" s="14">
        <v>58763340</v>
      </c>
      <c r="C9">
        <v>5.34</v>
      </c>
      <c r="D9">
        <v>106.48</v>
      </c>
      <c r="E9" s="14">
        <v>2347</v>
      </c>
      <c r="F9" s="14">
        <v>31</v>
      </c>
      <c r="G9">
        <v>0</v>
      </c>
      <c r="I9" s="14">
        <f t="shared" si="0"/>
        <v>-24519771.1984585</v>
      </c>
      <c r="J9" s="14">
        <f t="shared" si="1"/>
        <v>31849.458027193628</v>
      </c>
      <c r="K9" s="14">
        <f t="shared" si="2"/>
        <v>10796168.015750861</v>
      </c>
      <c r="L9" s="14">
        <f t="shared" si="3"/>
        <v>15421447.688092768</v>
      </c>
      <c r="M9" s="14">
        <f t="shared" si="4"/>
        <v>50355767.544446759</v>
      </c>
      <c r="N9" s="14">
        <f t="shared" si="5"/>
        <v>0</v>
      </c>
      <c r="O9" s="14">
        <f t="shared" si="6"/>
        <v>52085461.507859081</v>
      </c>
    </row>
    <row r="10" spans="1:15" x14ac:dyDescent="0.25">
      <c r="A10" s="16">
        <v>37500</v>
      </c>
      <c r="B10" s="14">
        <v>46861340</v>
      </c>
      <c r="C10">
        <v>57.87</v>
      </c>
      <c r="D10">
        <v>32.590000000000003</v>
      </c>
      <c r="E10" s="14">
        <v>2349.8000000000002</v>
      </c>
      <c r="F10" s="14">
        <v>30</v>
      </c>
      <c r="G10">
        <v>1</v>
      </c>
      <c r="I10" s="14">
        <f t="shared" si="0"/>
        <v>-24519771.1984585</v>
      </c>
      <c r="J10" s="14">
        <f t="shared" si="1"/>
        <v>345155.08165425004</v>
      </c>
      <c r="K10" s="14">
        <f t="shared" si="2"/>
        <v>3304349.3203730336</v>
      </c>
      <c r="L10" s="14">
        <f t="shared" si="3"/>
        <v>15439845.665735146</v>
      </c>
      <c r="M10" s="14">
        <f t="shared" si="4"/>
        <v>48731387.946238801</v>
      </c>
      <c r="N10" s="14">
        <f t="shared" si="5"/>
        <v>-2903232.5239009499</v>
      </c>
      <c r="O10" s="14">
        <f t="shared" si="6"/>
        <v>40397734.291641779</v>
      </c>
    </row>
    <row r="11" spans="1:15" x14ac:dyDescent="0.25">
      <c r="A11" s="16">
        <v>37530</v>
      </c>
      <c r="B11" s="14">
        <v>41859246</v>
      </c>
      <c r="C11">
        <v>236.69</v>
      </c>
      <c r="D11">
        <v>3.39</v>
      </c>
      <c r="E11" s="14">
        <v>2329.6</v>
      </c>
      <c r="F11" s="14">
        <v>31</v>
      </c>
      <c r="G11">
        <v>1</v>
      </c>
      <c r="I11" s="14">
        <f t="shared" si="0"/>
        <v>-24519771.1984585</v>
      </c>
      <c r="J11" s="14">
        <f t="shared" si="1"/>
        <v>1411694.423306453</v>
      </c>
      <c r="K11" s="14">
        <f t="shared" si="2"/>
        <v>343717.21988538146</v>
      </c>
      <c r="L11" s="14">
        <f t="shared" si="3"/>
        <v>15307117.398457995</v>
      </c>
      <c r="M11" s="14">
        <f t="shared" si="4"/>
        <v>50355767.544446759</v>
      </c>
      <c r="N11" s="14">
        <f t="shared" si="5"/>
        <v>-2903232.5239009499</v>
      </c>
      <c r="O11" s="14">
        <f t="shared" si="6"/>
        <v>39995292.863737144</v>
      </c>
    </row>
    <row r="12" spans="1:15" x14ac:dyDescent="0.25">
      <c r="A12" s="16">
        <v>37561</v>
      </c>
      <c r="B12" s="14">
        <v>39708994</v>
      </c>
      <c r="C12">
        <v>408.44</v>
      </c>
      <c r="D12">
        <v>0</v>
      </c>
      <c r="E12" s="14">
        <v>2308.1</v>
      </c>
      <c r="F12" s="14">
        <v>30</v>
      </c>
      <c r="G12">
        <v>1</v>
      </c>
      <c r="I12" s="14">
        <f t="shared" si="0"/>
        <v>-24519771.1984585</v>
      </c>
      <c r="J12" s="14">
        <f t="shared" si="1"/>
        <v>2436066.0368215293</v>
      </c>
      <c r="K12" s="14">
        <f t="shared" si="2"/>
        <v>0</v>
      </c>
      <c r="L12" s="14">
        <f t="shared" si="3"/>
        <v>15165847.212989738</v>
      </c>
      <c r="M12" s="14">
        <f t="shared" si="4"/>
        <v>48731387.946238801</v>
      </c>
      <c r="N12" s="14">
        <f t="shared" si="5"/>
        <v>-2903232.5239009499</v>
      </c>
      <c r="O12" s="14">
        <f t="shared" si="6"/>
        <v>38910297.473690622</v>
      </c>
    </row>
    <row r="13" spans="1:15" x14ac:dyDescent="0.25">
      <c r="A13" s="16">
        <v>37591</v>
      </c>
      <c r="B13" s="14">
        <v>44384068</v>
      </c>
      <c r="C13">
        <v>615.76</v>
      </c>
      <c r="D13">
        <v>0</v>
      </c>
      <c r="E13" s="14">
        <v>2310.5</v>
      </c>
      <c r="F13" s="14">
        <v>31</v>
      </c>
      <c r="G13">
        <v>0</v>
      </c>
      <c r="I13" s="14">
        <f t="shared" si="0"/>
        <v>-24519771.1984585</v>
      </c>
      <c r="J13" s="14">
        <f t="shared" si="1"/>
        <v>3672588.4409784172</v>
      </c>
      <c r="K13" s="14">
        <f t="shared" si="2"/>
        <v>0</v>
      </c>
      <c r="L13" s="14">
        <f t="shared" si="3"/>
        <v>15181616.908111777</v>
      </c>
      <c r="M13" s="14">
        <f t="shared" si="4"/>
        <v>50355767.544446759</v>
      </c>
      <c r="N13" s="14">
        <f t="shared" si="5"/>
        <v>0</v>
      </c>
      <c r="O13" s="14">
        <f t="shared" si="6"/>
        <v>44690201.695078447</v>
      </c>
    </row>
    <row r="14" spans="1:15" x14ac:dyDescent="0.25">
      <c r="A14" s="16">
        <v>37622</v>
      </c>
      <c r="B14" s="14">
        <v>46049624</v>
      </c>
      <c r="C14">
        <v>700.22</v>
      </c>
      <c r="D14">
        <v>0</v>
      </c>
      <c r="E14" s="14">
        <v>2307.6</v>
      </c>
      <c r="F14" s="14">
        <v>31</v>
      </c>
      <c r="G14">
        <v>0</v>
      </c>
      <c r="I14" s="14">
        <f t="shared" si="0"/>
        <v>-24519771.1984585</v>
      </c>
      <c r="J14" s="14">
        <f t="shared" si="1"/>
        <v>4176334.7377905473</v>
      </c>
      <c r="K14" s="14">
        <f t="shared" si="2"/>
        <v>0</v>
      </c>
      <c r="L14" s="14">
        <f t="shared" si="3"/>
        <v>15162561.859839315</v>
      </c>
      <c r="M14" s="14">
        <f t="shared" si="4"/>
        <v>50355767.544446759</v>
      </c>
      <c r="N14" s="14">
        <f t="shared" si="5"/>
        <v>0</v>
      </c>
      <c r="O14" s="14">
        <f t="shared" si="6"/>
        <v>45174892.943618119</v>
      </c>
    </row>
    <row r="15" spans="1:15" x14ac:dyDescent="0.25">
      <c r="A15" s="16">
        <v>37653</v>
      </c>
      <c r="B15" s="14">
        <v>40095973</v>
      </c>
      <c r="C15">
        <v>628.92999999999995</v>
      </c>
      <c r="D15">
        <v>0</v>
      </c>
      <c r="E15" s="14">
        <v>2306.5</v>
      </c>
      <c r="F15" s="14">
        <v>28</v>
      </c>
      <c r="G15">
        <v>0</v>
      </c>
      <c r="I15" s="14">
        <f t="shared" si="0"/>
        <v>-24519771.1984585</v>
      </c>
      <c r="J15" s="14">
        <f t="shared" si="1"/>
        <v>3751138.5088095292</v>
      </c>
      <c r="K15" s="14">
        <f t="shared" si="2"/>
        <v>0</v>
      </c>
      <c r="L15" s="14">
        <f t="shared" si="3"/>
        <v>15155334.082908381</v>
      </c>
      <c r="M15" s="14">
        <f t="shared" si="4"/>
        <v>45482628.749822877</v>
      </c>
      <c r="N15" s="14">
        <f t="shared" si="5"/>
        <v>0</v>
      </c>
      <c r="O15" s="14">
        <f t="shared" si="6"/>
        <v>39869330.143082291</v>
      </c>
    </row>
    <row r="16" spans="1:15" x14ac:dyDescent="0.25">
      <c r="A16" s="16">
        <v>37681</v>
      </c>
      <c r="B16" s="14">
        <v>42167524</v>
      </c>
      <c r="C16">
        <v>520.29999999999995</v>
      </c>
      <c r="D16">
        <v>0.02</v>
      </c>
      <c r="E16" s="14">
        <v>2306.1999999999998</v>
      </c>
      <c r="F16" s="14">
        <v>31</v>
      </c>
      <c r="G16">
        <v>1</v>
      </c>
      <c r="I16" s="14">
        <f t="shared" si="0"/>
        <v>-24519771.1984585</v>
      </c>
      <c r="J16" s="14">
        <f t="shared" si="1"/>
        <v>3103234.6463574613</v>
      </c>
      <c r="K16" s="14">
        <f t="shared" si="2"/>
        <v>2027.83020581346</v>
      </c>
      <c r="L16" s="14">
        <f t="shared" si="3"/>
        <v>15153362.871018125</v>
      </c>
      <c r="M16" s="14">
        <f t="shared" si="4"/>
        <v>50355767.544446759</v>
      </c>
      <c r="N16" s="14">
        <f t="shared" si="5"/>
        <v>-2903232.5239009499</v>
      </c>
      <c r="O16" s="14">
        <f t="shared" si="6"/>
        <v>41191389.169668712</v>
      </c>
    </row>
    <row r="17" spans="1:15" x14ac:dyDescent="0.25">
      <c r="A17" s="16">
        <v>37712</v>
      </c>
      <c r="B17" s="14">
        <v>36553705</v>
      </c>
      <c r="C17">
        <v>308.54000000000002</v>
      </c>
      <c r="D17">
        <v>0.12</v>
      </c>
      <c r="E17" s="14">
        <v>2321.8000000000002</v>
      </c>
      <c r="F17" s="14">
        <v>30</v>
      </c>
      <c r="G17">
        <v>1</v>
      </c>
      <c r="I17" s="14">
        <f t="shared" si="0"/>
        <v>-24519771.1984585</v>
      </c>
      <c r="J17" s="14">
        <f t="shared" si="1"/>
        <v>1840230.6703577384</v>
      </c>
      <c r="K17" s="14">
        <f t="shared" si="2"/>
        <v>12166.981234880759</v>
      </c>
      <c r="L17" s="14">
        <f t="shared" si="3"/>
        <v>15255865.889311373</v>
      </c>
      <c r="M17" s="14">
        <f t="shared" si="4"/>
        <v>48731387.946238801</v>
      </c>
      <c r="N17" s="14">
        <f t="shared" si="5"/>
        <v>-2903232.5239009499</v>
      </c>
      <c r="O17" s="14">
        <f t="shared" si="6"/>
        <v>38416647.764783345</v>
      </c>
    </row>
    <row r="18" spans="1:15" x14ac:dyDescent="0.25">
      <c r="A18" s="16">
        <v>37742</v>
      </c>
      <c r="B18" s="14">
        <v>37556483</v>
      </c>
      <c r="C18">
        <v>140.63</v>
      </c>
      <c r="D18">
        <v>18.57</v>
      </c>
      <c r="E18" s="14">
        <v>2330.9</v>
      </c>
      <c r="F18" s="14">
        <v>31</v>
      </c>
      <c r="G18">
        <v>1</v>
      </c>
      <c r="I18" s="14">
        <f t="shared" si="0"/>
        <v>-24519771.1984585</v>
      </c>
      <c r="J18" s="14">
        <f t="shared" si="1"/>
        <v>838762.03789592511</v>
      </c>
      <c r="K18" s="14">
        <f t="shared" si="2"/>
        <v>1882840.3460977976</v>
      </c>
      <c r="L18" s="14">
        <f t="shared" si="3"/>
        <v>15315659.316649098</v>
      </c>
      <c r="M18" s="14">
        <f t="shared" si="4"/>
        <v>50355767.544446759</v>
      </c>
      <c r="N18" s="14">
        <f t="shared" si="5"/>
        <v>-2903232.5239009499</v>
      </c>
      <c r="O18" s="14">
        <f t="shared" si="6"/>
        <v>40970025.522730134</v>
      </c>
    </row>
    <row r="19" spans="1:15" x14ac:dyDescent="0.25">
      <c r="A19" s="16">
        <v>37773</v>
      </c>
      <c r="B19" s="14">
        <v>42984371</v>
      </c>
      <c r="C19">
        <v>25.8</v>
      </c>
      <c r="D19">
        <v>71.97</v>
      </c>
      <c r="E19" s="14">
        <v>2351</v>
      </c>
      <c r="F19" s="14">
        <v>30</v>
      </c>
      <c r="G19">
        <v>0</v>
      </c>
      <c r="I19" s="14">
        <f t="shared" si="0"/>
        <v>-24519771.1984585</v>
      </c>
      <c r="J19" s="14">
        <f t="shared" si="1"/>
        <v>153879.40395160968</v>
      </c>
      <c r="K19" s="14">
        <f t="shared" si="2"/>
        <v>7297146.9956197357</v>
      </c>
      <c r="L19" s="14">
        <f t="shared" si="3"/>
        <v>15447730.513296165</v>
      </c>
      <c r="M19" s="14">
        <f t="shared" si="4"/>
        <v>48731387.946238801</v>
      </c>
      <c r="N19" s="14">
        <f t="shared" si="5"/>
        <v>0</v>
      </c>
      <c r="O19" s="14">
        <f t="shared" si="6"/>
        <v>47110373.66064781</v>
      </c>
    </row>
    <row r="20" spans="1:15" x14ac:dyDescent="0.25">
      <c r="A20" s="16">
        <v>37803</v>
      </c>
      <c r="B20" s="14">
        <v>52284129</v>
      </c>
      <c r="C20">
        <v>1.71</v>
      </c>
      <c r="D20">
        <v>138.5</v>
      </c>
      <c r="E20" s="14">
        <v>2370.4</v>
      </c>
      <c r="F20" s="14">
        <v>31</v>
      </c>
      <c r="G20">
        <v>0</v>
      </c>
      <c r="I20" s="14">
        <f t="shared" si="0"/>
        <v>-24519771.1984585</v>
      </c>
      <c r="J20" s="14">
        <f t="shared" si="1"/>
        <v>10198.983750281106</v>
      </c>
      <c r="K20" s="14">
        <f t="shared" si="2"/>
        <v>14042724.175258212</v>
      </c>
      <c r="L20" s="14">
        <f t="shared" si="3"/>
        <v>15575202.215532636</v>
      </c>
      <c r="M20" s="14">
        <f t="shared" si="4"/>
        <v>50355767.544446759</v>
      </c>
      <c r="N20" s="14">
        <f t="shared" si="5"/>
        <v>0</v>
      </c>
      <c r="O20" s="14">
        <f t="shared" si="6"/>
        <v>55464121.720529385</v>
      </c>
    </row>
    <row r="21" spans="1:15" x14ac:dyDescent="0.25">
      <c r="A21" s="16">
        <v>37834</v>
      </c>
      <c r="B21" s="14">
        <v>50166813</v>
      </c>
      <c r="C21">
        <v>5.34</v>
      </c>
      <c r="D21">
        <v>106.48</v>
      </c>
      <c r="E21" s="14">
        <v>2387.5</v>
      </c>
      <c r="F21" s="14">
        <v>31</v>
      </c>
      <c r="G21">
        <v>0</v>
      </c>
      <c r="I21" s="14">
        <f t="shared" si="0"/>
        <v>-24519771.1984585</v>
      </c>
      <c r="J21" s="14">
        <f t="shared" si="1"/>
        <v>31849.458027193628</v>
      </c>
      <c r="K21" s="14">
        <f t="shared" si="2"/>
        <v>10796168.015750861</v>
      </c>
      <c r="L21" s="14">
        <f t="shared" si="3"/>
        <v>15687561.293277156</v>
      </c>
      <c r="M21" s="14">
        <f t="shared" si="4"/>
        <v>50355767.544446759</v>
      </c>
      <c r="N21" s="14">
        <f t="shared" si="5"/>
        <v>0</v>
      </c>
      <c r="O21" s="14">
        <f t="shared" si="6"/>
        <v>52351575.113043472</v>
      </c>
    </row>
    <row r="22" spans="1:15" x14ac:dyDescent="0.25">
      <c r="A22" s="16">
        <v>37865</v>
      </c>
      <c r="B22" s="14">
        <v>41546449</v>
      </c>
      <c r="C22">
        <v>57.87</v>
      </c>
      <c r="D22">
        <v>32.590000000000003</v>
      </c>
      <c r="E22" s="14">
        <v>2374.3000000000002</v>
      </c>
      <c r="F22" s="14">
        <v>30</v>
      </c>
      <c r="G22">
        <v>1</v>
      </c>
      <c r="I22" s="14">
        <f t="shared" si="0"/>
        <v>-24519771.1984585</v>
      </c>
      <c r="J22" s="14">
        <f t="shared" si="1"/>
        <v>345155.08165425004</v>
      </c>
      <c r="K22" s="14">
        <f t="shared" si="2"/>
        <v>3304349.3203730336</v>
      </c>
      <c r="L22" s="14">
        <f t="shared" si="3"/>
        <v>15600827.97010595</v>
      </c>
      <c r="M22" s="14">
        <f t="shared" si="4"/>
        <v>48731387.946238801</v>
      </c>
      <c r="N22" s="14">
        <f t="shared" si="5"/>
        <v>-2903232.5239009499</v>
      </c>
      <c r="O22" s="14">
        <f t="shared" si="6"/>
        <v>40558716.596012585</v>
      </c>
    </row>
    <row r="23" spans="1:15" x14ac:dyDescent="0.25">
      <c r="A23" s="16">
        <v>37895</v>
      </c>
      <c r="B23" s="14">
        <v>39767949</v>
      </c>
      <c r="C23">
        <v>236.69</v>
      </c>
      <c r="D23">
        <v>3.39</v>
      </c>
      <c r="E23" s="14">
        <v>2354.1999999999998</v>
      </c>
      <c r="F23" s="14">
        <v>31</v>
      </c>
      <c r="G23">
        <v>1</v>
      </c>
      <c r="I23" s="14">
        <f t="shared" si="0"/>
        <v>-24519771.1984585</v>
      </c>
      <c r="J23" s="14">
        <f t="shared" si="1"/>
        <v>1411694.423306453</v>
      </c>
      <c r="K23" s="14">
        <f t="shared" si="2"/>
        <v>343717.21988538146</v>
      </c>
      <c r="L23" s="14">
        <f t="shared" si="3"/>
        <v>15468756.773458881</v>
      </c>
      <c r="M23" s="14">
        <f t="shared" si="4"/>
        <v>50355767.544446759</v>
      </c>
      <c r="N23" s="14">
        <f t="shared" si="5"/>
        <v>-2903232.5239009499</v>
      </c>
      <c r="O23" s="14">
        <f t="shared" si="6"/>
        <v>40156932.23873803</v>
      </c>
    </row>
    <row r="24" spans="1:15" x14ac:dyDescent="0.25">
      <c r="A24" s="16">
        <v>37926</v>
      </c>
      <c r="B24" s="14">
        <v>39517539</v>
      </c>
      <c r="C24">
        <v>408.44</v>
      </c>
      <c r="D24">
        <v>0</v>
      </c>
      <c r="E24" s="14">
        <v>2336.6999999999998</v>
      </c>
      <c r="F24" s="14">
        <v>30</v>
      </c>
      <c r="G24">
        <v>1</v>
      </c>
      <c r="I24" s="14">
        <f t="shared" si="0"/>
        <v>-24519771.1984585</v>
      </c>
      <c r="J24" s="14">
        <f t="shared" si="1"/>
        <v>2436066.0368215293</v>
      </c>
      <c r="K24" s="14">
        <f t="shared" si="2"/>
        <v>0</v>
      </c>
      <c r="L24" s="14">
        <f t="shared" si="3"/>
        <v>15353769.413194021</v>
      </c>
      <c r="M24" s="14">
        <f t="shared" si="4"/>
        <v>48731387.946238801</v>
      </c>
      <c r="N24" s="14">
        <f t="shared" si="5"/>
        <v>-2903232.5239009499</v>
      </c>
      <c r="O24" s="14">
        <f t="shared" si="6"/>
        <v>39098219.673894905</v>
      </c>
    </row>
    <row r="25" spans="1:15" x14ac:dyDescent="0.25">
      <c r="A25" s="16">
        <v>37956</v>
      </c>
      <c r="B25" s="14">
        <v>44880488</v>
      </c>
      <c r="C25">
        <v>615.76</v>
      </c>
      <c r="D25">
        <v>0</v>
      </c>
      <c r="E25" s="14">
        <v>2341.8000000000002</v>
      </c>
      <c r="F25" s="14">
        <v>31</v>
      </c>
      <c r="G25">
        <v>0</v>
      </c>
      <c r="I25" s="14">
        <f t="shared" si="0"/>
        <v>-24519771.1984585</v>
      </c>
      <c r="J25" s="14">
        <f t="shared" si="1"/>
        <v>3672588.4409784172</v>
      </c>
      <c r="K25" s="14">
        <f t="shared" si="2"/>
        <v>0</v>
      </c>
      <c r="L25" s="14">
        <f t="shared" si="3"/>
        <v>15387280.015328355</v>
      </c>
      <c r="M25" s="14">
        <f t="shared" si="4"/>
        <v>50355767.544446759</v>
      </c>
      <c r="N25" s="14">
        <f t="shared" si="5"/>
        <v>0</v>
      </c>
      <c r="O25" s="14">
        <f t="shared" si="6"/>
        <v>44895864.802295029</v>
      </c>
    </row>
    <row r="26" spans="1:15" x14ac:dyDescent="0.25">
      <c r="A26" s="16">
        <v>37987</v>
      </c>
      <c r="B26" s="14">
        <v>46621843</v>
      </c>
      <c r="C26">
        <v>700.22</v>
      </c>
      <c r="D26">
        <v>0</v>
      </c>
      <c r="E26" s="14">
        <v>2337.3000000000002</v>
      </c>
      <c r="F26" s="14">
        <v>31</v>
      </c>
      <c r="G26">
        <v>0</v>
      </c>
      <c r="I26" s="14">
        <f t="shared" si="0"/>
        <v>-24519771.1984585</v>
      </c>
      <c r="J26" s="14">
        <f t="shared" si="1"/>
        <v>4176334.7377905473</v>
      </c>
      <c r="K26" s="14">
        <f t="shared" si="2"/>
        <v>0</v>
      </c>
      <c r="L26" s="14">
        <f t="shared" si="3"/>
        <v>15357711.836974533</v>
      </c>
      <c r="M26" s="14">
        <f t="shared" si="4"/>
        <v>50355767.544446759</v>
      </c>
      <c r="N26" s="14">
        <f t="shared" si="5"/>
        <v>0</v>
      </c>
      <c r="O26" s="14">
        <f t="shared" si="6"/>
        <v>45370042.920753337</v>
      </c>
    </row>
    <row r="27" spans="1:15" x14ac:dyDescent="0.25">
      <c r="A27" s="16">
        <v>38018</v>
      </c>
      <c r="B27" s="14">
        <v>41725458</v>
      </c>
      <c r="C27">
        <v>628.92999999999995</v>
      </c>
      <c r="D27">
        <v>0</v>
      </c>
      <c r="E27" s="14">
        <v>2341.8000000000002</v>
      </c>
      <c r="F27" s="14">
        <v>29</v>
      </c>
      <c r="G27">
        <v>0</v>
      </c>
      <c r="I27" s="14">
        <f t="shared" si="0"/>
        <v>-24519771.1984585</v>
      </c>
      <c r="J27" s="14">
        <f t="shared" si="1"/>
        <v>3751138.5088095292</v>
      </c>
      <c r="K27" s="14">
        <f t="shared" si="2"/>
        <v>0</v>
      </c>
      <c r="L27" s="14">
        <f t="shared" si="3"/>
        <v>15387280.015328355</v>
      </c>
      <c r="M27" s="14">
        <f t="shared" si="4"/>
        <v>47107008.348030835</v>
      </c>
      <c r="N27" s="14">
        <f t="shared" si="5"/>
        <v>0</v>
      </c>
      <c r="O27" s="14">
        <f t="shared" si="6"/>
        <v>41725655.67371022</v>
      </c>
    </row>
    <row r="28" spans="1:15" x14ac:dyDescent="0.25">
      <c r="A28" s="16">
        <v>38047</v>
      </c>
      <c r="B28" s="14">
        <v>40318730</v>
      </c>
      <c r="C28">
        <v>520.29999999999995</v>
      </c>
      <c r="D28">
        <v>0.02</v>
      </c>
      <c r="E28" s="14">
        <v>2344.9</v>
      </c>
      <c r="F28" s="14">
        <v>31</v>
      </c>
      <c r="G28">
        <v>1</v>
      </c>
      <c r="I28" s="14">
        <f t="shared" si="0"/>
        <v>-24519771.1984585</v>
      </c>
      <c r="J28" s="14">
        <f t="shared" si="1"/>
        <v>3103234.6463574613</v>
      </c>
      <c r="K28" s="14">
        <f t="shared" si="2"/>
        <v>2027.83020581346</v>
      </c>
      <c r="L28" s="14">
        <f t="shared" si="3"/>
        <v>15407649.204860985</v>
      </c>
      <c r="M28" s="14">
        <f t="shared" si="4"/>
        <v>50355767.544446759</v>
      </c>
      <c r="N28" s="14">
        <f t="shared" si="5"/>
        <v>-2903232.5239009499</v>
      </c>
      <c r="O28" s="14">
        <f t="shared" si="6"/>
        <v>41445675.50351157</v>
      </c>
    </row>
    <row r="29" spans="1:15" x14ac:dyDescent="0.25">
      <c r="A29" s="16">
        <v>38078</v>
      </c>
      <c r="B29" s="14">
        <v>36501288</v>
      </c>
      <c r="C29">
        <v>308.54000000000002</v>
      </c>
      <c r="D29">
        <v>0.12</v>
      </c>
      <c r="E29" s="14">
        <v>2370.6</v>
      </c>
      <c r="F29" s="14">
        <v>30</v>
      </c>
      <c r="G29">
        <v>1</v>
      </c>
      <c r="I29" s="14">
        <f t="shared" si="0"/>
        <v>-24519771.1984585</v>
      </c>
      <c r="J29" s="14">
        <f t="shared" si="1"/>
        <v>1840230.6703577384</v>
      </c>
      <c r="K29" s="14">
        <f t="shared" si="2"/>
        <v>12166.981234880759</v>
      </c>
      <c r="L29" s="14">
        <f t="shared" si="3"/>
        <v>15576516.356792806</v>
      </c>
      <c r="M29" s="14">
        <f t="shared" si="4"/>
        <v>48731387.946238801</v>
      </c>
      <c r="N29" s="14">
        <f t="shared" si="5"/>
        <v>-2903232.5239009499</v>
      </c>
      <c r="O29" s="14">
        <f t="shared" si="6"/>
        <v>38737298.23226478</v>
      </c>
    </row>
    <row r="30" spans="1:15" x14ac:dyDescent="0.25">
      <c r="A30" s="16">
        <v>38108</v>
      </c>
      <c r="B30" s="14">
        <v>37912797</v>
      </c>
      <c r="C30">
        <v>140.63</v>
      </c>
      <c r="D30">
        <v>18.57</v>
      </c>
      <c r="E30" s="14">
        <v>2384.5</v>
      </c>
      <c r="F30" s="14">
        <v>31</v>
      </c>
      <c r="G30">
        <v>1</v>
      </c>
      <c r="I30" s="14">
        <f t="shared" si="0"/>
        <v>-24519771.1984585</v>
      </c>
      <c r="J30" s="14">
        <f t="shared" si="1"/>
        <v>838762.03789592511</v>
      </c>
      <c r="K30" s="14">
        <f t="shared" si="2"/>
        <v>1882840.3460977976</v>
      </c>
      <c r="L30" s="14">
        <f t="shared" si="3"/>
        <v>15667849.174374608</v>
      </c>
      <c r="M30" s="14">
        <f t="shared" si="4"/>
        <v>50355767.544446759</v>
      </c>
      <c r="N30" s="14">
        <f t="shared" si="5"/>
        <v>-2903232.5239009499</v>
      </c>
      <c r="O30" s="14">
        <f t="shared" si="6"/>
        <v>41322215.380455643</v>
      </c>
    </row>
    <row r="31" spans="1:15" x14ac:dyDescent="0.25">
      <c r="A31" s="16">
        <v>38139</v>
      </c>
      <c r="B31" s="14">
        <v>40816462</v>
      </c>
      <c r="C31">
        <v>25.8</v>
      </c>
      <c r="D31">
        <v>71.97</v>
      </c>
      <c r="E31" s="14">
        <v>2421.6999999999998</v>
      </c>
      <c r="F31" s="14">
        <v>30</v>
      </c>
      <c r="G31">
        <v>0</v>
      </c>
      <c r="I31" s="14">
        <f t="shared" si="0"/>
        <v>-24519771.1984585</v>
      </c>
      <c r="J31" s="14">
        <f t="shared" si="1"/>
        <v>153879.40395160968</v>
      </c>
      <c r="K31" s="14">
        <f t="shared" si="2"/>
        <v>7297146.9956197357</v>
      </c>
      <c r="L31" s="14">
        <f t="shared" si="3"/>
        <v>15912279.448766192</v>
      </c>
      <c r="M31" s="14">
        <f t="shared" si="4"/>
        <v>48731387.946238801</v>
      </c>
      <c r="N31" s="14">
        <f t="shared" si="5"/>
        <v>0</v>
      </c>
      <c r="O31" s="14">
        <f t="shared" si="6"/>
        <v>47574922.596117839</v>
      </c>
    </row>
    <row r="32" spans="1:15" x14ac:dyDescent="0.25">
      <c r="A32" s="16">
        <v>38169</v>
      </c>
      <c r="B32" s="14">
        <v>46558822</v>
      </c>
      <c r="C32">
        <v>1.71</v>
      </c>
      <c r="D32">
        <v>138.5</v>
      </c>
      <c r="E32" s="14">
        <v>2438.3000000000002</v>
      </c>
      <c r="F32" s="14">
        <v>31</v>
      </c>
      <c r="G32">
        <v>0</v>
      </c>
      <c r="I32" s="14">
        <f t="shared" si="0"/>
        <v>-24519771.1984585</v>
      </c>
      <c r="J32" s="14">
        <f t="shared" si="1"/>
        <v>10198.983750281106</v>
      </c>
      <c r="K32" s="14">
        <f t="shared" si="2"/>
        <v>14042724.175258212</v>
      </c>
      <c r="L32" s="14">
        <f t="shared" si="3"/>
        <v>16021353.17336029</v>
      </c>
      <c r="M32" s="14">
        <f t="shared" si="4"/>
        <v>50355767.544446759</v>
      </c>
      <c r="N32" s="14">
        <f t="shared" si="5"/>
        <v>0</v>
      </c>
      <c r="O32" s="14">
        <f t="shared" si="6"/>
        <v>55910272.678357042</v>
      </c>
    </row>
    <row r="33" spans="1:15" x14ac:dyDescent="0.25">
      <c r="A33" s="16">
        <v>38200</v>
      </c>
      <c r="B33" s="14">
        <v>46668262</v>
      </c>
      <c r="C33">
        <v>5.34</v>
      </c>
      <c r="D33">
        <v>106.48</v>
      </c>
      <c r="E33" s="14">
        <v>2459.1999999999998</v>
      </c>
      <c r="F33" s="14">
        <v>31</v>
      </c>
      <c r="G33">
        <v>0</v>
      </c>
      <c r="I33" s="14">
        <f t="shared" si="0"/>
        <v>-24519771.1984585</v>
      </c>
      <c r="J33" s="14">
        <f t="shared" si="1"/>
        <v>31849.458027193628</v>
      </c>
      <c r="K33" s="14">
        <f t="shared" si="2"/>
        <v>10796168.015750861</v>
      </c>
      <c r="L33" s="14">
        <f t="shared" si="3"/>
        <v>16158680.935048033</v>
      </c>
      <c r="M33" s="14">
        <f t="shared" si="4"/>
        <v>50355767.544446759</v>
      </c>
      <c r="N33" s="14">
        <f t="shared" si="5"/>
        <v>0</v>
      </c>
      <c r="O33" s="14">
        <f t="shared" si="6"/>
        <v>52822694.754814349</v>
      </c>
    </row>
    <row r="34" spans="1:15" x14ac:dyDescent="0.25">
      <c r="A34" s="16">
        <v>38231</v>
      </c>
      <c r="B34" s="14">
        <v>42381567</v>
      </c>
      <c r="C34">
        <v>57.87</v>
      </c>
      <c r="D34">
        <v>32.590000000000003</v>
      </c>
      <c r="E34" s="14">
        <v>2424.5</v>
      </c>
      <c r="F34" s="14">
        <v>30</v>
      </c>
      <c r="G34">
        <v>1</v>
      </c>
      <c r="I34" s="14">
        <f t="shared" ref="I34:I65" si="7">const</f>
        <v>-24519771.1984585</v>
      </c>
      <c r="J34" s="14">
        <f t="shared" ref="J34:J65" si="8">PearsonHDD*C34</f>
        <v>345155.08165425004</v>
      </c>
      <c r="K34" s="14">
        <f t="shared" ref="K34:K65" si="9">PearsonCDD*D34</f>
        <v>3304349.3203730336</v>
      </c>
      <c r="L34" s="14">
        <f t="shared" ref="L34:L65" si="10">TorFTE*E34</f>
        <v>15930677.426408572</v>
      </c>
      <c r="M34" s="14">
        <f t="shared" ref="M34:M65" si="11">MonthDays*F34</f>
        <v>48731387.946238801</v>
      </c>
      <c r="N34" s="14">
        <f t="shared" ref="N34:N65" si="12">Shoulder1*G34</f>
        <v>-2903232.5239009499</v>
      </c>
      <c r="O34" s="14">
        <f t="shared" ref="O34:O65" si="13">SUM(I34:N34)</f>
        <v>40888566.052315205</v>
      </c>
    </row>
    <row r="35" spans="1:15" x14ac:dyDescent="0.25">
      <c r="A35" s="16">
        <v>38261</v>
      </c>
      <c r="B35" s="14">
        <v>40841015</v>
      </c>
      <c r="C35">
        <v>236.69</v>
      </c>
      <c r="D35">
        <v>3.39</v>
      </c>
      <c r="E35" s="14">
        <v>2384.6999999999998</v>
      </c>
      <c r="F35" s="14">
        <v>31</v>
      </c>
      <c r="G35">
        <v>1</v>
      </c>
      <c r="I35" s="14">
        <f t="shared" si="7"/>
        <v>-24519771.1984585</v>
      </c>
      <c r="J35" s="14">
        <f t="shared" si="8"/>
        <v>1411694.423306453</v>
      </c>
      <c r="K35" s="14">
        <f t="shared" si="9"/>
        <v>343717.21988538146</v>
      </c>
      <c r="L35" s="14">
        <f t="shared" si="10"/>
        <v>15669163.315634778</v>
      </c>
      <c r="M35" s="14">
        <f t="shared" si="11"/>
        <v>50355767.544446759</v>
      </c>
      <c r="N35" s="14">
        <f t="shared" si="12"/>
        <v>-2903232.5239009499</v>
      </c>
      <c r="O35" s="14">
        <f t="shared" si="13"/>
        <v>40357338.780913927</v>
      </c>
    </row>
    <row r="36" spans="1:15" x14ac:dyDescent="0.25">
      <c r="A36" s="16">
        <v>38292</v>
      </c>
      <c r="B36" s="14">
        <v>39833401</v>
      </c>
      <c r="C36">
        <v>408.44</v>
      </c>
      <c r="D36">
        <v>0</v>
      </c>
      <c r="E36" s="14">
        <v>2351.1</v>
      </c>
      <c r="F36" s="14">
        <v>30</v>
      </c>
      <c r="G36">
        <v>1</v>
      </c>
      <c r="I36" s="14">
        <f t="shared" si="7"/>
        <v>-24519771.1984585</v>
      </c>
      <c r="J36" s="14">
        <f t="shared" si="8"/>
        <v>2436066.0368215293</v>
      </c>
      <c r="K36" s="14">
        <f t="shared" si="9"/>
        <v>0</v>
      </c>
      <c r="L36" s="14">
        <f t="shared" si="10"/>
        <v>15448387.583926249</v>
      </c>
      <c r="M36" s="14">
        <f t="shared" si="11"/>
        <v>48731387.946238801</v>
      </c>
      <c r="N36" s="14">
        <f t="shared" si="12"/>
        <v>-2903232.5239009499</v>
      </c>
      <c r="O36" s="14">
        <f t="shared" si="13"/>
        <v>39192837.844627135</v>
      </c>
    </row>
    <row r="37" spans="1:15" x14ac:dyDescent="0.25">
      <c r="A37" s="16">
        <v>38322</v>
      </c>
      <c r="B37" s="14">
        <v>44722043</v>
      </c>
      <c r="C37">
        <v>615.76</v>
      </c>
      <c r="D37">
        <v>0</v>
      </c>
      <c r="E37" s="14">
        <v>2332.1999999999998</v>
      </c>
      <c r="F37" s="14">
        <v>31</v>
      </c>
      <c r="G37">
        <v>0</v>
      </c>
      <c r="I37" s="14">
        <f t="shared" si="7"/>
        <v>-24519771.1984585</v>
      </c>
      <c r="J37" s="14">
        <f t="shared" si="8"/>
        <v>3672588.4409784172</v>
      </c>
      <c r="K37" s="14">
        <f t="shared" si="9"/>
        <v>0</v>
      </c>
      <c r="L37" s="14">
        <f t="shared" si="10"/>
        <v>15324201.234840201</v>
      </c>
      <c r="M37" s="14">
        <f t="shared" si="11"/>
        <v>50355767.544446759</v>
      </c>
      <c r="N37" s="14">
        <f t="shared" si="12"/>
        <v>0</v>
      </c>
      <c r="O37" s="14">
        <f t="shared" si="13"/>
        <v>44832786.021806873</v>
      </c>
    </row>
    <row r="38" spans="1:15" x14ac:dyDescent="0.25">
      <c r="A38" s="16">
        <v>38353</v>
      </c>
      <c r="B38" s="14">
        <v>48542522</v>
      </c>
      <c r="C38">
        <v>700.22</v>
      </c>
      <c r="D38">
        <v>0</v>
      </c>
      <c r="E38" s="14">
        <v>2312</v>
      </c>
      <c r="F38" s="14">
        <v>31</v>
      </c>
      <c r="G38">
        <v>0</v>
      </c>
      <c r="I38" s="14">
        <f t="shared" si="7"/>
        <v>-24519771.1984585</v>
      </c>
      <c r="J38" s="14">
        <f t="shared" si="8"/>
        <v>4176334.7377905473</v>
      </c>
      <c r="K38" s="14">
        <f t="shared" si="9"/>
        <v>0</v>
      </c>
      <c r="L38" s="14">
        <f t="shared" si="10"/>
        <v>15191472.967563052</v>
      </c>
      <c r="M38" s="14">
        <f t="shared" si="11"/>
        <v>50355767.544446759</v>
      </c>
      <c r="N38" s="14">
        <f t="shared" si="12"/>
        <v>0</v>
      </c>
      <c r="O38" s="14">
        <f t="shared" si="13"/>
        <v>45203804.051341861</v>
      </c>
    </row>
    <row r="39" spans="1:15" x14ac:dyDescent="0.25">
      <c r="A39" s="16">
        <v>38384</v>
      </c>
      <c r="B39" s="14">
        <v>41428497</v>
      </c>
      <c r="C39">
        <v>628.92999999999995</v>
      </c>
      <c r="D39">
        <v>0</v>
      </c>
      <c r="E39" s="14">
        <v>2293.6</v>
      </c>
      <c r="F39" s="14">
        <v>28</v>
      </c>
      <c r="G39">
        <v>0</v>
      </c>
      <c r="I39" s="14">
        <f t="shared" si="7"/>
        <v>-24519771.1984585</v>
      </c>
      <c r="J39" s="14">
        <f t="shared" si="8"/>
        <v>3751138.5088095292</v>
      </c>
      <c r="K39" s="14">
        <f t="shared" si="9"/>
        <v>0</v>
      </c>
      <c r="L39" s="14">
        <f t="shared" si="10"/>
        <v>15070571.971627427</v>
      </c>
      <c r="M39" s="14">
        <f t="shared" si="11"/>
        <v>45482628.749822877</v>
      </c>
      <c r="N39" s="14">
        <f t="shared" si="12"/>
        <v>0</v>
      </c>
      <c r="O39" s="14">
        <f t="shared" si="13"/>
        <v>39784568.031801336</v>
      </c>
    </row>
    <row r="40" spans="1:15" x14ac:dyDescent="0.25">
      <c r="A40" s="16">
        <v>38412</v>
      </c>
      <c r="B40" s="14">
        <v>41222444</v>
      </c>
      <c r="C40">
        <v>520.29999999999995</v>
      </c>
      <c r="D40">
        <v>0.02</v>
      </c>
      <c r="E40" s="14">
        <v>2295</v>
      </c>
      <c r="F40" s="14">
        <v>31</v>
      </c>
      <c r="G40">
        <v>1</v>
      </c>
      <c r="I40" s="14">
        <f t="shared" si="7"/>
        <v>-24519771.1984585</v>
      </c>
      <c r="J40" s="14">
        <f t="shared" si="8"/>
        <v>3103234.6463574613</v>
      </c>
      <c r="K40" s="14">
        <f t="shared" si="9"/>
        <v>2027.83020581346</v>
      </c>
      <c r="L40" s="14">
        <f t="shared" si="10"/>
        <v>15079770.960448617</v>
      </c>
      <c r="M40" s="14">
        <f t="shared" si="11"/>
        <v>50355767.544446759</v>
      </c>
      <c r="N40" s="14">
        <f t="shared" si="12"/>
        <v>-2903232.5239009499</v>
      </c>
      <c r="O40" s="14">
        <f t="shared" si="13"/>
        <v>41117797.2590992</v>
      </c>
    </row>
    <row r="41" spans="1:15" x14ac:dyDescent="0.25">
      <c r="A41" s="16">
        <v>38443</v>
      </c>
      <c r="B41" s="14">
        <v>37169881</v>
      </c>
      <c r="C41">
        <v>308.54000000000002</v>
      </c>
      <c r="D41">
        <v>0.12</v>
      </c>
      <c r="E41" s="14">
        <v>2327.6999999999998</v>
      </c>
      <c r="F41" s="14">
        <v>30</v>
      </c>
      <c r="G41">
        <v>1</v>
      </c>
      <c r="I41" s="14">
        <f t="shared" si="7"/>
        <v>-24519771.1984585</v>
      </c>
      <c r="J41" s="14">
        <f t="shared" si="8"/>
        <v>1840230.6703577384</v>
      </c>
      <c r="K41" s="14">
        <f t="shared" si="9"/>
        <v>12166.981234880759</v>
      </c>
      <c r="L41" s="14">
        <f t="shared" si="10"/>
        <v>15294633.056486379</v>
      </c>
      <c r="M41" s="14">
        <f t="shared" si="11"/>
        <v>48731387.946238801</v>
      </c>
      <c r="N41" s="14">
        <f t="shared" si="12"/>
        <v>-2903232.5239009499</v>
      </c>
      <c r="O41" s="14">
        <f t="shared" si="13"/>
        <v>38455414.931958355</v>
      </c>
    </row>
    <row r="42" spans="1:15" x14ac:dyDescent="0.25">
      <c r="A42" s="16">
        <v>38473</v>
      </c>
      <c r="B42" s="14">
        <v>41798246</v>
      </c>
      <c r="C42">
        <v>140.63</v>
      </c>
      <c r="D42">
        <v>18.57</v>
      </c>
      <c r="E42" s="14">
        <v>2361</v>
      </c>
      <c r="F42" s="14">
        <v>31</v>
      </c>
      <c r="G42">
        <v>1</v>
      </c>
      <c r="I42" s="14">
        <f t="shared" si="7"/>
        <v>-24519771.1984585</v>
      </c>
      <c r="J42" s="14">
        <f t="shared" si="8"/>
        <v>838762.03789592511</v>
      </c>
      <c r="K42" s="14">
        <f t="shared" si="9"/>
        <v>1882840.3460977976</v>
      </c>
      <c r="L42" s="14">
        <f t="shared" si="10"/>
        <v>15513437.576304656</v>
      </c>
      <c r="M42" s="14">
        <f t="shared" si="11"/>
        <v>50355767.544446759</v>
      </c>
      <c r="N42" s="14">
        <f t="shared" si="12"/>
        <v>-2903232.5239009499</v>
      </c>
      <c r="O42" s="14">
        <f t="shared" si="13"/>
        <v>41167803.782385685</v>
      </c>
    </row>
    <row r="43" spans="1:15" x14ac:dyDescent="0.25">
      <c r="A43" s="16">
        <v>38504</v>
      </c>
      <c r="B43" s="14">
        <v>50864873</v>
      </c>
      <c r="C43">
        <v>25.8</v>
      </c>
      <c r="D43">
        <v>71.97</v>
      </c>
      <c r="E43" s="14">
        <v>2409.6</v>
      </c>
      <c r="F43" s="14">
        <v>30</v>
      </c>
      <c r="G43">
        <v>0</v>
      </c>
      <c r="I43" s="14">
        <f t="shared" si="7"/>
        <v>-24519771.1984585</v>
      </c>
      <c r="J43" s="14">
        <f t="shared" si="8"/>
        <v>153879.40395160968</v>
      </c>
      <c r="K43" s="14">
        <f t="shared" si="9"/>
        <v>7297146.9956197357</v>
      </c>
      <c r="L43" s="14">
        <f t="shared" si="10"/>
        <v>15832773.90252592</v>
      </c>
      <c r="M43" s="14">
        <f t="shared" si="11"/>
        <v>48731387.946238801</v>
      </c>
      <c r="N43" s="14">
        <f t="shared" si="12"/>
        <v>0</v>
      </c>
      <c r="O43" s="14">
        <f t="shared" si="13"/>
        <v>47495417.049877569</v>
      </c>
    </row>
    <row r="44" spans="1:15" x14ac:dyDescent="0.25">
      <c r="A44" s="16">
        <v>38534</v>
      </c>
      <c r="B44" s="14">
        <v>64310254</v>
      </c>
      <c r="C44">
        <v>1.71</v>
      </c>
      <c r="D44">
        <v>138.5</v>
      </c>
      <c r="E44" s="14">
        <v>2451.1</v>
      </c>
      <c r="F44" s="14">
        <v>31</v>
      </c>
      <c r="G44">
        <v>0</v>
      </c>
      <c r="I44" s="14">
        <f t="shared" si="7"/>
        <v>-24519771.1984585</v>
      </c>
      <c r="J44" s="14">
        <f t="shared" si="8"/>
        <v>10198.983750281106</v>
      </c>
      <c r="K44" s="14">
        <f t="shared" si="9"/>
        <v>14042724.175258212</v>
      </c>
      <c r="L44" s="14">
        <f t="shared" si="10"/>
        <v>16105458.214011155</v>
      </c>
      <c r="M44" s="14">
        <f t="shared" si="11"/>
        <v>50355767.544446759</v>
      </c>
      <c r="N44" s="14">
        <f t="shared" si="12"/>
        <v>0</v>
      </c>
      <c r="O44" s="14">
        <f t="shared" si="13"/>
        <v>55994377.719007909</v>
      </c>
    </row>
    <row r="45" spans="1:15" x14ac:dyDescent="0.25">
      <c r="A45" s="16">
        <v>38565</v>
      </c>
      <c r="B45" s="14">
        <v>57380326</v>
      </c>
      <c r="C45">
        <v>5.34</v>
      </c>
      <c r="D45">
        <v>106.48</v>
      </c>
      <c r="E45" s="14">
        <v>2492.9</v>
      </c>
      <c r="F45" s="14">
        <v>31</v>
      </c>
      <c r="G45">
        <v>0</v>
      </c>
      <c r="I45" s="14">
        <f t="shared" si="7"/>
        <v>-24519771.1984585</v>
      </c>
      <c r="J45" s="14">
        <f t="shared" si="8"/>
        <v>31849.458027193628</v>
      </c>
      <c r="K45" s="14">
        <f t="shared" si="9"/>
        <v>10796168.015750861</v>
      </c>
      <c r="L45" s="14">
        <f t="shared" si="10"/>
        <v>16380113.737386648</v>
      </c>
      <c r="M45" s="14">
        <f t="shared" si="11"/>
        <v>50355767.544446759</v>
      </c>
      <c r="N45" s="14">
        <f t="shared" si="12"/>
        <v>0</v>
      </c>
      <c r="O45" s="14">
        <f t="shared" si="13"/>
        <v>53044127.557152964</v>
      </c>
    </row>
    <row r="46" spans="1:15" x14ac:dyDescent="0.25">
      <c r="A46" s="16">
        <v>38596</v>
      </c>
      <c r="B46" s="14">
        <v>44439886</v>
      </c>
      <c r="C46">
        <v>57.87</v>
      </c>
      <c r="D46">
        <v>32.590000000000003</v>
      </c>
      <c r="E46" s="14">
        <v>2496.9</v>
      </c>
      <c r="F46" s="14">
        <v>30</v>
      </c>
      <c r="G46">
        <v>1</v>
      </c>
      <c r="I46" s="14">
        <f t="shared" si="7"/>
        <v>-24519771.1984585</v>
      </c>
      <c r="J46" s="14">
        <f t="shared" si="8"/>
        <v>345155.08165425004</v>
      </c>
      <c r="K46" s="14">
        <f t="shared" si="9"/>
        <v>3304349.3203730336</v>
      </c>
      <c r="L46" s="14">
        <f t="shared" si="10"/>
        <v>16406396.562590044</v>
      </c>
      <c r="M46" s="14">
        <f t="shared" si="11"/>
        <v>48731387.946238801</v>
      </c>
      <c r="N46" s="14">
        <f t="shared" si="12"/>
        <v>-2903232.5239009499</v>
      </c>
      <c r="O46" s="14">
        <f t="shared" si="13"/>
        <v>41364285.188496679</v>
      </c>
    </row>
    <row r="47" spans="1:15" x14ac:dyDescent="0.25">
      <c r="A47" s="16">
        <v>38626</v>
      </c>
      <c r="B47" s="14">
        <v>43790040</v>
      </c>
      <c r="C47">
        <v>236.69</v>
      </c>
      <c r="D47">
        <v>3.39</v>
      </c>
      <c r="E47" s="14">
        <v>2480.6</v>
      </c>
      <c r="F47" s="14">
        <v>31</v>
      </c>
      <c r="G47">
        <v>1</v>
      </c>
      <c r="I47" s="14">
        <f t="shared" si="7"/>
        <v>-24519771.1984585</v>
      </c>
      <c r="J47" s="14">
        <f t="shared" si="8"/>
        <v>1411694.423306453</v>
      </c>
      <c r="K47" s="14">
        <f t="shared" si="9"/>
        <v>343717.21988538146</v>
      </c>
      <c r="L47" s="14">
        <f t="shared" si="10"/>
        <v>16299294.049886204</v>
      </c>
      <c r="M47" s="14">
        <f t="shared" si="11"/>
        <v>50355767.544446759</v>
      </c>
      <c r="N47" s="14">
        <f t="shared" si="12"/>
        <v>-2903232.5239009499</v>
      </c>
      <c r="O47" s="14">
        <f t="shared" si="13"/>
        <v>40987469.515165351</v>
      </c>
    </row>
    <row r="48" spans="1:15" x14ac:dyDescent="0.25">
      <c r="A48" s="16">
        <v>38657</v>
      </c>
      <c r="B48" s="14">
        <v>40873328</v>
      </c>
      <c r="C48">
        <v>408.44</v>
      </c>
      <c r="D48">
        <v>0</v>
      </c>
      <c r="E48" s="14">
        <v>2447.3000000000002</v>
      </c>
      <c r="F48" s="14">
        <v>30</v>
      </c>
      <c r="G48">
        <v>1</v>
      </c>
      <c r="I48" s="14">
        <f t="shared" si="7"/>
        <v>-24519771.1984585</v>
      </c>
      <c r="J48" s="14">
        <f t="shared" si="8"/>
        <v>2436066.0368215293</v>
      </c>
      <c r="K48" s="14">
        <f t="shared" si="9"/>
        <v>0</v>
      </c>
      <c r="L48" s="14">
        <f t="shared" si="10"/>
        <v>16080489.530067932</v>
      </c>
      <c r="M48" s="14">
        <f t="shared" si="11"/>
        <v>48731387.946238801</v>
      </c>
      <c r="N48" s="14">
        <f t="shared" si="12"/>
        <v>-2903232.5239009499</v>
      </c>
      <c r="O48" s="14">
        <f t="shared" si="13"/>
        <v>39824939.79076881</v>
      </c>
    </row>
    <row r="49" spans="1:15" x14ac:dyDescent="0.25">
      <c r="A49" s="16">
        <v>38687</v>
      </c>
      <c r="B49" s="14">
        <v>44804197</v>
      </c>
      <c r="C49">
        <v>615.76</v>
      </c>
      <c r="D49">
        <v>0</v>
      </c>
      <c r="E49" s="14">
        <v>2428</v>
      </c>
      <c r="F49" s="14">
        <v>31</v>
      </c>
      <c r="G49">
        <v>0</v>
      </c>
      <c r="I49" s="14">
        <f t="shared" si="7"/>
        <v>-24519771.1984585</v>
      </c>
      <c r="J49" s="14">
        <f t="shared" si="8"/>
        <v>3672588.4409784172</v>
      </c>
      <c r="K49" s="14">
        <f t="shared" si="9"/>
        <v>0</v>
      </c>
      <c r="L49" s="14">
        <f t="shared" si="10"/>
        <v>15953674.898461543</v>
      </c>
      <c r="M49" s="14">
        <f t="shared" si="11"/>
        <v>50355767.544446759</v>
      </c>
      <c r="N49" s="14">
        <f t="shared" si="12"/>
        <v>0</v>
      </c>
      <c r="O49" s="14">
        <f t="shared" si="13"/>
        <v>45462259.685428217</v>
      </c>
    </row>
    <row r="50" spans="1:15" x14ac:dyDescent="0.25">
      <c r="A50" s="16">
        <v>38718</v>
      </c>
      <c r="B50" s="14">
        <v>45114205</v>
      </c>
      <c r="C50">
        <v>700.22</v>
      </c>
      <c r="D50">
        <v>0</v>
      </c>
      <c r="E50" s="14">
        <v>2405.6999999999998</v>
      </c>
      <c r="F50" s="14">
        <v>31</v>
      </c>
      <c r="G50">
        <v>0</v>
      </c>
      <c r="I50" s="14">
        <f t="shared" si="7"/>
        <v>-24519771.1984585</v>
      </c>
      <c r="J50" s="14">
        <f t="shared" si="8"/>
        <v>4176334.7377905473</v>
      </c>
      <c r="K50" s="14">
        <f t="shared" si="9"/>
        <v>0</v>
      </c>
      <c r="L50" s="14">
        <f t="shared" si="10"/>
        <v>15807148.147952607</v>
      </c>
      <c r="M50" s="14">
        <f t="shared" si="11"/>
        <v>50355767.544446759</v>
      </c>
      <c r="N50" s="14">
        <f t="shared" si="12"/>
        <v>0</v>
      </c>
      <c r="O50" s="14">
        <f t="shared" si="13"/>
        <v>45819479.231731415</v>
      </c>
    </row>
    <row r="51" spans="1:15" x14ac:dyDescent="0.25">
      <c r="A51" s="16">
        <v>38749</v>
      </c>
      <c r="B51" s="14">
        <v>40806997</v>
      </c>
      <c r="C51">
        <v>628.92999999999995</v>
      </c>
      <c r="D51">
        <v>0</v>
      </c>
      <c r="E51" s="14">
        <v>2383.1</v>
      </c>
      <c r="F51" s="14">
        <v>28</v>
      </c>
      <c r="G51">
        <v>0</v>
      </c>
      <c r="I51" s="14">
        <f t="shared" si="7"/>
        <v>-24519771.1984585</v>
      </c>
      <c r="J51" s="14">
        <f t="shared" si="8"/>
        <v>3751138.5088095292</v>
      </c>
      <c r="K51" s="14">
        <f t="shared" si="9"/>
        <v>0</v>
      </c>
      <c r="L51" s="14">
        <f t="shared" si="10"/>
        <v>15658650.185553418</v>
      </c>
      <c r="M51" s="14">
        <f t="shared" si="11"/>
        <v>45482628.749822877</v>
      </c>
      <c r="N51" s="14">
        <f t="shared" si="12"/>
        <v>0</v>
      </c>
      <c r="O51" s="14">
        <f t="shared" si="13"/>
        <v>40372646.245727323</v>
      </c>
    </row>
    <row r="52" spans="1:15" x14ac:dyDescent="0.25">
      <c r="A52" s="16">
        <v>38777</v>
      </c>
      <c r="B52" s="14">
        <v>40480471</v>
      </c>
      <c r="C52">
        <v>520.29999999999995</v>
      </c>
      <c r="D52">
        <v>0.02</v>
      </c>
      <c r="E52" s="14">
        <v>2366.6999999999998</v>
      </c>
      <c r="F52" s="14">
        <v>31</v>
      </c>
      <c r="G52">
        <v>1</v>
      </c>
      <c r="I52" s="14">
        <f t="shared" si="7"/>
        <v>-24519771.1984585</v>
      </c>
      <c r="J52" s="14">
        <f t="shared" si="8"/>
        <v>3103234.6463574613</v>
      </c>
      <c r="K52" s="14">
        <f t="shared" si="9"/>
        <v>2027.83020581346</v>
      </c>
      <c r="L52" s="14">
        <f t="shared" si="10"/>
        <v>15550890.602219494</v>
      </c>
      <c r="M52" s="14">
        <f t="shared" si="11"/>
        <v>50355767.544446759</v>
      </c>
      <c r="N52" s="14">
        <f t="shared" si="12"/>
        <v>-2903232.5239009499</v>
      </c>
      <c r="O52" s="14">
        <f t="shared" si="13"/>
        <v>41588916.900870077</v>
      </c>
    </row>
    <row r="53" spans="1:15" x14ac:dyDescent="0.25">
      <c r="A53" s="16">
        <v>38808</v>
      </c>
      <c r="B53" s="14">
        <v>35812279</v>
      </c>
      <c r="C53">
        <v>308.54000000000002</v>
      </c>
      <c r="D53">
        <v>0.12</v>
      </c>
      <c r="E53" s="14">
        <v>2372.8000000000002</v>
      </c>
      <c r="F53" s="14">
        <v>30</v>
      </c>
      <c r="G53">
        <v>1</v>
      </c>
      <c r="I53" s="14">
        <f t="shared" si="7"/>
        <v>-24519771.1984585</v>
      </c>
      <c r="J53" s="14">
        <f t="shared" si="8"/>
        <v>1840230.6703577384</v>
      </c>
      <c r="K53" s="14">
        <f t="shared" si="9"/>
        <v>12166.981234880759</v>
      </c>
      <c r="L53" s="14">
        <f t="shared" si="10"/>
        <v>15590971.910654675</v>
      </c>
      <c r="M53" s="14">
        <f t="shared" si="11"/>
        <v>48731387.946238801</v>
      </c>
      <c r="N53" s="14">
        <f t="shared" si="12"/>
        <v>-2903232.5239009499</v>
      </c>
      <c r="O53" s="14">
        <f t="shared" si="13"/>
        <v>38751753.786126651</v>
      </c>
    </row>
    <row r="54" spans="1:15" x14ac:dyDescent="0.25">
      <c r="A54" s="16">
        <v>38838</v>
      </c>
      <c r="B54" s="14">
        <v>42016702</v>
      </c>
      <c r="C54">
        <v>140.63</v>
      </c>
      <c r="D54">
        <v>18.57</v>
      </c>
      <c r="E54" s="14">
        <v>2416.9</v>
      </c>
      <c r="F54" s="14">
        <v>31</v>
      </c>
      <c r="G54">
        <v>1</v>
      </c>
      <c r="I54" s="14">
        <f t="shared" si="7"/>
        <v>-24519771.1984585</v>
      </c>
      <c r="J54" s="14">
        <f t="shared" si="8"/>
        <v>838762.03789592511</v>
      </c>
      <c r="K54" s="14">
        <f t="shared" si="9"/>
        <v>1882840.3460977976</v>
      </c>
      <c r="L54" s="14">
        <f t="shared" si="10"/>
        <v>15880740.058522118</v>
      </c>
      <c r="M54" s="14">
        <f t="shared" si="11"/>
        <v>50355767.544446759</v>
      </c>
      <c r="N54" s="14">
        <f t="shared" si="12"/>
        <v>-2903232.5239009499</v>
      </c>
      <c r="O54" s="14">
        <f t="shared" si="13"/>
        <v>41535106.264603153</v>
      </c>
    </row>
    <row r="55" spans="1:15" x14ac:dyDescent="0.25">
      <c r="A55" s="16">
        <v>38869</v>
      </c>
      <c r="B55" s="14">
        <v>47732513</v>
      </c>
      <c r="C55">
        <v>25.8</v>
      </c>
      <c r="D55">
        <v>71.97</v>
      </c>
      <c r="E55" s="14">
        <v>2468.5</v>
      </c>
      <c r="F55" s="14">
        <v>30</v>
      </c>
      <c r="G55">
        <v>0</v>
      </c>
      <c r="I55" s="14">
        <f t="shared" si="7"/>
        <v>-24519771.1984585</v>
      </c>
      <c r="J55" s="14">
        <f t="shared" si="8"/>
        <v>153879.40395160968</v>
      </c>
      <c r="K55" s="14">
        <f t="shared" si="9"/>
        <v>7297146.9956197357</v>
      </c>
      <c r="L55" s="14">
        <f t="shared" si="10"/>
        <v>16219788.50364593</v>
      </c>
      <c r="M55" s="14">
        <f t="shared" si="11"/>
        <v>48731387.946238801</v>
      </c>
      <c r="N55" s="14">
        <f t="shared" si="12"/>
        <v>0</v>
      </c>
      <c r="O55" s="14">
        <f t="shared" si="13"/>
        <v>47882431.650997579</v>
      </c>
    </row>
    <row r="56" spans="1:15" x14ac:dyDescent="0.25">
      <c r="A56" s="16">
        <v>38899</v>
      </c>
      <c r="B56" s="14">
        <v>57684708</v>
      </c>
      <c r="C56">
        <v>1.71</v>
      </c>
      <c r="D56">
        <v>138.5</v>
      </c>
      <c r="E56" s="14">
        <v>2519.3000000000002</v>
      </c>
      <c r="F56" s="14">
        <v>31</v>
      </c>
      <c r="G56">
        <v>0</v>
      </c>
      <c r="I56" s="14">
        <f t="shared" si="7"/>
        <v>-24519771.1984585</v>
      </c>
      <c r="J56" s="14">
        <f t="shared" si="8"/>
        <v>10198.983750281106</v>
      </c>
      <c r="K56" s="14">
        <f t="shared" si="9"/>
        <v>14042724.175258212</v>
      </c>
      <c r="L56" s="14">
        <f t="shared" si="10"/>
        <v>16553580.383729065</v>
      </c>
      <c r="M56" s="14">
        <f t="shared" si="11"/>
        <v>50355767.544446759</v>
      </c>
      <c r="N56" s="14">
        <f t="shared" si="12"/>
        <v>0</v>
      </c>
      <c r="O56" s="14">
        <f t="shared" si="13"/>
        <v>56442499.888725817</v>
      </c>
    </row>
    <row r="57" spans="1:15" x14ac:dyDescent="0.25">
      <c r="A57" s="16">
        <v>38930</v>
      </c>
      <c r="B57" s="14">
        <v>54013596</v>
      </c>
      <c r="C57">
        <v>5.34</v>
      </c>
      <c r="D57">
        <v>106.48</v>
      </c>
      <c r="E57" s="14">
        <v>2529.5</v>
      </c>
      <c r="F57" s="14">
        <v>31</v>
      </c>
      <c r="G57">
        <v>0</v>
      </c>
      <c r="I57" s="14">
        <f t="shared" si="7"/>
        <v>-24519771.1984585</v>
      </c>
      <c r="J57" s="14">
        <f t="shared" si="8"/>
        <v>31849.458027193628</v>
      </c>
      <c r="K57" s="14">
        <f t="shared" si="9"/>
        <v>10796168.015750861</v>
      </c>
      <c r="L57" s="14">
        <f t="shared" si="10"/>
        <v>16620601.587997723</v>
      </c>
      <c r="M57" s="14">
        <f t="shared" si="11"/>
        <v>50355767.544446759</v>
      </c>
      <c r="N57" s="14">
        <f t="shared" si="12"/>
        <v>0</v>
      </c>
      <c r="O57" s="14">
        <f t="shared" si="13"/>
        <v>53284615.40776404</v>
      </c>
    </row>
    <row r="58" spans="1:15" x14ac:dyDescent="0.25">
      <c r="A58" s="16">
        <v>38961</v>
      </c>
      <c r="B58" s="14">
        <v>41817352</v>
      </c>
      <c r="C58">
        <v>57.87</v>
      </c>
      <c r="D58">
        <v>32.590000000000003</v>
      </c>
      <c r="E58" s="14">
        <v>2499.4</v>
      </c>
      <c r="F58" s="14">
        <v>30</v>
      </c>
      <c r="G58">
        <v>1</v>
      </c>
      <c r="I58" s="14">
        <f t="shared" si="7"/>
        <v>-24519771.1984585</v>
      </c>
      <c r="J58" s="14">
        <f t="shared" si="8"/>
        <v>345155.08165425004</v>
      </c>
      <c r="K58" s="14">
        <f t="shared" si="9"/>
        <v>3304349.3203730336</v>
      </c>
      <c r="L58" s="14">
        <f t="shared" si="10"/>
        <v>16422823.328342168</v>
      </c>
      <c r="M58" s="14">
        <f t="shared" si="11"/>
        <v>48731387.946238801</v>
      </c>
      <c r="N58" s="14">
        <f t="shared" si="12"/>
        <v>-2903232.5239009499</v>
      </c>
      <c r="O58" s="14">
        <f t="shared" si="13"/>
        <v>41380711.954248801</v>
      </c>
    </row>
    <row r="59" spans="1:15" x14ac:dyDescent="0.25">
      <c r="A59" s="16">
        <v>38991</v>
      </c>
      <c r="B59" s="14">
        <v>40617584</v>
      </c>
      <c r="C59">
        <v>236.69</v>
      </c>
      <c r="D59">
        <v>3.39</v>
      </c>
      <c r="E59" s="14">
        <v>2463.4</v>
      </c>
      <c r="F59" s="14">
        <v>31</v>
      </c>
      <c r="G59">
        <v>1</v>
      </c>
      <c r="I59" s="14">
        <f t="shared" si="7"/>
        <v>-24519771.1984585</v>
      </c>
      <c r="J59" s="14">
        <f t="shared" si="8"/>
        <v>1411694.423306453</v>
      </c>
      <c r="K59" s="14">
        <f t="shared" si="9"/>
        <v>343717.21988538146</v>
      </c>
      <c r="L59" s="14">
        <f t="shared" si="10"/>
        <v>16186277.9015116</v>
      </c>
      <c r="M59" s="14">
        <f t="shared" si="11"/>
        <v>50355767.544446759</v>
      </c>
      <c r="N59" s="14">
        <f t="shared" si="12"/>
        <v>-2903232.5239009499</v>
      </c>
      <c r="O59" s="14">
        <f t="shared" si="13"/>
        <v>40874453.366790749</v>
      </c>
    </row>
    <row r="60" spans="1:15" x14ac:dyDescent="0.25">
      <c r="A60" s="16">
        <v>39022</v>
      </c>
      <c r="B60" s="14">
        <v>39860324</v>
      </c>
      <c r="C60">
        <v>408.44</v>
      </c>
      <c r="D60">
        <v>0</v>
      </c>
      <c r="E60" s="14">
        <v>2429.6</v>
      </c>
      <c r="F60" s="14">
        <v>30</v>
      </c>
      <c r="G60">
        <v>1</v>
      </c>
      <c r="I60" s="14">
        <f t="shared" si="7"/>
        <v>-24519771.1984585</v>
      </c>
      <c r="J60" s="14">
        <f t="shared" si="8"/>
        <v>2436066.0368215293</v>
      </c>
      <c r="K60" s="14">
        <f t="shared" si="9"/>
        <v>0</v>
      </c>
      <c r="L60" s="14">
        <f t="shared" si="10"/>
        <v>15964188.0285429</v>
      </c>
      <c r="M60" s="14">
        <f t="shared" si="11"/>
        <v>48731387.946238801</v>
      </c>
      <c r="N60" s="14">
        <f t="shared" si="12"/>
        <v>-2903232.5239009499</v>
      </c>
      <c r="O60" s="14">
        <f t="shared" si="13"/>
        <v>39708638.28924378</v>
      </c>
    </row>
    <row r="61" spans="1:15" x14ac:dyDescent="0.25">
      <c r="A61" s="16">
        <v>39052</v>
      </c>
      <c r="B61" s="14">
        <v>42300327</v>
      </c>
      <c r="C61">
        <v>615.76</v>
      </c>
      <c r="D61">
        <v>0</v>
      </c>
      <c r="E61" s="14">
        <v>2437.6999999999998</v>
      </c>
      <c r="F61" s="14">
        <v>31</v>
      </c>
      <c r="G61">
        <v>0</v>
      </c>
      <c r="I61" s="14">
        <f t="shared" si="7"/>
        <v>-24519771.1984585</v>
      </c>
      <c r="J61" s="14">
        <f t="shared" si="8"/>
        <v>3672588.4409784172</v>
      </c>
      <c r="K61" s="14">
        <f t="shared" si="9"/>
        <v>0</v>
      </c>
      <c r="L61" s="14">
        <f t="shared" si="10"/>
        <v>16017410.749579778</v>
      </c>
      <c r="M61" s="14">
        <f t="shared" si="11"/>
        <v>50355767.544446759</v>
      </c>
      <c r="N61" s="14">
        <f t="shared" si="12"/>
        <v>0</v>
      </c>
      <c r="O61" s="14">
        <f t="shared" si="13"/>
        <v>45525995.536546454</v>
      </c>
    </row>
    <row r="62" spans="1:15" x14ac:dyDescent="0.25">
      <c r="A62" s="16">
        <v>39083</v>
      </c>
      <c r="B62" s="14">
        <v>49655654</v>
      </c>
      <c r="C62">
        <v>700.22</v>
      </c>
      <c r="D62">
        <v>0</v>
      </c>
      <c r="E62" s="14">
        <v>2435</v>
      </c>
      <c r="F62" s="14">
        <v>31</v>
      </c>
      <c r="G62">
        <v>0</v>
      </c>
      <c r="I62" s="14">
        <f t="shared" si="7"/>
        <v>-24519771.1984585</v>
      </c>
      <c r="J62" s="14">
        <f t="shared" si="8"/>
        <v>4176334.7377905473</v>
      </c>
      <c r="K62" s="14">
        <f t="shared" si="9"/>
        <v>0</v>
      </c>
      <c r="L62" s="14">
        <f t="shared" si="10"/>
        <v>15999669.842567487</v>
      </c>
      <c r="M62" s="14">
        <f t="shared" si="11"/>
        <v>50355767.544446759</v>
      </c>
      <c r="N62" s="14">
        <f t="shared" si="12"/>
        <v>0</v>
      </c>
      <c r="O62" s="14">
        <f t="shared" si="13"/>
        <v>46012000.926346295</v>
      </c>
    </row>
    <row r="63" spans="1:15" x14ac:dyDescent="0.25">
      <c r="A63" s="16">
        <v>39114</v>
      </c>
      <c r="B63" s="14">
        <v>42071834</v>
      </c>
      <c r="C63">
        <v>628.92999999999995</v>
      </c>
      <c r="D63">
        <v>0</v>
      </c>
      <c r="E63" s="14">
        <v>2439.1</v>
      </c>
      <c r="F63" s="14">
        <v>28</v>
      </c>
      <c r="G63">
        <v>0</v>
      </c>
      <c r="I63" s="14">
        <f t="shared" si="7"/>
        <v>-24519771.1984585</v>
      </c>
      <c r="J63" s="14">
        <f t="shared" si="8"/>
        <v>3751138.5088095292</v>
      </c>
      <c r="K63" s="14">
        <f t="shared" si="9"/>
        <v>0</v>
      </c>
      <c r="L63" s="14">
        <f t="shared" si="10"/>
        <v>16026609.738400968</v>
      </c>
      <c r="M63" s="14">
        <f t="shared" si="11"/>
        <v>45482628.749822877</v>
      </c>
      <c r="N63" s="14">
        <f t="shared" si="12"/>
        <v>0</v>
      </c>
      <c r="O63" s="14">
        <f t="shared" si="13"/>
        <v>40740605.798574872</v>
      </c>
    </row>
    <row r="64" spans="1:15" x14ac:dyDescent="0.25">
      <c r="A64" s="16">
        <v>39142</v>
      </c>
      <c r="B64" s="14">
        <v>42673883</v>
      </c>
      <c r="C64">
        <v>520.29999999999995</v>
      </c>
      <c r="D64">
        <v>0.02</v>
      </c>
      <c r="E64" s="14">
        <v>2440.1999999999998</v>
      </c>
      <c r="F64" s="14">
        <v>31</v>
      </c>
      <c r="G64">
        <v>1</v>
      </c>
      <c r="I64" s="14">
        <f t="shared" si="7"/>
        <v>-24519771.1984585</v>
      </c>
      <c r="J64" s="14">
        <f t="shared" si="8"/>
        <v>3103234.6463574613</v>
      </c>
      <c r="K64" s="14">
        <f t="shared" si="9"/>
        <v>2027.83020581346</v>
      </c>
      <c r="L64" s="14">
        <f t="shared" si="10"/>
        <v>16033837.5153319</v>
      </c>
      <c r="M64" s="14">
        <f t="shared" si="11"/>
        <v>50355767.544446759</v>
      </c>
      <c r="N64" s="14">
        <f t="shared" si="12"/>
        <v>-2903232.5239009499</v>
      </c>
      <c r="O64" s="14">
        <f t="shared" si="13"/>
        <v>42071863.813982487</v>
      </c>
    </row>
    <row r="65" spans="1:15" x14ac:dyDescent="0.25">
      <c r="A65" s="16">
        <v>39173</v>
      </c>
      <c r="B65" s="14">
        <v>38768209</v>
      </c>
      <c r="C65">
        <v>308.54000000000002</v>
      </c>
      <c r="D65">
        <v>0.12</v>
      </c>
      <c r="E65" s="14">
        <v>2448.6</v>
      </c>
      <c r="F65" s="14">
        <v>30</v>
      </c>
      <c r="G65">
        <v>1</v>
      </c>
      <c r="I65" s="14">
        <f t="shared" si="7"/>
        <v>-24519771.1984585</v>
      </c>
      <c r="J65" s="14">
        <f t="shared" si="8"/>
        <v>1840230.6703577384</v>
      </c>
      <c r="K65" s="14">
        <f t="shared" si="9"/>
        <v>12166.981234880759</v>
      </c>
      <c r="L65" s="14">
        <f t="shared" si="10"/>
        <v>16089031.448259033</v>
      </c>
      <c r="M65" s="14">
        <f t="shared" si="11"/>
        <v>48731387.946238801</v>
      </c>
      <c r="N65" s="14">
        <f t="shared" si="12"/>
        <v>-2903232.5239009499</v>
      </c>
      <c r="O65" s="14">
        <f t="shared" si="13"/>
        <v>39249813.323731005</v>
      </c>
    </row>
    <row r="66" spans="1:15" x14ac:dyDescent="0.25">
      <c r="A66" s="16">
        <v>39203</v>
      </c>
      <c r="B66" s="14">
        <v>42375322</v>
      </c>
      <c r="C66">
        <v>140.63</v>
      </c>
      <c r="D66">
        <v>18.57</v>
      </c>
      <c r="E66" s="14">
        <v>2476</v>
      </c>
      <c r="F66" s="14">
        <v>31</v>
      </c>
      <c r="G66">
        <v>1</v>
      </c>
      <c r="I66" s="14">
        <f t="shared" ref="I66:I97" si="14">const</f>
        <v>-24519771.1984585</v>
      </c>
      <c r="J66" s="14">
        <f t="shared" ref="J66:J97" si="15">PearsonHDD*C66</f>
        <v>838762.03789592511</v>
      </c>
      <c r="K66" s="14">
        <f t="shared" ref="K66:K97" si="16">PearsonCDD*D66</f>
        <v>1882840.3460977976</v>
      </c>
      <c r="L66" s="14">
        <f t="shared" ref="L66:L97" si="17">TorFTE*E66</f>
        <v>16269068.800902298</v>
      </c>
      <c r="M66" s="14">
        <f t="shared" ref="M66:M97" si="18">MonthDays*F66</f>
        <v>50355767.544446759</v>
      </c>
      <c r="N66" s="14">
        <f t="shared" ref="N66:N97" si="19">Shoulder1*G66</f>
        <v>-2903232.5239009499</v>
      </c>
      <c r="O66" s="14">
        <f t="shared" ref="O66:O97" si="20">SUM(I66:N66)</f>
        <v>41923435.006983332</v>
      </c>
    </row>
    <row r="67" spans="1:15" x14ac:dyDescent="0.25">
      <c r="A67" s="16">
        <v>39234</v>
      </c>
      <c r="B67" s="14">
        <v>47241676</v>
      </c>
      <c r="C67">
        <v>25.8</v>
      </c>
      <c r="D67">
        <v>71.97</v>
      </c>
      <c r="E67" s="14">
        <v>2521.4</v>
      </c>
      <c r="F67" s="14">
        <v>30</v>
      </c>
      <c r="G67">
        <v>0</v>
      </c>
      <c r="I67" s="14">
        <f t="shared" si="14"/>
        <v>-24519771.1984585</v>
      </c>
      <c r="J67" s="14">
        <f t="shared" si="15"/>
        <v>153879.40395160968</v>
      </c>
      <c r="K67" s="14">
        <f t="shared" si="16"/>
        <v>7297146.9956197357</v>
      </c>
      <c r="L67" s="14">
        <f t="shared" si="17"/>
        <v>16567378.866960846</v>
      </c>
      <c r="M67" s="14">
        <f t="shared" si="18"/>
        <v>48731387.946238801</v>
      </c>
      <c r="N67" s="14">
        <f t="shared" si="19"/>
        <v>0</v>
      </c>
      <c r="O67" s="14">
        <f t="shared" si="20"/>
        <v>48230022.014312491</v>
      </c>
    </row>
    <row r="68" spans="1:15" x14ac:dyDescent="0.25">
      <c r="A68" s="16">
        <v>39264</v>
      </c>
      <c r="B68" s="14">
        <v>55686988</v>
      </c>
      <c r="C68">
        <v>1.71</v>
      </c>
      <c r="D68">
        <v>138.5</v>
      </c>
      <c r="E68" s="14">
        <v>2566.1999999999998</v>
      </c>
      <c r="F68" s="14">
        <v>31</v>
      </c>
      <c r="G68">
        <v>0</v>
      </c>
      <c r="I68" s="14">
        <f t="shared" si="14"/>
        <v>-24519771.1984585</v>
      </c>
      <c r="J68" s="14">
        <f t="shared" si="15"/>
        <v>10198.983750281106</v>
      </c>
      <c r="K68" s="14">
        <f t="shared" si="16"/>
        <v>14042724.175258212</v>
      </c>
      <c r="L68" s="14">
        <f t="shared" si="17"/>
        <v>16861746.509238884</v>
      </c>
      <c r="M68" s="14">
        <f t="shared" si="18"/>
        <v>50355767.544446759</v>
      </c>
      <c r="N68" s="14">
        <f t="shared" si="19"/>
        <v>0</v>
      </c>
      <c r="O68" s="14">
        <f t="shared" si="20"/>
        <v>56750666.014235631</v>
      </c>
    </row>
    <row r="69" spans="1:15" x14ac:dyDescent="0.25">
      <c r="A69" s="16">
        <v>39295</v>
      </c>
      <c r="B69" s="14">
        <v>52589522</v>
      </c>
      <c r="C69">
        <v>5.34</v>
      </c>
      <c r="D69">
        <v>106.48</v>
      </c>
      <c r="E69" s="14">
        <v>2587.6999999999998</v>
      </c>
      <c r="F69" s="14">
        <v>31</v>
      </c>
      <c r="G69">
        <v>0</v>
      </c>
      <c r="I69" s="14">
        <f t="shared" si="14"/>
        <v>-24519771.1984585</v>
      </c>
      <c r="J69" s="14">
        <f t="shared" si="15"/>
        <v>31849.458027193628</v>
      </c>
      <c r="K69" s="14">
        <f t="shared" si="16"/>
        <v>10796168.015750861</v>
      </c>
      <c r="L69" s="14">
        <f t="shared" si="17"/>
        <v>17003016.694707137</v>
      </c>
      <c r="M69" s="14">
        <f t="shared" si="18"/>
        <v>50355767.544446759</v>
      </c>
      <c r="N69" s="14">
        <f t="shared" si="19"/>
        <v>0</v>
      </c>
      <c r="O69" s="14">
        <f t="shared" si="20"/>
        <v>53667030.514473453</v>
      </c>
    </row>
    <row r="70" spans="1:15" x14ac:dyDescent="0.25">
      <c r="A70" s="16">
        <v>39326</v>
      </c>
      <c r="B70" s="14">
        <v>46292473</v>
      </c>
      <c r="C70">
        <v>57.87</v>
      </c>
      <c r="D70">
        <v>32.590000000000003</v>
      </c>
      <c r="E70" s="14">
        <v>2558.4</v>
      </c>
      <c r="F70" s="14">
        <v>30</v>
      </c>
      <c r="G70">
        <v>1</v>
      </c>
      <c r="I70" s="14">
        <f t="shared" si="14"/>
        <v>-24519771.1984585</v>
      </c>
      <c r="J70" s="14">
        <f t="shared" si="15"/>
        <v>345155.08165425004</v>
      </c>
      <c r="K70" s="14">
        <f t="shared" si="16"/>
        <v>3304349.3203730336</v>
      </c>
      <c r="L70" s="14">
        <f t="shared" si="17"/>
        <v>16810495.000092261</v>
      </c>
      <c r="M70" s="14">
        <f t="shared" si="18"/>
        <v>48731387.946238801</v>
      </c>
      <c r="N70" s="14">
        <f t="shared" si="19"/>
        <v>-2903232.5239009499</v>
      </c>
      <c r="O70" s="14">
        <f t="shared" si="20"/>
        <v>41768383.625998892</v>
      </c>
    </row>
    <row r="71" spans="1:15" x14ac:dyDescent="0.25">
      <c r="A71" s="16">
        <v>39356</v>
      </c>
      <c r="B71" s="14">
        <v>42755297</v>
      </c>
      <c r="C71">
        <v>236.69</v>
      </c>
      <c r="D71">
        <v>3.39</v>
      </c>
      <c r="E71" s="14">
        <v>2527.9</v>
      </c>
      <c r="F71" s="14">
        <v>31</v>
      </c>
      <c r="G71">
        <v>1</v>
      </c>
      <c r="I71" s="14">
        <f t="shared" si="14"/>
        <v>-24519771.1984585</v>
      </c>
      <c r="J71" s="14">
        <f t="shared" si="15"/>
        <v>1411694.423306453</v>
      </c>
      <c r="K71" s="14">
        <f t="shared" si="16"/>
        <v>343717.21988538146</v>
      </c>
      <c r="L71" s="14">
        <f t="shared" si="17"/>
        <v>16610088.457916366</v>
      </c>
      <c r="M71" s="14">
        <f t="shared" si="18"/>
        <v>50355767.544446759</v>
      </c>
      <c r="N71" s="14">
        <f t="shared" si="19"/>
        <v>-2903232.5239009499</v>
      </c>
      <c r="O71" s="14">
        <f t="shared" si="20"/>
        <v>41298263.923195511</v>
      </c>
    </row>
    <row r="72" spans="1:15" x14ac:dyDescent="0.25">
      <c r="A72" s="16">
        <v>39387</v>
      </c>
      <c r="B72" s="14">
        <v>39696528</v>
      </c>
      <c r="C72">
        <v>408.44</v>
      </c>
      <c r="D72">
        <v>0</v>
      </c>
      <c r="E72" s="14">
        <v>2500.1</v>
      </c>
      <c r="F72" s="14">
        <v>30</v>
      </c>
      <c r="G72">
        <v>1</v>
      </c>
      <c r="I72" s="14">
        <f t="shared" si="14"/>
        <v>-24519771.1984585</v>
      </c>
      <c r="J72" s="14">
        <f t="shared" si="15"/>
        <v>2436066.0368215293</v>
      </c>
      <c r="K72" s="14">
        <f t="shared" si="16"/>
        <v>0</v>
      </c>
      <c r="L72" s="14">
        <f t="shared" si="17"/>
        <v>16427422.822752761</v>
      </c>
      <c r="M72" s="14">
        <f t="shared" si="18"/>
        <v>48731387.946238801</v>
      </c>
      <c r="N72" s="14">
        <f t="shared" si="19"/>
        <v>-2903232.5239009499</v>
      </c>
      <c r="O72" s="14">
        <f t="shared" si="20"/>
        <v>40171873.08345364</v>
      </c>
    </row>
    <row r="73" spans="1:15" x14ac:dyDescent="0.25">
      <c r="A73" s="16">
        <v>39417</v>
      </c>
      <c r="B73" s="14">
        <v>45664188</v>
      </c>
      <c r="C73">
        <v>615.76</v>
      </c>
      <c r="D73">
        <v>0</v>
      </c>
      <c r="E73" s="14">
        <v>2500.6</v>
      </c>
      <c r="F73" s="14">
        <v>31</v>
      </c>
      <c r="G73">
        <v>0</v>
      </c>
      <c r="I73" s="14">
        <f t="shared" si="14"/>
        <v>-24519771.1984585</v>
      </c>
      <c r="J73" s="14">
        <f t="shared" si="15"/>
        <v>3672588.4409784172</v>
      </c>
      <c r="K73" s="14">
        <f t="shared" si="16"/>
        <v>0</v>
      </c>
      <c r="L73" s="14">
        <f t="shared" si="17"/>
        <v>16430708.175903184</v>
      </c>
      <c r="M73" s="14">
        <f t="shared" si="18"/>
        <v>50355767.544446759</v>
      </c>
      <c r="N73" s="14">
        <f t="shared" si="19"/>
        <v>0</v>
      </c>
      <c r="O73" s="14">
        <f t="shared" si="20"/>
        <v>45939292.96286986</v>
      </c>
    </row>
    <row r="74" spans="1:15" x14ac:dyDescent="0.25">
      <c r="A74" s="16">
        <v>39448</v>
      </c>
      <c r="B74" s="14">
        <v>48403355</v>
      </c>
      <c r="C74">
        <v>700.22</v>
      </c>
      <c r="D74">
        <v>0</v>
      </c>
      <c r="E74" s="14">
        <v>2487.6999999999998</v>
      </c>
      <c r="F74" s="14">
        <v>31</v>
      </c>
      <c r="G74">
        <v>0</v>
      </c>
      <c r="I74" s="14">
        <f t="shared" si="14"/>
        <v>-24519771.1984585</v>
      </c>
      <c r="J74" s="14">
        <f t="shared" si="15"/>
        <v>4176334.7377905473</v>
      </c>
      <c r="K74" s="14">
        <f t="shared" si="16"/>
        <v>0</v>
      </c>
      <c r="L74" s="14">
        <f t="shared" si="17"/>
        <v>16345946.064622231</v>
      </c>
      <c r="M74" s="14">
        <f t="shared" si="18"/>
        <v>50355767.544446759</v>
      </c>
      <c r="N74" s="14">
        <f t="shared" si="19"/>
        <v>0</v>
      </c>
      <c r="O74" s="14">
        <f t="shared" si="20"/>
        <v>46358277.148401037</v>
      </c>
    </row>
    <row r="75" spans="1:15" x14ac:dyDescent="0.25">
      <c r="A75" s="16">
        <v>39479</v>
      </c>
      <c r="B75" s="14">
        <v>41987002</v>
      </c>
      <c r="C75">
        <v>628.92999999999995</v>
      </c>
      <c r="D75">
        <v>0</v>
      </c>
      <c r="E75" s="14">
        <v>2489.6</v>
      </c>
      <c r="F75" s="14">
        <v>29</v>
      </c>
      <c r="G75">
        <v>0</v>
      </c>
      <c r="I75" s="14">
        <f t="shared" si="14"/>
        <v>-24519771.1984585</v>
      </c>
      <c r="J75" s="14">
        <f t="shared" si="15"/>
        <v>3751138.5088095292</v>
      </c>
      <c r="K75" s="14">
        <f t="shared" si="16"/>
        <v>0</v>
      </c>
      <c r="L75" s="14">
        <f t="shared" si="17"/>
        <v>16358430.406593844</v>
      </c>
      <c r="M75" s="14">
        <f t="shared" si="18"/>
        <v>47107008.348030835</v>
      </c>
      <c r="N75" s="14">
        <f t="shared" si="19"/>
        <v>0</v>
      </c>
      <c r="O75" s="14">
        <f t="shared" si="20"/>
        <v>42696806.064975709</v>
      </c>
    </row>
    <row r="76" spans="1:15" x14ac:dyDescent="0.25">
      <c r="A76" s="16">
        <v>39508</v>
      </c>
      <c r="B76" s="14">
        <v>42868481</v>
      </c>
      <c r="C76">
        <v>520.29999999999995</v>
      </c>
      <c r="D76">
        <v>0.02</v>
      </c>
      <c r="E76" s="14">
        <v>2485.1</v>
      </c>
      <c r="F76" s="14">
        <v>31</v>
      </c>
      <c r="G76">
        <v>1</v>
      </c>
      <c r="I76" s="14">
        <f t="shared" si="14"/>
        <v>-24519771.1984585</v>
      </c>
      <c r="J76" s="14">
        <f t="shared" si="15"/>
        <v>3103234.6463574613</v>
      </c>
      <c r="K76" s="14">
        <f t="shared" si="16"/>
        <v>2027.83020581346</v>
      </c>
      <c r="L76" s="14">
        <f t="shared" si="17"/>
        <v>16328862.228240024</v>
      </c>
      <c r="M76" s="14">
        <f t="shared" si="18"/>
        <v>50355767.544446759</v>
      </c>
      <c r="N76" s="14">
        <f t="shared" si="19"/>
        <v>-2903232.5239009499</v>
      </c>
      <c r="O76" s="14">
        <f t="shared" si="20"/>
        <v>42366888.526890613</v>
      </c>
    </row>
    <row r="77" spans="1:15" x14ac:dyDescent="0.25">
      <c r="A77" s="16">
        <v>39539</v>
      </c>
      <c r="B77" s="14">
        <v>37437487</v>
      </c>
      <c r="C77">
        <v>308.54000000000002</v>
      </c>
      <c r="D77">
        <v>0.12</v>
      </c>
      <c r="E77" s="14">
        <v>2504.1</v>
      </c>
      <c r="F77" s="14">
        <v>30</v>
      </c>
      <c r="G77">
        <v>1</v>
      </c>
      <c r="I77" s="14">
        <f t="shared" si="14"/>
        <v>-24519771.1984585</v>
      </c>
      <c r="J77" s="14">
        <f t="shared" si="15"/>
        <v>1840230.6703577384</v>
      </c>
      <c r="K77" s="14">
        <f t="shared" si="16"/>
        <v>12166.981234880759</v>
      </c>
      <c r="L77" s="14">
        <f t="shared" si="17"/>
        <v>16453705.647956157</v>
      </c>
      <c r="M77" s="14">
        <f t="shared" si="18"/>
        <v>48731387.946238801</v>
      </c>
      <c r="N77" s="14">
        <f t="shared" si="19"/>
        <v>-2903232.5239009499</v>
      </c>
      <c r="O77" s="14">
        <f t="shared" si="20"/>
        <v>39614487.523428127</v>
      </c>
    </row>
    <row r="78" spans="1:15" x14ac:dyDescent="0.25">
      <c r="A78" s="16">
        <v>39569</v>
      </c>
      <c r="B78" s="14">
        <v>40389568</v>
      </c>
      <c r="C78">
        <v>140.63</v>
      </c>
      <c r="D78">
        <v>18.57</v>
      </c>
      <c r="E78" s="14">
        <v>2527.5</v>
      </c>
      <c r="F78" s="14">
        <v>31</v>
      </c>
      <c r="G78">
        <v>1</v>
      </c>
      <c r="I78" s="14">
        <f t="shared" si="14"/>
        <v>-24519771.1984585</v>
      </c>
      <c r="J78" s="14">
        <f t="shared" si="15"/>
        <v>838762.03789592511</v>
      </c>
      <c r="K78" s="14">
        <f t="shared" si="16"/>
        <v>1882840.3460977976</v>
      </c>
      <c r="L78" s="14">
        <f t="shared" si="17"/>
        <v>16607460.175396025</v>
      </c>
      <c r="M78" s="14">
        <f t="shared" si="18"/>
        <v>50355767.544446759</v>
      </c>
      <c r="N78" s="14">
        <f t="shared" si="19"/>
        <v>-2903232.5239009499</v>
      </c>
      <c r="O78" s="14">
        <f t="shared" si="20"/>
        <v>42261826.381477058</v>
      </c>
    </row>
    <row r="79" spans="1:15" x14ac:dyDescent="0.25">
      <c r="A79" s="16">
        <v>39600</v>
      </c>
      <c r="B79" s="14">
        <v>46892295</v>
      </c>
      <c r="C79">
        <v>25.8</v>
      </c>
      <c r="D79">
        <v>71.97</v>
      </c>
      <c r="E79" s="14">
        <v>2551.1</v>
      </c>
      <c r="F79" s="14">
        <v>30</v>
      </c>
      <c r="G79">
        <v>0</v>
      </c>
      <c r="I79" s="14">
        <f t="shared" si="14"/>
        <v>-24519771.1984585</v>
      </c>
      <c r="J79" s="14">
        <f t="shared" si="15"/>
        <v>153879.40395160968</v>
      </c>
      <c r="K79" s="14">
        <f t="shared" si="16"/>
        <v>7297146.9956197357</v>
      </c>
      <c r="L79" s="14">
        <f t="shared" si="17"/>
        <v>16762528.844096063</v>
      </c>
      <c r="M79" s="14">
        <f t="shared" si="18"/>
        <v>48731387.946238801</v>
      </c>
      <c r="N79" s="14">
        <f t="shared" si="19"/>
        <v>0</v>
      </c>
      <c r="O79" s="14">
        <f t="shared" si="20"/>
        <v>48425171.99144771</v>
      </c>
    </row>
    <row r="80" spans="1:15" x14ac:dyDescent="0.25">
      <c r="A80" s="16">
        <v>39630</v>
      </c>
      <c r="B80" s="14">
        <v>53433614</v>
      </c>
      <c r="C80">
        <v>1.71</v>
      </c>
      <c r="D80">
        <v>138.5</v>
      </c>
      <c r="E80" s="14">
        <v>2564.5</v>
      </c>
      <c r="F80" s="14">
        <v>31</v>
      </c>
      <c r="G80">
        <v>0</v>
      </c>
      <c r="I80" s="14">
        <f t="shared" si="14"/>
        <v>-24519771.1984585</v>
      </c>
      <c r="J80" s="14">
        <f t="shared" si="15"/>
        <v>10198.983750281106</v>
      </c>
      <c r="K80" s="14">
        <f t="shared" si="16"/>
        <v>14042724.175258212</v>
      </c>
      <c r="L80" s="14">
        <f t="shared" si="17"/>
        <v>16850576.30852744</v>
      </c>
      <c r="M80" s="14">
        <f t="shared" si="18"/>
        <v>50355767.544446759</v>
      </c>
      <c r="N80" s="14">
        <f t="shared" si="19"/>
        <v>0</v>
      </c>
      <c r="O80" s="14">
        <f t="shared" si="20"/>
        <v>56739495.813524187</v>
      </c>
    </row>
    <row r="81" spans="1:15" x14ac:dyDescent="0.25">
      <c r="A81" s="16">
        <v>39661</v>
      </c>
      <c r="B81" s="14">
        <v>50492140</v>
      </c>
      <c r="C81">
        <v>5.34</v>
      </c>
      <c r="D81">
        <v>106.48</v>
      </c>
      <c r="E81" s="14">
        <v>2572.1</v>
      </c>
      <c r="F81" s="14">
        <v>31</v>
      </c>
      <c r="G81">
        <v>0</v>
      </c>
      <c r="I81" s="14">
        <f t="shared" si="14"/>
        <v>-24519771.1984585</v>
      </c>
      <c r="J81" s="14">
        <f t="shared" si="15"/>
        <v>31849.458027193628</v>
      </c>
      <c r="K81" s="14">
        <f t="shared" si="16"/>
        <v>10796168.015750861</v>
      </c>
      <c r="L81" s="14">
        <f t="shared" si="17"/>
        <v>16900513.676413894</v>
      </c>
      <c r="M81" s="14">
        <f t="shared" si="18"/>
        <v>50355767.544446759</v>
      </c>
      <c r="N81" s="14">
        <f t="shared" si="19"/>
        <v>0</v>
      </c>
      <c r="O81" s="14">
        <f t="shared" si="20"/>
        <v>53564527.496180207</v>
      </c>
    </row>
    <row r="82" spans="1:15" x14ac:dyDescent="0.25">
      <c r="A82" s="16">
        <v>39692</v>
      </c>
      <c r="B82" s="14">
        <v>43875199</v>
      </c>
      <c r="C82">
        <v>57.87</v>
      </c>
      <c r="D82">
        <v>32.590000000000003</v>
      </c>
      <c r="E82" s="14">
        <v>2559.9</v>
      </c>
      <c r="F82" s="14">
        <v>30</v>
      </c>
      <c r="G82">
        <v>1</v>
      </c>
      <c r="I82" s="14">
        <f t="shared" si="14"/>
        <v>-24519771.1984585</v>
      </c>
      <c r="J82" s="14">
        <f t="shared" si="15"/>
        <v>345155.08165425004</v>
      </c>
      <c r="K82" s="14">
        <f t="shared" si="16"/>
        <v>3304349.3203730336</v>
      </c>
      <c r="L82" s="14">
        <f t="shared" si="17"/>
        <v>16820351.059543535</v>
      </c>
      <c r="M82" s="14">
        <f t="shared" si="18"/>
        <v>48731387.946238801</v>
      </c>
      <c r="N82" s="14">
        <f t="shared" si="19"/>
        <v>-2903232.5239009499</v>
      </c>
      <c r="O82" s="14">
        <f t="shared" si="20"/>
        <v>41778239.685450174</v>
      </c>
    </row>
    <row r="83" spans="1:15" x14ac:dyDescent="0.25">
      <c r="A83" s="16">
        <v>39722</v>
      </c>
      <c r="B83" s="14">
        <v>41962529</v>
      </c>
      <c r="C83">
        <v>236.69</v>
      </c>
      <c r="D83">
        <v>3.39</v>
      </c>
      <c r="E83" s="14">
        <v>2554.6</v>
      </c>
      <c r="F83" s="14">
        <v>31</v>
      </c>
      <c r="G83">
        <v>1</v>
      </c>
      <c r="I83" s="14">
        <f t="shared" si="14"/>
        <v>-24519771.1984585</v>
      </c>
      <c r="J83" s="14">
        <f t="shared" si="15"/>
        <v>1411694.423306453</v>
      </c>
      <c r="K83" s="14">
        <f t="shared" si="16"/>
        <v>343717.21988538146</v>
      </c>
      <c r="L83" s="14">
        <f t="shared" si="17"/>
        <v>16785526.316149034</v>
      </c>
      <c r="M83" s="14">
        <f t="shared" si="18"/>
        <v>50355767.544446759</v>
      </c>
      <c r="N83" s="14">
        <f t="shared" si="19"/>
        <v>-2903232.5239009499</v>
      </c>
      <c r="O83" s="14">
        <f t="shared" si="20"/>
        <v>41473701.781428181</v>
      </c>
    </row>
    <row r="84" spans="1:15" x14ac:dyDescent="0.25">
      <c r="A84" s="16">
        <v>39753</v>
      </c>
      <c r="B84" s="14">
        <v>41454529</v>
      </c>
      <c r="C84">
        <v>408.44</v>
      </c>
      <c r="D84">
        <v>0</v>
      </c>
      <c r="E84" s="14">
        <v>2520.5</v>
      </c>
      <c r="F84" s="14">
        <v>30</v>
      </c>
      <c r="G84">
        <v>1</v>
      </c>
      <c r="I84" s="14">
        <f t="shared" si="14"/>
        <v>-24519771.1984585</v>
      </c>
      <c r="J84" s="14">
        <f t="shared" si="15"/>
        <v>2436066.0368215293</v>
      </c>
      <c r="K84" s="14">
        <f t="shared" si="16"/>
        <v>0</v>
      </c>
      <c r="L84" s="14">
        <f t="shared" si="17"/>
        <v>16561465.231290082</v>
      </c>
      <c r="M84" s="14">
        <f t="shared" si="18"/>
        <v>48731387.946238801</v>
      </c>
      <c r="N84" s="14">
        <f t="shared" si="19"/>
        <v>-2903232.5239009499</v>
      </c>
      <c r="O84" s="14">
        <f t="shared" si="20"/>
        <v>40305915.491990961</v>
      </c>
    </row>
    <row r="85" spans="1:15" x14ac:dyDescent="0.25">
      <c r="A85" s="16">
        <v>39783</v>
      </c>
      <c r="B85" s="14">
        <v>46779913</v>
      </c>
      <c r="C85">
        <v>615.76</v>
      </c>
      <c r="D85">
        <v>0</v>
      </c>
      <c r="E85" s="14">
        <v>2514.4</v>
      </c>
      <c r="F85" s="14">
        <v>31</v>
      </c>
      <c r="G85">
        <v>0</v>
      </c>
      <c r="I85" s="14">
        <f t="shared" si="14"/>
        <v>-24519771.1984585</v>
      </c>
      <c r="J85" s="14">
        <f t="shared" si="15"/>
        <v>3672588.4409784172</v>
      </c>
      <c r="K85" s="14">
        <f t="shared" si="16"/>
        <v>0</v>
      </c>
      <c r="L85" s="14">
        <f t="shared" si="17"/>
        <v>16521383.922854904</v>
      </c>
      <c r="M85" s="14">
        <f t="shared" si="18"/>
        <v>50355767.544446759</v>
      </c>
      <c r="N85" s="14">
        <f t="shared" si="19"/>
        <v>0</v>
      </c>
      <c r="O85" s="14">
        <f t="shared" si="20"/>
        <v>46029968.709821582</v>
      </c>
    </row>
    <row r="86" spans="1:15" x14ac:dyDescent="0.25">
      <c r="A86" s="16">
        <v>39814</v>
      </c>
      <c r="B86" s="14">
        <v>49269704</v>
      </c>
      <c r="C86">
        <v>700.22</v>
      </c>
      <c r="D86">
        <v>0</v>
      </c>
      <c r="E86" s="14">
        <v>2481</v>
      </c>
      <c r="F86" s="14">
        <v>31</v>
      </c>
      <c r="G86">
        <v>0</v>
      </c>
      <c r="I86" s="14">
        <f t="shared" si="14"/>
        <v>-24519771.1984585</v>
      </c>
      <c r="J86" s="14">
        <f t="shared" si="15"/>
        <v>4176334.7377905473</v>
      </c>
      <c r="K86" s="14">
        <f t="shared" si="16"/>
        <v>0</v>
      </c>
      <c r="L86" s="14">
        <f t="shared" si="17"/>
        <v>16301922.332406543</v>
      </c>
      <c r="M86" s="14">
        <f t="shared" si="18"/>
        <v>50355767.544446759</v>
      </c>
      <c r="N86" s="14">
        <f t="shared" si="19"/>
        <v>0</v>
      </c>
      <c r="O86" s="14">
        <f t="shared" si="20"/>
        <v>46314253.416185349</v>
      </c>
    </row>
    <row r="87" spans="1:15" x14ac:dyDescent="0.25">
      <c r="A87" s="16">
        <v>39845</v>
      </c>
      <c r="B87" s="14">
        <v>42707906</v>
      </c>
      <c r="C87">
        <v>628.92999999999995</v>
      </c>
      <c r="D87">
        <v>0</v>
      </c>
      <c r="E87" s="14">
        <v>2463.6</v>
      </c>
      <c r="F87" s="14">
        <v>28</v>
      </c>
      <c r="G87">
        <v>0</v>
      </c>
      <c r="I87" s="14">
        <f t="shared" si="14"/>
        <v>-24519771.1984585</v>
      </c>
      <c r="J87" s="14">
        <f t="shared" si="15"/>
        <v>3751138.5088095292</v>
      </c>
      <c r="K87" s="14">
        <f t="shared" si="16"/>
        <v>0</v>
      </c>
      <c r="L87" s="14">
        <f t="shared" si="17"/>
        <v>16187592.04277177</v>
      </c>
      <c r="M87" s="14">
        <f t="shared" si="18"/>
        <v>45482628.749822877</v>
      </c>
      <c r="N87" s="14">
        <f t="shared" si="19"/>
        <v>0</v>
      </c>
      <c r="O87" s="14">
        <f t="shared" si="20"/>
        <v>40901588.102945678</v>
      </c>
    </row>
    <row r="88" spans="1:15" x14ac:dyDescent="0.25">
      <c r="A88" s="16">
        <v>39873</v>
      </c>
      <c r="B88" s="14">
        <v>42120515</v>
      </c>
      <c r="C88">
        <v>520.29999999999995</v>
      </c>
      <c r="D88">
        <v>0.02</v>
      </c>
      <c r="E88" s="14">
        <v>2439.6</v>
      </c>
      <c r="F88" s="14">
        <v>31</v>
      </c>
      <c r="G88">
        <v>1</v>
      </c>
      <c r="I88" s="14">
        <f t="shared" si="14"/>
        <v>-24519771.1984585</v>
      </c>
      <c r="J88" s="14">
        <f t="shared" si="15"/>
        <v>3103234.6463574613</v>
      </c>
      <c r="K88" s="14">
        <f t="shared" si="16"/>
        <v>2027.83020581346</v>
      </c>
      <c r="L88" s="14">
        <f t="shared" si="17"/>
        <v>16029895.091551391</v>
      </c>
      <c r="M88" s="14">
        <f t="shared" si="18"/>
        <v>50355767.544446759</v>
      </c>
      <c r="N88" s="14">
        <f t="shared" si="19"/>
        <v>-2903232.5239009499</v>
      </c>
      <c r="O88" s="14">
        <f t="shared" si="20"/>
        <v>42067921.390201978</v>
      </c>
    </row>
    <row r="89" spans="1:15" x14ac:dyDescent="0.25">
      <c r="A89" s="16">
        <v>39904</v>
      </c>
      <c r="B89" s="14">
        <v>36025863</v>
      </c>
      <c r="C89">
        <v>308.54000000000002</v>
      </c>
      <c r="D89">
        <v>0.12</v>
      </c>
      <c r="E89" s="14">
        <v>2448.1999999999998</v>
      </c>
      <c r="F89" s="14">
        <v>30</v>
      </c>
      <c r="G89">
        <v>1</v>
      </c>
      <c r="I89" s="14">
        <f t="shared" si="14"/>
        <v>-24519771.1984585</v>
      </c>
      <c r="J89" s="14">
        <f t="shared" si="15"/>
        <v>1840230.6703577384</v>
      </c>
      <c r="K89" s="14">
        <f t="shared" si="16"/>
        <v>12166.981234880759</v>
      </c>
      <c r="L89" s="14">
        <f t="shared" si="17"/>
        <v>16086403.165738693</v>
      </c>
      <c r="M89" s="14">
        <f t="shared" si="18"/>
        <v>48731387.946238801</v>
      </c>
      <c r="N89" s="14">
        <f t="shared" si="19"/>
        <v>-2903232.5239009499</v>
      </c>
      <c r="O89" s="14">
        <f t="shared" si="20"/>
        <v>39247185.041210666</v>
      </c>
    </row>
    <row r="90" spans="1:15" x14ac:dyDescent="0.25">
      <c r="A90" s="16">
        <v>39934</v>
      </c>
      <c r="B90" s="14">
        <v>40093276</v>
      </c>
      <c r="C90">
        <v>140.63</v>
      </c>
      <c r="D90">
        <v>18.57</v>
      </c>
      <c r="E90" s="14">
        <v>2454.4</v>
      </c>
      <c r="F90" s="14">
        <v>31</v>
      </c>
      <c r="G90">
        <v>1</v>
      </c>
      <c r="I90" s="14">
        <f t="shared" si="14"/>
        <v>-24519771.1984585</v>
      </c>
      <c r="J90" s="14">
        <f t="shared" si="15"/>
        <v>838762.03789592511</v>
      </c>
      <c r="K90" s="14">
        <f t="shared" si="16"/>
        <v>1882840.3460977976</v>
      </c>
      <c r="L90" s="14">
        <f t="shared" si="17"/>
        <v>16127141.544803958</v>
      </c>
      <c r="M90" s="14">
        <f t="shared" si="18"/>
        <v>50355767.544446759</v>
      </c>
      <c r="N90" s="14">
        <f t="shared" si="19"/>
        <v>-2903232.5239009499</v>
      </c>
      <c r="O90" s="14">
        <f t="shared" si="20"/>
        <v>41781507.750884987</v>
      </c>
    </row>
    <row r="91" spans="1:15" x14ac:dyDescent="0.25">
      <c r="A91" s="16">
        <v>39965</v>
      </c>
      <c r="B91" s="14">
        <v>42053575</v>
      </c>
      <c r="C91">
        <v>25.8</v>
      </c>
      <c r="D91">
        <v>71.97</v>
      </c>
      <c r="E91" s="14">
        <v>2453.6</v>
      </c>
      <c r="F91" s="14">
        <v>30</v>
      </c>
      <c r="G91">
        <v>0</v>
      </c>
      <c r="I91" s="14">
        <f t="shared" si="14"/>
        <v>-24519771.1984585</v>
      </c>
      <c r="J91" s="14">
        <f t="shared" si="15"/>
        <v>153879.40395160968</v>
      </c>
      <c r="K91" s="14">
        <f t="shared" si="16"/>
        <v>7297146.9956197357</v>
      </c>
      <c r="L91" s="14">
        <f t="shared" si="17"/>
        <v>16121884.979763279</v>
      </c>
      <c r="M91" s="14">
        <f t="shared" si="18"/>
        <v>48731387.946238801</v>
      </c>
      <c r="N91" s="14">
        <f t="shared" si="19"/>
        <v>0</v>
      </c>
      <c r="O91" s="14">
        <f t="shared" si="20"/>
        <v>47784528.127114929</v>
      </c>
    </row>
    <row r="92" spans="1:15" x14ac:dyDescent="0.25">
      <c r="A92" s="16">
        <v>39995</v>
      </c>
      <c r="B92" s="14">
        <v>49014200</v>
      </c>
      <c r="C92">
        <v>1.71</v>
      </c>
      <c r="D92">
        <v>138.5</v>
      </c>
      <c r="E92" s="14">
        <v>2472.1</v>
      </c>
      <c r="F92" s="14">
        <v>31</v>
      </c>
      <c r="G92">
        <v>0</v>
      </c>
      <c r="I92" s="14">
        <f t="shared" si="14"/>
        <v>-24519771.1984585</v>
      </c>
      <c r="J92" s="14">
        <f t="shared" si="15"/>
        <v>10198.983750281106</v>
      </c>
      <c r="K92" s="14">
        <f t="shared" si="16"/>
        <v>14042724.175258212</v>
      </c>
      <c r="L92" s="14">
        <f t="shared" si="17"/>
        <v>16243443.046328986</v>
      </c>
      <c r="M92" s="14">
        <f t="shared" si="18"/>
        <v>50355767.544446759</v>
      </c>
      <c r="N92" s="14">
        <f t="shared" si="19"/>
        <v>0</v>
      </c>
      <c r="O92" s="14">
        <f t="shared" si="20"/>
        <v>56132362.551325738</v>
      </c>
    </row>
    <row r="93" spans="1:15" x14ac:dyDescent="0.25">
      <c r="A93" s="16">
        <v>40026</v>
      </c>
      <c r="B93" s="14">
        <v>49062730</v>
      </c>
      <c r="C93">
        <v>5.34</v>
      </c>
      <c r="D93">
        <v>106.48</v>
      </c>
      <c r="E93" s="14">
        <v>2489.8000000000002</v>
      </c>
      <c r="F93" s="14">
        <v>31</v>
      </c>
      <c r="G93">
        <v>0</v>
      </c>
      <c r="I93" s="14">
        <f t="shared" si="14"/>
        <v>-24519771.1984585</v>
      </c>
      <c r="J93" s="14">
        <f t="shared" si="15"/>
        <v>31849.458027193628</v>
      </c>
      <c r="K93" s="14">
        <f t="shared" si="16"/>
        <v>10796168.015750861</v>
      </c>
      <c r="L93" s="14">
        <f t="shared" si="17"/>
        <v>16359744.547854017</v>
      </c>
      <c r="M93" s="14">
        <f t="shared" si="18"/>
        <v>50355767.544446759</v>
      </c>
      <c r="N93" s="14">
        <f t="shared" si="19"/>
        <v>0</v>
      </c>
      <c r="O93" s="14">
        <f t="shared" si="20"/>
        <v>53023758.367620334</v>
      </c>
    </row>
    <row r="94" spans="1:15" x14ac:dyDescent="0.25">
      <c r="A94" s="16">
        <v>40057</v>
      </c>
      <c r="B94" s="14">
        <v>45459559</v>
      </c>
      <c r="C94">
        <v>57.87</v>
      </c>
      <c r="D94">
        <v>32.590000000000003</v>
      </c>
      <c r="E94" s="14">
        <v>2499.6999999999998</v>
      </c>
      <c r="F94" s="14">
        <v>30</v>
      </c>
      <c r="G94">
        <v>1</v>
      </c>
      <c r="I94" s="14">
        <f t="shared" si="14"/>
        <v>-24519771.1984585</v>
      </c>
      <c r="J94" s="14">
        <f t="shared" si="15"/>
        <v>345155.08165425004</v>
      </c>
      <c r="K94" s="14">
        <f t="shared" si="16"/>
        <v>3304349.3203730336</v>
      </c>
      <c r="L94" s="14">
        <f t="shared" si="17"/>
        <v>16424794.54023242</v>
      </c>
      <c r="M94" s="14">
        <f t="shared" si="18"/>
        <v>48731387.946238801</v>
      </c>
      <c r="N94" s="14">
        <f t="shared" si="19"/>
        <v>-2903232.5239009499</v>
      </c>
      <c r="O94" s="14">
        <f t="shared" si="20"/>
        <v>41382683.166139059</v>
      </c>
    </row>
    <row r="95" spans="1:15" x14ac:dyDescent="0.25">
      <c r="A95" s="16">
        <v>40087</v>
      </c>
      <c r="B95" s="14">
        <v>41950384</v>
      </c>
      <c r="C95">
        <v>236.69</v>
      </c>
      <c r="D95">
        <v>3.39</v>
      </c>
      <c r="E95" s="14">
        <v>2487.3000000000002</v>
      </c>
      <c r="F95" s="14">
        <v>31</v>
      </c>
      <c r="G95">
        <v>1</v>
      </c>
      <c r="I95" s="14">
        <f t="shared" si="14"/>
        <v>-24519771.1984585</v>
      </c>
      <c r="J95" s="14">
        <f t="shared" si="15"/>
        <v>1411694.423306453</v>
      </c>
      <c r="K95" s="14">
        <f t="shared" si="16"/>
        <v>343717.21988538146</v>
      </c>
      <c r="L95" s="14">
        <f t="shared" si="17"/>
        <v>16343317.782101894</v>
      </c>
      <c r="M95" s="14">
        <f t="shared" si="18"/>
        <v>50355767.544446759</v>
      </c>
      <c r="N95" s="14">
        <f t="shared" si="19"/>
        <v>-2903232.5239009499</v>
      </c>
      <c r="O95" s="14">
        <f t="shared" si="20"/>
        <v>41031493.247381039</v>
      </c>
    </row>
    <row r="96" spans="1:15" x14ac:dyDescent="0.25">
      <c r="A96" s="16">
        <v>40118</v>
      </c>
      <c r="B96" s="14">
        <v>40104832</v>
      </c>
      <c r="C96">
        <v>408.44</v>
      </c>
      <c r="D96">
        <v>0</v>
      </c>
      <c r="E96" s="14">
        <v>2477.1</v>
      </c>
      <c r="F96" s="14">
        <v>30</v>
      </c>
      <c r="G96">
        <v>1</v>
      </c>
      <c r="I96" s="14">
        <f t="shared" si="14"/>
        <v>-24519771.1984585</v>
      </c>
      <c r="J96" s="14">
        <f t="shared" si="15"/>
        <v>2436066.0368215293</v>
      </c>
      <c r="K96" s="14">
        <f t="shared" si="16"/>
        <v>0</v>
      </c>
      <c r="L96" s="14">
        <f t="shared" si="17"/>
        <v>16276296.577833232</v>
      </c>
      <c r="M96" s="14">
        <f t="shared" si="18"/>
        <v>48731387.946238801</v>
      </c>
      <c r="N96" s="14">
        <f t="shared" si="19"/>
        <v>-2903232.5239009499</v>
      </c>
      <c r="O96" s="14">
        <f t="shared" si="20"/>
        <v>40020746.838534109</v>
      </c>
    </row>
    <row r="97" spans="1:15" x14ac:dyDescent="0.25">
      <c r="A97" s="16">
        <v>40148</v>
      </c>
      <c r="B97" s="14">
        <v>46088356</v>
      </c>
      <c r="C97">
        <v>615.76</v>
      </c>
      <c r="D97">
        <v>0</v>
      </c>
      <c r="E97" s="14">
        <v>2489.9</v>
      </c>
      <c r="F97" s="14">
        <v>31</v>
      </c>
      <c r="G97">
        <v>0</v>
      </c>
      <c r="I97" s="14">
        <f t="shared" si="14"/>
        <v>-24519771.1984585</v>
      </c>
      <c r="J97" s="14">
        <f t="shared" si="15"/>
        <v>3672588.4409784172</v>
      </c>
      <c r="K97" s="14">
        <f t="shared" si="16"/>
        <v>0</v>
      </c>
      <c r="L97" s="14">
        <f t="shared" si="17"/>
        <v>16360401.6184841</v>
      </c>
      <c r="M97" s="14">
        <f t="shared" si="18"/>
        <v>50355767.544446759</v>
      </c>
      <c r="N97" s="14">
        <f t="shared" si="19"/>
        <v>0</v>
      </c>
      <c r="O97" s="14">
        <f t="shared" si="20"/>
        <v>45868986.405450776</v>
      </c>
    </row>
    <row r="98" spans="1:15" x14ac:dyDescent="0.25">
      <c r="A98" s="16">
        <v>40179</v>
      </c>
      <c r="B98" s="14">
        <v>49397907</v>
      </c>
      <c r="C98">
        <v>700.22</v>
      </c>
      <c r="D98">
        <v>0</v>
      </c>
      <c r="E98" s="14">
        <v>2488.6999999999998</v>
      </c>
      <c r="F98" s="14">
        <v>31</v>
      </c>
      <c r="G98">
        <v>0</v>
      </c>
      <c r="I98" s="14">
        <f t="shared" ref="I98:I129" si="21">const</f>
        <v>-24519771.1984585</v>
      </c>
      <c r="J98" s="14">
        <f t="shared" ref="J98:J129" si="22">PearsonHDD*C98</f>
        <v>4176334.7377905473</v>
      </c>
      <c r="K98" s="14">
        <f t="shared" ref="K98:K129" si="23">PearsonCDD*D98</f>
        <v>0</v>
      </c>
      <c r="L98" s="14">
        <f t="shared" ref="L98:L129" si="24">TorFTE*E98</f>
        <v>16352516.77092308</v>
      </c>
      <c r="M98" s="14">
        <f t="shared" ref="M98:M129" si="25">MonthDays*F98</f>
        <v>50355767.544446759</v>
      </c>
      <c r="N98" s="14">
        <f t="shared" ref="N98:N129" si="26">Shoulder1*G98</f>
        <v>0</v>
      </c>
      <c r="O98" s="14">
        <f t="shared" ref="O98:O129" si="27">SUM(I98:N98)</f>
        <v>46364847.854701884</v>
      </c>
    </row>
    <row r="99" spans="1:15" x14ac:dyDescent="0.25">
      <c r="A99" s="16">
        <v>40210</v>
      </c>
      <c r="B99" s="14">
        <v>40768686</v>
      </c>
      <c r="C99">
        <v>628.92999999999995</v>
      </c>
      <c r="D99">
        <v>0</v>
      </c>
      <c r="E99" s="14">
        <v>2491.4</v>
      </c>
      <c r="F99" s="14">
        <v>28</v>
      </c>
      <c r="G99">
        <v>0</v>
      </c>
      <c r="I99" s="14">
        <f t="shared" si="21"/>
        <v>-24519771.1984585</v>
      </c>
      <c r="J99" s="14">
        <f t="shared" si="22"/>
        <v>3751138.5088095292</v>
      </c>
      <c r="K99" s="14">
        <f t="shared" si="23"/>
        <v>0</v>
      </c>
      <c r="L99" s="14">
        <f t="shared" si="24"/>
        <v>16370257.677935375</v>
      </c>
      <c r="M99" s="14">
        <f t="shared" si="25"/>
        <v>45482628.749822877</v>
      </c>
      <c r="N99" s="14">
        <f t="shared" si="26"/>
        <v>0</v>
      </c>
      <c r="O99" s="14">
        <f t="shared" si="27"/>
        <v>41084253.738109283</v>
      </c>
    </row>
    <row r="100" spans="1:15" x14ac:dyDescent="0.25">
      <c r="A100" s="16">
        <v>40238</v>
      </c>
      <c r="B100" s="14">
        <v>40910014</v>
      </c>
      <c r="C100">
        <v>520.29999999999995</v>
      </c>
      <c r="D100">
        <v>0.02</v>
      </c>
      <c r="E100" s="14">
        <v>2487</v>
      </c>
      <c r="F100" s="14">
        <v>31</v>
      </c>
      <c r="G100">
        <v>1</v>
      </c>
      <c r="I100" s="14">
        <f t="shared" si="21"/>
        <v>-24519771.1984585</v>
      </c>
      <c r="J100" s="14">
        <f t="shared" si="22"/>
        <v>3103234.6463574613</v>
      </c>
      <c r="K100" s="14">
        <f t="shared" si="23"/>
        <v>2027.83020581346</v>
      </c>
      <c r="L100" s="14">
        <f t="shared" si="24"/>
        <v>16341346.570211638</v>
      </c>
      <c r="M100" s="14">
        <f t="shared" si="25"/>
        <v>50355767.544446759</v>
      </c>
      <c r="N100" s="14">
        <f t="shared" si="26"/>
        <v>-2903232.5239009499</v>
      </c>
      <c r="O100" s="14">
        <f t="shared" si="27"/>
        <v>42379372.868862219</v>
      </c>
    </row>
    <row r="101" spans="1:15" x14ac:dyDescent="0.25">
      <c r="A101" s="16">
        <v>40269</v>
      </c>
      <c r="B101" s="14">
        <v>36681881</v>
      </c>
      <c r="C101">
        <v>308.54000000000002</v>
      </c>
      <c r="D101">
        <v>0.12</v>
      </c>
      <c r="E101" s="14">
        <v>2481.4</v>
      </c>
      <c r="F101" s="14">
        <v>30</v>
      </c>
      <c r="G101">
        <v>1</v>
      </c>
      <c r="I101" s="14">
        <f t="shared" si="21"/>
        <v>-24519771.1984585</v>
      </c>
      <c r="J101" s="14">
        <f t="shared" si="22"/>
        <v>1840230.6703577384</v>
      </c>
      <c r="K101" s="14">
        <f t="shared" si="23"/>
        <v>12166.981234880759</v>
      </c>
      <c r="L101" s="14">
        <f t="shared" si="24"/>
        <v>16304550.614926884</v>
      </c>
      <c r="M101" s="14">
        <f t="shared" si="25"/>
        <v>48731387.946238801</v>
      </c>
      <c r="N101" s="14">
        <f t="shared" si="26"/>
        <v>-2903232.5239009499</v>
      </c>
      <c r="O101" s="14">
        <f t="shared" si="27"/>
        <v>39465332.490398854</v>
      </c>
    </row>
    <row r="102" spans="1:15" x14ac:dyDescent="0.25">
      <c r="A102" s="16">
        <v>40299</v>
      </c>
      <c r="B102" s="14">
        <v>44687288</v>
      </c>
      <c r="C102">
        <v>140.63</v>
      </c>
      <c r="D102">
        <v>18.57</v>
      </c>
      <c r="E102" s="14">
        <v>2495.1999999999998</v>
      </c>
      <c r="F102" s="14">
        <v>31</v>
      </c>
      <c r="G102">
        <v>1</v>
      </c>
      <c r="I102" s="14">
        <f t="shared" si="21"/>
        <v>-24519771.1984585</v>
      </c>
      <c r="J102" s="14">
        <f t="shared" si="22"/>
        <v>838762.03789592511</v>
      </c>
      <c r="K102" s="14">
        <f t="shared" si="23"/>
        <v>1882840.3460977976</v>
      </c>
      <c r="L102" s="14">
        <f t="shared" si="24"/>
        <v>16395226.3618786</v>
      </c>
      <c r="M102" s="14">
        <f t="shared" si="25"/>
        <v>50355767.544446759</v>
      </c>
      <c r="N102" s="14">
        <f t="shared" si="26"/>
        <v>-2903232.5239009499</v>
      </c>
      <c r="O102" s="14">
        <f t="shared" si="27"/>
        <v>42049592.567959629</v>
      </c>
    </row>
    <row r="103" spans="1:15" x14ac:dyDescent="0.25">
      <c r="A103" s="16">
        <v>40330</v>
      </c>
      <c r="B103" s="14">
        <v>51533466</v>
      </c>
      <c r="C103">
        <v>25.8</v>
      </c>
      <c r="D103">
        <v>71.97</v>
      </c>
      <c r="E103" s="14">
        <v>2529.1999999999998</v>
      </c>
      <c r="F103" s="14">
        <v>30</v>
      </c>
      <c r="G103">
        <v>0</v>
      </c>
      <c r="I103" s="14">
        <f t="shared" si="21"/>
        <v>-24519771.1984585</v>
      </c>
      <c r="J103" s="14">
        <f t="shared" si="22"/>
        <v>153879.40395160968</v>
      </c>
      <c r="K103" s="14">
        <f t="shared" si="23"/>
        <v>7297146.9956197357</v>
      </c>
      <c r="L103" s="14">
        <f t="shared" si="24"/>
        <v>16618630.376107467</v>
      </c>
      <c r="M103" s="14">
        <f t="shared" si="25"/>
        <v>48731387.946238801</v>
      </c>
      <c r="N103" s="14">
        <f t="shared" si="26"/>
        <v>0</v>
      </c>
      <c r="O103" s="14">
        <f t="shared" si="27"/>
        <v>48281273.523459114</v>
      </c>
    </row>
    <row r="104" spans="1:15" x14ac:dyDescent="0.25">
      <c r="A104" s="16">
        <v>40360</v>
      </c>
      <c r="B104" s="14">
        <v>61497459</v>
      </c>
      <c r="C104">
        <v>1.71</v>
      </c>
      <c r="D104">
        <v>138.5</v>
      </c>
      <c r="E104" s="14">
        <v>2575.6999999999998</v>
      </c>
      <c r="F104" s="14">
        <v>31</v>
      </c>
      <c r="G104">
        <v>0</v>
      </c>
      <c r="I104" s="14">
        <f t="shared" si="21"/>
        <v>-24519771.1984585</v>
      </c>
      <c r="J104" s="14">
        <f t="shared" si="22"/>
        <v>10198.983750281106</v>
      </c>
      <c r="K104" s="14">
        <f t="shared" si="23"/>
        <v>14042724.175258212</v>
      </c>
      <c r="L104" s="14">
        <f t="shared" si="24"/>
        <v>16924168.219096951</v>
      </c>
      <c r="M104" s="14">
        <f t="shared" si="25"/>
        <v>50355767.544446759</v>
      </c>
      <c r="N104" s="14">
        <f t="shared" si="26"/>
        <v>0</v>
      </c>
      <c r="O104" s="14">
        <f t="shared" si="27"/>
        <v>56813087.724093705</v>
      </c>
    </row>
    <row r="105" spans="1:15" x14ac:dyDescent="0.25">
      <c r="A105" s="16">
        <v>40391</v>
      </c>
      <c r="B105" s="14">
        <v>57219511</v>
      </c>
      <c r="C105">
        <v>5.34</v>
      </c>
      <c r="D105">
        <v>106.48</v>
      </c>
      <c r="E105" s="14">
        <v>2601.5</v>
      </c>
      <c r="F105" s="14">
        <v>31</v>
      </c>
      <c r="G105">
        <v>0</v>
      </c>
      <c r="I105" s="14">
        <f t="shared" si="21"/>
        <v>-24519771.1984585</v>
      </c>
      <c r="J105" s="14">
        <f t="shared" si="22"/>
        <v>31849.458027193628</v>
      </c>
      <c r="K105" s="14">
        <f t="shared" si="23"/>
        <v>10796168.015750861</v>
      </c>
      <c r="L105" s="14">
        <f t="shared" si="24"/>
        <v>17093692.441658858</v>
      </c>
      <c r="M105" s="14">
        <f t="shared" si="25"/>
        <v>50355767.544446759</v>
      </c>
      <c r="N105" s="14">
        <f t="shared" si="26"/>
        <v>0</v>
      </c>
      <c r="O105" s="14">
        <f t="shared" si="27"/>
        <v>53757706.261425175</v>
      </c>
    </row>
    <row r="106" spans="1:15" x14ac:dyDescent="0.25">
      <c r="A106" s="16">
        <v>40422</v>
      </c>
      <c r="B106" s="14">
        <v>45833578</v>
      </c>
      <c r="C106">
        <v>57.87</v>
      </c>
      <c r="D106">
        <v>32.590000000000003</v>
      </c>
      <c r="E106" s="14">
        <v>2574.6999999999998</v>
      </c>
      <c r="F106" s="14">
        <v>30</v>
      </c>
      <c r="G106">
        <v>1</v>
      </c>
      <c r="I106" s="14">
        <f t="shared" si="21"/>
        <v>-24519771.1984585</v>
      </c>
      <c r="J106" s="14">
        <f t="shared" si="22"/>
        <v>345155.08165425004</v>
      </c>
      <c r="K106" s="14">
        <f t="shared" si="23"/>
        <v>3304349.3203730336</v>
      </c>
      <c r="L106" s="14">
        <f t="shared" si="24"/>
        <v>16917597.5127961</v>
      </c>
      <c r="M106" s="14">
        <f t="shared" si="25"/>
        <v>48731387.946238801</v>
      </c>
      <c r="N106" s="14">
        <f t="shared" si="26"/>
        <v>-2903232.5239009499</v>
      </c>
      <c r="O106" s="14">
        <f t="shared" si="27"/>
        <v>41875486.138702735</v>
      </c>
    </row>
    <row r="107" spans="1:15" x14ac:dyDescent="0.25">
      <c r="A107" s="16">
        <v>40452</v>
      </c>
      <c r="B107" s="14">
        <v>41340554</v>
      </c>
      <c r="C107">
        <v>236.69</v>
      </c>
      <c r="D107">
        <v>3.39</v>
      </c>
      <c r="E107" s="14">
        <v>2562.1999999999998</v>
      </c>
      <c r="F107" s="14">
        <v>31</v>
      </c>
      <c r="G107">
        <v>1</v>
      </c>
      <c r="I107" s="14">
        <f t="shared" si="21"/>
        <v>-24519771.1984585</v>
      </c>
      <c r="J107" s="14">
        <f t="shared" si="22"/>
        <v>1411694.423306453</v>
      </c>
      <c r="K107" s="14">
        <f t="shared" si="23"/>
        <v>343717.21988538146</v>
      </c>
      <c r="L107" s="14">
        <f t="shared" si="24"/>
        <v>16835463.684035487</v>
      </c>
      <c r="M107" s="14">
        <f t="shared" si="25"/>
        <v>50355767.544446759</v>
      </c>
      <c r="N107" s="14">
        <f t="shared" si="26"/>
        <v>-2903232.5239009499</v>
      </c>
      <c r="O107" s="14">
        <f t="shared" si="27"/>
        <v>41523639.149314635</v>
      </c>
    </row>
    <row r="108" spans="1:15" x14ac:dyDescent="0.25">
      <c r="A108" s="16">
        <v>40483</v>
      </c>
      <c r="B108" s="14">
        <v>39815993</v>
      </c>
      <c r="C108">
        <v>408.44</v>
      </c>
      <c r="D108">
        <v>0</v>
      </c>
      <c r="E108" s="14">
        <v>2543.5</v>
      </c>
      <c r="F108" s="14">
        <v>30</v>
      </c>
      <c r="G108">
        <v>1</v>
      </c>
      <c r="I108" s="14">
        <f t="shared" si="21"/>
        <v>-24519771.1984585</v>
      </c>
      <c r="J108" s="14">
        <f t="shared" si="22"/>
        <v>2436066.0368215293</v>
      </c>
      <c r="K108" s="14">
        <f t="shared" si="23"/>
        <v>0</v>
      </c>
      <c r="L108" s="14">
        <f t="shared" si="24"/>
        <v>16712591.476209611</v>
      </c>
      <c r="M108" s="14">
        <f t="shared" si="25"/>
        <v>48731387.946238801</v>
      </c>
      <c r="N108" s="14">
        <f t="shared" si="26"/>
        <v>-2903232.5239009499</v>
      </c>
      <c r="O108" s="14">
        <f t="shared" si="27"/>
        <v>40457041.736910492</v>
      </c>
    </row>
    <row r="109" spans="1:15" x14ac:dyDescent="0.25">
      <c r="A109" s="16">
        <v>40513</v>
      </c>
      <c r="B109" s="14">
        <v>47209999</v>
      </c>
      <c r="C109">
        <v>615.76</v>
      </c>
      <c r="D109">
        <v>0</v>
      </c>
      <c r="E109" s="14">
        <v>2563.6</v>
      </c>
      <c r="F109" s="14">
        <v>31</v>
      </c>
      <c r="G109">
        <v>0</v>
      </c>
      <c r="I109" s="14">
        <f t="shared" si="21"/>
        <v>-24519771.1984585</v>
      </c>
      <c r="J109" s="14">
        <f t="shared" si="22"/>
        <v>3672588.4409784172</v>
      </c>
      <c r="K109" s="14">
        <f t="shared" si="23"/>
        <v>0</v>
      </c>
      <c r="L109" s="14">
        <f t="shared" si="24"/>
        <v>16844662.672856677</v>
      </c>
      <c r="M109" s="14">
        <f t="shared" si="25"/>
        <v>50355767.544446759</v>
      </c>
      <c r="N109" s="14">
        <f t="shared" si="26"/>
        <v>0</v>
      </c>
      <c r="O109" s="14">
        <f t="shared" si="27"/>
        <v>46353247.459823355</v>
      </c>
    </row>
    <row r="110" spans="1:15" x14ac:dyDescent="0.25">
      <c r="A110" s="16">
        <v>40544</v>
      </c>
      <c r="B110" s="14">
        <v>49366174</v>
      </c>
      <c r="C110">
        <v>700.22</v>
      </c>
      <c r="D110">
        <v>0</v>
      </c>
      <c r="E110" s="14">
        <v>2550.1999999999998</v>
      </c>
      <c r="F110" s="14">
        <v>31</v>
      </c>
      <c r="G110">
        <v>0</v>
      </c>
      <c r="I110" s="14">
        <f t="shared" si="21"/>
        <v>-24519771.1984585</v>
      </c>
      <c r="J110" s="14">
        <f t="shared" si="22"/>
        <v>4176334.7377905473</v>
      </c>
      <c r="K110" s="14">
        <f t="shared" si="23"/>
        <v>0</v>
      </c>
      <c r="L110" s="14">
        <f t="shared" si="24"/>
        <v>16756615.208425298</v>
      </c>
      <c r="M110" s="14">
        <f t="shared" si="25"/>
        <v>50355767.544446759</v>
      </c>
      <c r="N110" s="14">
        <f t="shared" si="26"/>
        <v>0</v>
      </c>
      <c r="O110" s="14">
        <f t="shared" si="27"/>
        <v>46768946.292204104</v>
      </c>
    </row>
    <row r="111" spans="1:15" x14ac:dyDescent="0.25">
      <c r="A111" s="16">
        <v>40575</v>
      </c>
      <c r="B111" s="14">
        <v>41646640</v>
      </c>
      <c r="C111">
        <v>628.92999999999995</v>
      </c>
      <c r="D111">
        <v>0</v>
      </c>
      <c r="E111" s="14">
        <v>2535.6</v>
      </c>
      <c r="F111" s="14">
        <v>28</v>
      </c>
      <c r="G111">
        <v>0</v>
      </c>
      <c r="I111" s="14">
        <f t="shared" si="21"/>
        <v>-24519771.1984585</v>
      </c>
      <c r="J111" s="14">
        <f t="shared" si="22"/>
        <v>3751138.5088095292</v>
      </c>
      <c r="K111" s="14">
        <f t="shared" si="23"/>
        <v>0</v>
      </c>
      <c r="L111" s="14">
        <f t="shared" si="24"/>
        <v>16660682.896432903</v>
      </c>
      <c r="M111" s="14">
        <f t="shared" si="25"/>
        <v>45482628.749822877</v>
      </c>
      <c r="N111" s="14">
        <f t="shared" si="26"/>
        <v>0</v>
      </c>
      <c r="O111" s="14">
        <f t="shared" si="27"/>
        <v>41374678.956606805</v>
      </c>
    </row>
    <row r="112" spans="1:15" x14ac:dyDescent="0.25">
      <c r="A112" s="16">
        <v>40603</v>
      </c>
      <c r="B112" s="14">
        <v>42432747</v>
      </c>
      <c r="C112">
        <v>520.29999999999995</v>
      </c>
      <c r="D112">
        <v>0.02</v>
      </c>
      <c r="E112" s="14">
        <v>2515.6</v>
      </c>
      <c r="F112" s="14">
        <v>31</v>
      </c>
      <c r="G112">
        <v>1</v>
      </c>
      <c r="I112" s="14">
        <f t="shared" si="21"/>
        <v>-24519771.1984585</v>
      </c>
      <c r="J112" s="14">
        <f t="shared" si="22"/>
        <v>3103234.6463574613</v>
      </c>
      <c r="K112" s="14">
        <f t="shared" si="23"/>
        <v>2027.83020581346</v>
      </c>
      <c r="L112" s="14">
        <f t="shared" si="24"/>
        <v>16529268.770415921</v>
      </c>
      <c r="M112" s="14">
        <f t="shared" si="25"/>
        <v>50355767.544446759</v>
      </c>
      <c r="N112" s="14">
        <f t="shared" si="26"/>
        <v>-2903232.5239009499</v>
      </c>
      <c r="O112" s="14">
        <f t="shared" si="27"/>
        <v>42567295.069066502</v>
      </c>
    </row>
    <row r="113" spans="1:15" x14ac:dyDescent="0.25">
      <c r="A113" s="16">
        <v>40634</v>
      </c>
      <c r="B113" s="14">
        <v>38424019</v>
      </c>
      <c r="C113">
        <v>308.54000000000002</v>
      </c>
      <c r="D113">
        <v>0.12</v>
      </c>
      <c r="E113" s="14">
        <v>2522.1</v>
      </c>
      <c r="F113" s="14">
        <v>30</v>
      </c>
      <c r="G113">
        <v>1</v>
      </c>
      <c r="I113" s="14">
        <f t="shared" si="21"/>
        <v>-24519771.1984585</v>
      </c>
      <c r="J113" s="14">
        <f t="shared" si="22"/>
        <v>1840230.6703577384</v>
      </c>
      <c r="K113" s="14">
        <f t="shared" si="23"/>
        <v>12166.981234880759</v>
      </c>
      <c r="L113" s="14">
        <f t="shared" si="24"/>
        <v>16571978.361371441</v>
      </c>
      <c r="M113" s="14">
        <f t="shared" si="25"/>
        <v>48731387.946238801</v>
      </c>
      <c r="N113" s="14">
        <f t="shared" si="26"/>
        <v>-2903232.5239009499</v>
      </c>
      <c r="O113" s="14">
        <f t="shared" si="27"/>
        <v>39732760.236843415</v>
      </c>
    </row>
    <row r="114" spans="1:15" x14ac:dyDescent="0.25">
      <c r="A114" s="16">
        <v>40664</v>
      </c>
      <c r="B114" s="14">
        <v>42408613</v>
      </c>
      <c r="C114">
        <v>140.63</v>
      </c>
      <c r="D114">
        <v>18.57</v>
      </c>
      <c r="E114" s="14">
        <v>2547.1999999999998</v>
      </c>
      <c r="F114" s="14">
        <v>31</v>
      </c>
      <c r="G114">
        <v>1</v>
      </c>
      <c r="I114" s="14">
        <f t="shared" si="21"/>
        <v>-24519771.1984585</v>
      </c>
      <c r="J114" s="14">
        <f t="shared" si="22"/>
        <v>838762.03789592511</v>
      </c>
      <c r="K114" s="14">
        <f t="shared" si="23"/>
        <v>1882840.3460977976</v>
      </c>
      <c r="L114" s="14">
        <f t="shared" si="24"/>
        <v>16736903.089522751</v>
      </c>
      <c r="M114" s="14">
        <f t="shared" si="25"/>
        <v>50355767.544446759</v>
      </c>
      <c r="N114" s="14">
        <f t="shared" si="26"/>
        <v>-2903232.5239009499</v>
      </c>
      <c r="O114" s="14">
        <f t="shared" si="27"/>
        <v>42391269.295603782</v>
      </c>
    </row>
    <row r="115" spans="1:15" x14ac:dyDescent="0.25">
      <c r="A115" s="16">
        <v>40695</v>
      </c>
      <c r="B115" s="14">
        <v>49689088</v>
      </c>
      <c r="C115">
        <v>25.8</v>
      </c>
      <c r="D115">
        <v>71.97</v>
      </c>
      <c r="E115" s="14">
        <v>2578.5</v>
      </c>
      <c r="F115" s="14">
        <v>30</v>
      </c>
      <c r="G115">
        <v>0</v>
      </c>
      <c r="I115" s="14">
        <f t="shared" si="21"/>
        <v>-24519771.1984585</v>
      </c>
      <c r="J115" s="14">
        <f t="shared" si="22"/>
        <v>153879.40395160968</v>
      </c>
      <c r="K115" s="14">
        <f t="shared" si="23"/>
        <v>7297146.9956197357</v>
      </c>
      <c r="L115" s="14">
        <f t="shared" si="24"/>
        <v>16942566.196739327</v>
      </c>
      <c r="M115" s="14">
        <f t="shared" si="25"/>
        <v>48731387.946238801</v>
      </c>
      <c r="N115" s="14">
        <f t="shared" si="26"/>
        <v>0</v>
      </c>
      <c r="O115" s="14">
        <f t="shared" si="27"/>
        <v>48605209.344090976</v>
      </c>
    </row>
    <row r="116" spans="1:15" x14ac:dyDescent="0.25">
      <c r="A116" s="16">
        <v>40725</v>
      </c>
      <c r="B116" s="14">
        <v>61625002</v>
      </c>
      <c r="C116">
        <v>1.71</v>
      </c>
      <c r="D116">
        <v>138.5</v>
      </c>
      <c r="E116" s="14">
        <v>2615.1999999999998</v>
      </c>
      <c r="F116" s="14">
        <v>31</v>
      </c>
      <c r="G116">
        <v>0</v>
      </c>
      <c r="I116" s="14">
        <f t="shared" si="21"/>
        <v>-24519771.1984585</v>
      </c>
      <c r="J116" s="14">
        <f t="shared" si="22"/>
        <v>10198.983750281106</v>
      </c>
      <c r="K116" s="14">
        <f t="shared" si="23"/>
        <v>14042724.175258212</v>
      </c>
      <c r="L116" s="14">
        <f t="shared" si="24"/>
        <v>17183711.117980488</v>
      </c>
      <c r="M116" s="14">
        <f t="shared" si="25"/>
        <v>50355767.544446759</v>
      </c>
      <c r="N116" s="14">
        <f t="shared" si="26"/>
        <v>0</v>
      </c>
      <c r="O116" s="14">
        <f t="shared" si="27"/>
        <v>57072630.622977242</v>
      </c>
    </row>
    <row r="117" spans="1:15" x14ac:dyDescent="0.25">
      <c r="A117" s="16">
        <v>40756</v>
      </c>
      <c r="B117" s="14">
        <v>56052529</v>
      </c>
      <c r="C117">
        <v>5.34</v>
      </c>
      <c r="D117">
        <v>106.48</v>
      </c>
      <c r="E117" s="14">
        <v>2644.7</v>
      </c>
      <c r="F117" s="14">
        <v>31</v>
      </c>
      <c r="G117">
        <v>0</v>
      </c>
      <c r="I117" s="14">
        <f t="shared" si="21"/>
        <v>-24519771.1984585</v>
      </c>
      <c r="J117" s="14">
        <f t="shared" si="22"/>
        <v>31849.458027193628</v>
      </c>
      <c r="K117" s="14">
        <f t="shared" si="23"/>
        <v>10796168.015750861</v>
      </c>
      <c r="L117" s="14">
        <f t="shared" si="24"/>
        <v>17377546.953855537</v>
      </c>
      <c r="M117" s="14">
        <f t="shared" si="25"/>
        <v>50355767.544446759</v>
      </c>
      <c r="N117" s="14">
        <f t="shared" si="26"/>
        <v>0</v>
      </c>
      <c r="O117" s="14">
        <f t="shared" si="27"/>
        <v>54041560.77362185</v>
      </c>
    </row>
    <row r="118" spans="1:15" x14ac:dyDescent="0.25">
      <c r="A118" s="16">
        <v>40787</v>
      </c>
      <c r="B118" s="14">
        <v>44303045</v>
      </c>
      <c r="C118">
        <v>57.87</v>
      </c>
      <c r="D118">
        <v>32.590000000000003</v>
      </c>
      <c r="E118" s="14">
        <v>2636.5</v>
      </c>
      <c r="F118" s="14">
        <v>30</v>
      </c>
      <c r="G118">
        <v>1</v>
      </c>
      <c r="I118" s="14">
        <f t="shared" si="21"/>
        <v>-24519771.1984585</v>
      </c>
      <c r="J118" s="14">
        <f t="shared" si="22"/>
        <v>345155.08165425004</v>
      </c>
      <c r="K118" s="14">
        <f t="shared" si="23"/>
        <v>3304349.3203730336</v>
      </c>
      <c r="L118" s="14">
        <f t="shared" si="24"/>
        <v>17323667.162188575</v>
      </c>
      <c r="M118" s="14">
        <f t="shared" si="25"/>
        <v>48731387.946238801</v>
      </c>
      <c r="N118" s="14">
        <f t="shared" si="26"/>
        <v>-2903232.5239009499</v>
      </c>
      <c r="O118" s="14">
        <f t="shared" si="27"/>
        <v>42281555.788095213</v>
      </c>
    </row>
    <row r="119" spans="1:15" x14ac:dyDescent="0.25">
      <c r="A119" s="16">
        <v>40817</v>
      </c>
      <c r="B119" s="14">
        <v>41882054</v>
      </c>
      <c r="C119">
        <v>236.69</v>
      </c>
      <c r="D119">
        <v>3.39</v>
      </c>
      <c r="E119" s="14">
        <v>2598.3000000000002</v>
      </c>
      <c r="F119" s="14">
        <v>31</v>
      </c>
      <c r="G119">
        <v>1</v>
      </c>
      <c r="I119" s="14">
        <f t="shared" si="21"/>
        <v>-24519771.1984585</v>
      </c>
      <c r="J119" s="14">
        <f t="shared" si="22"/>
        <v>1411694.423306453</v>
      </c>
      <c r="K119" s="14">
        <f t="shared" si="23"/>
        <v>343717.21988538146</v>
      </c>
      <c r="L119" s="14">
        <f t="shared" si="24"/>
        <v>17072666.18149614</v>
      </c>
      <c r="M119" s="14">
        <f t="shared" si="25"/>
        <v>50355767.544446759</v>
      </c>
      <c r="N119" s="14">
        <f t="shared" si="26"/>
        <v>-2903232.5239009499</v>
      </c>
      <c r="O119" s="14">
        <f t="shared" si="27"/>
        <v>41760841.646775283</v>
      </c>
    </row>
    <row r="120" spans="1:15" x14ac:dyDescent="0.25">
      <c r="A120" s="16">
        <v>40848</v>
      </c>
      <c r="B120" s="14">
        <v>39806546</v>
      </c>
      <c r="C120">
        <v>408.44</v>
      </c>
      <c r="D120">
        <v>0</v>
      </c>
      <c r="E120" s="14">
        <v>2560.4</v>
      </c>
      <c r="F120" s="14">
        <v>30</v>
      </c>
      <c r="G120">
        <v>1</v>
      </c>
      <c r="I120" s="14">
        <f t="shared" si="21"/>
        <v>-24519771.1984585</v>
      </c>
      <c r="J120" s="14">
        <f t="shared" si="22"/>
        <v>2436066.0368215293</v>
      </c>
      <c r="K120" s="14">
        <f t="shared" si="23"/>
        <v>0</v>
      </c>
      <c r="L120" s="14">
        <f t="shared" si="24"/>
        <v>16823636.412693959</v>
      </c>
      <c r="M120" s="14">
        <f t="shared" si="25"/>
        <v>48731387.946238801</v>
      </c>
      <c r="N120" s="14">
        <f t="shared" si="26"/>
        <v>-2903232.5239009499</v>
      </c>
      <c r="O120" s="14">
        <f t="shared" si="27"/>
        <v>40568086.673394836</v>
      </c>
    </row>
    <row r="121" spans="1:15" x14ac:dyDescent="0.25">
      <c r="A121" s="16">
        <v>40878</v>
      </c>
      <c r="B121" s="14">
        <v>43716549</v>
      </c>
      <c r="C121">
        <v>615.76</v>
      </c>
      <c r="D121">
        <v>0</v>
      </c>
      <c r="E121" s="14">
        <v>2550.9</v>
      </c>
      <c r="F121" s="14">
        <v>31</v>
      </c>
      <c r="G121">
        <v>0</v>
      </c>
      <c r="I121" s="14">
        <f t="shared" si="21"/>
        <v>-24519771.1984585</v>
      </c>
      <c r="J121" s="14">
        <f t="shared" si="22"/>
        <v>3672588.4409784172</v>
      </c>
      <c r="K121" s="14">
        <f t="shared" si="23"/>
        <v>0</v>
      </c>
      <c r="L121" s="14">
        <f t="shared" si="24"/>
        <v>16761214.702835895</v>
      </c>
      <c r="M121" s="14">
        <f t="shared" si="25"/>
        <v>50355767.544446759</v>
      </c>
      <c r="N121" s="14">
        <f t="shared" si="26"/>
        <v>0</v>
      </c>
      <c r="O121" s="14">
        <f t="shared" si="27"/>
        <v>46269799.489802569</v>
      </c>
    </row>
    <row r="122" spans="1:15" x14ac:dyDescent="0.25">
      <c r="A122" s="16">
        <v>40909</v>
      </c>
      <c r="B122" s="14">
        <v>46828561</v>
      </c>
      <c r="C122">
        <v>700.22</v>
      </c>
      <c r="D122">
        <v>0</v>
      </c>
      <c r="E122" s="14">
        <v>2533.8000000000002</v>
      </c>
      <c r="F122" s="14">
        <v>31</v>
      </c>
      <c r="G122">
        <v>0</v>
      </c>
      <c r="I122" s="14">
        <f t="shared" si="21"/>
        <v>-24519771.1984585</v>
      </c>
      <c r="J122" s="14">
        <f t="shared" si="22"/>
        <v>4176334.7377905473</v>
      </c>
      <c r="K122" s="14">
        <f t="shared" si="23"/>
        <v>0</v>
      </c>
      <c r="L122" s="14">
        <f t="shared" si="24"/>
        <v>16648855.625091376</v>
      </c>
      <c r="M122" s="14">
        <f t="shared" si="25"/>
        <v>50355767.544446759</v>
      </c>
      <c r="N122" s="14">
        <f t="shared" si="26"/>
        <v>0</v>
      </c>
      <c r="O122" s="14">
        <f t="shared" si="27"/>
        <v>46661186.70887018</v>
      </c>
    </row>
    <row r="123" spans="1:15" x14ac:dyDescent="0.25">
      <c r="A123" s="16">
        <v>40940</v>
      </c>
      <c r="B123" s="14">
        <v>40144723</v>
      </c>
      <c r="C123">
        <v>628.92999999999995</v>
      </c>
      <c r="D123">
        <v>0</v>
      </c>
      <c r="E123" s="14">
        <v>2509.6999999999998</v>
      </c>
      <c r="F123" s="14">
        <v>29</v>
      </c>
      <c r="G123">
        <v>0</v>
      </c>
      <c r="I123" s="14">
        <f t="shared" si="21"/>
        <v>-24519771.1984585</v>
      </c>
      <c r="J123" s="14">
        <f t="shared" si="22"/>
        <v>3751138.5088095292</v>
      </c>
      <c r="K123" s="14">
        <f t="shared" si="23"/>
        <v>0</v>
      </c>
      <c r="L123" s="14">
        <f t="shared" si="24"/>
        <v>16490501.603240911</v>
      </c>
      <c r="M123" s="14">
        <f t="shared" si="25"/>
        <v>47107008.348030835</v>
      </c>
      <c r="N123" s="14">
        <f t="shared" si="26"/>
        <v>0</v>
      </c>
      <c r="O123" s="14">
        <f t="shared" si="27"/>
        <v>42828877.261622772</v>
      </c>
    </row>
    <row r="124" spans="1:15" x14ac:dyDescent="0.25">
      <c r="A124" s="16">
        <v>40969</v>
      </c>
      <c r="B124" s="14">
        <v>38792419</v>
      </c>
      <c r="C124">
        <v>520.29999999999995</v>
      </c>
      <c r="D124">
        <v>0.02</v>
      </c>
      <c r="E124" s="14">
        <v>2500.1</v>
      </c>
      <c r="F124" s="14">
        <v>31</v>
      </c>
      <c r="G124">
        <v>1</v>
      </c>
      <c r="I124" s="14">
        <f t="shared" si="21"/>
        <v>-24519771.1984585</v>
      </c>
      <c r="J124" s="14">
        <f t="shared" si="22"/>
        <v>3103234.6463574613</v>
      </c>
      <c r="K124" s="14">
        <f t="shared" si="23"/>
        <v>2027.83020581346</v>
      </c>
      <c r="L124" s="14">
        <f t="shared" si="24"/>
        <v>16427422.822752761</v>
      </c>
      <c r="M124" s="14">
        <f t="shared" si="25"/>
        <v>50355767.544446759</v>
      </c>
      <c r="N124" s="14">
        <f t="shared" si="26"/>
        <v>-2903232.5239009499</v>
      </c>
      <c r="O124" s="14">
        <f t="shared" si="27"/>
        <v>42465449.121403344</v>
      </c>
    </row>
    <row r="125" spans="1:15" x14ac:dyDescent="0.25">
      <c r="A125" s="16">
        <v>41000</v>
      </c>
      <c r="B125" s="14">
        <v>37716766</v>
      </c>
      <c r="C125">
        <v>308.54000000000002</v>
      </c>
      <c r="D125">
        <v>0.12</v>
      </c>
      <c r="E125" s="14">
        <v>2523.8000000000002</v>
      </c>
      <c r="F125" s="14">
        <v>30</v>
      </c>
      <c r="G125">
        <v>1</v>
      </c>
      <c r="I125" s="14">
        <f t="shared" si="21"/>
        <v>-24519771.1984585</v>
      </c>
      <c r="J125" s="14">
        <f t="shared" si="22"/>
        <v>1840230.6703577384</v>
      </c>
      <c r="K125" s="14">
        <f t="shared" si="23"/>
        <v>12166.981234880759</v>
      </c>
      <c r="L125" s="14">
        <f t="shared" si="24"/>
        <v>16583148.562082885</v>
      </c>
      <c r="M125" s="14">
        <f t="shared" si="25"/>
        <v>48731387.946238801</v>
      </c>
      <c r="N125" s="14">
        <f t="shared" si="26"/>
        <v>-2903232.5239009499</v>
      </c>
      <c r="O125" s="14">
        <f t="shared" si="27"/>
        <v>39743930.437554859</v>
      </c>
    </row>
    <row r="126" spans="1:15" x14ac:dyDescent="0.25">
      <c r="A126" s="16">
        <v>41030</v>
      </c>
      <c r="B126" s="14">
        <v>42865233</v>
      </c>
      <c r="C126">
        <v>140.63</v>
      </c>
      <c r="D126">
        <v>18.57</v>
      </c>
      <c r="E126" s="14">
        <v>2559.6999999999998</v>
      </c>
      <c r="F126" s="14">
        <v>31</v>
      </c>
      <c r="G126">
        <v>1</v>
      </c>
      <c r="I126" s="14">
        <f t="shared" si="21"/>
        <v>-24519771.1984585</v>
      </c>
      <c r="J126" s="14">
        <f t="shared" si="22"/>
        <v>838762.03789592511</v>
      </c>
      <c r="K126" s="14">
        <f t="shared" si="23"/>
        <v>1882840.3460977976</v>
      </c>
      <c r="L126" s="14">
        <f t="shared" si="24"/>
        <v>16819036.918283366</v>
      </c>
      <c r="M126" s="14">
        <f t="shared" si="25"/>
        <v>50355767.544446759</v>
      </c>
      <c r="N126" s="14">
        <f t="shared" si="26"/>
        <v>-2903232.5239009499</v>
      </c>
      <c r="O126" s="14">
        <f t="shared" si="27"/>
        <v>42473403.124364398</v>
      </c>
    </row>
    <row r="127" spans="1:15" x14ac:dyDescent="0.25">
      <c r="A127" s="16">
        <v>41061</v>
      </c>
      <c r="B127" s="14">
        <v>52997688</v>
      </c>
      <c r="C127">
        <v>25.8</v>
      </c>
      <c r="D127">
        <v>71.97</v>
      </c>
      <c r="E127" s="14">
        <v>2611</v>
      </c>
      <c r="F127" s="14">
        <v>30</v>
      </c>
      <c r="G127">
        <v>0</v>
      </c>
      <c r="I127" s="14">
        <f t="shared" si="21"/>
        <v>-24519771.1984585</v>
      </c>
      <c r="J127" s="14">
        <f t="shared" si="22"/>
        <v>153879.40395160968</v>
      </c>
      <c r="K127" s="14">
        <f t="shared" si="23"/>
        <v>7297146.9956197357</v>
      </c>
      <c r="L127" s="14">
        <f t="shared" si="24"/>
        <v>17156114.151516922</v>
      </c>
      <c r="M127" s="14">
        <f t="shared" si="25"/>
        <v>48731387.946238801</v>
      </c>
      <c r="N127" s="14">
        <f t="shared" si="26"/>
        <v>0</v>
      </c>
      <c r="O127" s="14">
        <f t="shared" si="27"/>
        <v>48818757.298868567</v>
      </c>
    </row>
    <row r="128" spans="1:15" x14ac:dyDescent="0.25">
      <c r="A128" s="16">
        <v>41091</v>
      </c>
      <c r="B128" s="14">
        <v>63233816</v>
      </c>
      <c r="C128">
        <v>1.71</v>
      </c>
      <c r="D128">
        <v>138.5</v>
      </c>
      <c r="E128" s="14">
        <v>2648.6</v>
      </c>
      <c r="F128" s="14">
        <v>31</v>
      </c>
      <c r="G128">
        <v>0</v>
      </c>
      <c r="I128" s="14">
        <f t="shared" si="21"/>
        <v>-24519771.1984585</v>
      </c>
      <c r="J128" s="14">
        <f t="shared" si="22"/>
        <v>10198.983750281106</v>
      </c>
      <c r="K128" s="14">
        <f t="shared" si="23"/>
        <v>14042724.175258212</v>
      </c>
      <c r="L128" s="14">
        <f t="shared" si="24"/>
        <v>17403172.708428849</v>
      </c>
      <c r="M128" s="14">
        <f t="shared" si="25"/>
        <v>50355767.544446759</v>
      </c>
      <c r="N128" s="14">
        <f t="shared" si="26"/>
        <v>0</v>
      </c>
      <c r="O128" s="14">
        <f t="shared" si="27"/>
        <v>57292092.213425599</v>
      </c>
    </row>
    <row r="129" spans="1:15" x14ac:dyDescent="0.25">
      <c r="A129" s="16">
        <v>41122</v>
      </c>
      <c r="B129" s="14">
        <v>57288251</v>
      </c>
      <c r="C129">
        <v>5.34</v>
      </c>
      <c r="D129">
        <v>106.48</v>
      </c>
      <c r="E129" s="14">
        <v>2691.8</v>
      </c>
      <c r="F129" s="14">
        <v>31</v>
      </c>
      <c r="G129">
        <v>0</v>
      </c>
      <c r="I129" s="14">
        <f t="shared" si="21"/>
        <v>-24519771.1984585</v>
      </c>
      <c r="J129" s="14">
        <f t="shared" si="22"/>
        <v>31849.458027193628</v>
      </c>
      <c r="K129" s="14">
        <f t="shared" si="23"/>
        <v>10796168.015750861</v>
      </c>
      <c r="L129" s="14">
        <f t="shared" si="24"/>
        <v>17687027.220625527</v>
      </c>
      <c r="M129" s="14">
        <f t="shared" si="25"/>
        <v>50355767.544446759</v>
      </c>
      <c r="N129" s="14">
        <f t="shared" si="26"/>
        <v>0</v>
      </c>
      <c r="O129" s="14">
        <f t="shared" si="27"/>
        <v>54351041.04039184</v>
      </c>
    </row>
    <row r="130" spans="1:15" x14ac:dyDescent="0.25">
      <c r="A130" s="16">
        <v>41153</v>
      </c>
      <c r="B130" s="14">
        <v>46380786</v>
      </c>
      <c r="C130">
        <v>57.87</v>
      </c>
      <c r="D130">
        <v>32.590000000000003</v>
      </c>
      <c r="E130" s="14">
        <v>2687.7</v>
      </c>
      <c r="F130" s="14">
        <v>30</v>
      </c>
      <c r="G130">
        <v>1</v>
      </c>
      <c r="I130" s="14">
        <f t="shared" ref="I130:I157" si="28">const</f>
        <v>-24519771.1984585</v>
      </c>
      <c r="J130" s="14">
        <f t="shared" ref="J130:J157" si="29">PearsonHDD*C130</f>
        <v>345155.08165425004</v>
      </c>
      <c r="K130" s="14">
        <f t="shared" ref="K130:K157" si="30">PearsonCDD*D130</f>
        <v>3304349.3203730336</v>
      </c>
      <c r="L130" s="14">
        <f t="shared" ref="L130:L157" si="31">TorFTE*E130</f>
        <v>17660087.324792046</v>
      </c>
      <c r="M130" s="14">
        <f t="shared" ref="M130:M157" si="32">MonthDays*F130</f>
        <v>48731387.946238801</v>
      </c>
      <c r="N130" s="14">
        <f t="shared" ref="N130:N157" si="33">Shoulder1*G130</f>
        <v>-2903232.5239009499</v>
      </c>
      <c r="O130" s="14">
        <f t="shared" ref="O130:O157" si="34">SUM(I130:N130)</f>
        <v>42617975.950698681</v>
      </c>
    </row>
    <row r="131" spans="1:15" x14ac:dyDescent="0.25">
      <c r="A131" s="16">
        <v>41183</v>
      </c>
      <c r="B131" s="14">
        <v>41744479</v>
      </c>
      <c r="C131">
        <v>236.69</v>
      </c>
      <c r="D131">
        <v>3.39</v>
      </c>
      <c r="E131" s="14">
        <v>2693.2</v>
      </c>
      <c r="F131" s="14">
        <v>31</v>
      </c>
      <c r="G131">
        <v>1</v>
      </c>
      <c r="I131" s="14">
        <f t="shared" si="28"/>
        <v>-24519771.1984585</v>
      </c>
      <c r="J131" s="14">
        <f t="shared" si="29"/>
        <v>1411694.423306453</v>
      </c>
      <c r="K131" s="14">
        <f t="shared" si="30"/>
        <v>343717.21988538146</v>
      </c>
      <c r="L131" s="14">
        <f t="shared" si="31"/>
        <v>17696226.209446717</v>
      </c>
      <c r="M131" s="14">
        <f t="shared" si="32"/>
        <v>50355767.544446759</v>
      </c>
      <c r="N131" s="14">
        <f t="shared" si="33"/>
        <v>-2903232.5239009499</v>
      </c>
      <c r="O131" s="14">
        <f t="shared" si="34"/>
        <v>42384401.674725868</v>
      </c>
    </row>
    <row r="132" spans="1:15" x14ac:dyDescent="0.25">
      <c r="A132" s="16">
        <v>41214</v>
      </c>
      <c r="B132" s="14">
        <v>39247878</v>
      </c>
      <c r="C132">
        <v>408.44</v>
      </c>
      <c r="D132">
        <v>0</v>
      </c>
      <c r="E132" s="14">
        <v>2668.9</v>
      </c>
      <c r="F132" s="14">
        <v>30</v>
      </c>
      <c r="G132">
        <v>1</v>
      </c>
      <c r="I132" s="14">
        <f t="shared" si="28"/>
        <v>-24519771.1984585</v>
      </c>
      <c r="J132" s="14">
        <f t="shared" si="29"/>
        <v>2436066.0368215293</v>
      </c>
      <c r="K132" s="14">
        <f t="shared" si="30"/>
        <v>0</v>
      </c>
      <c r="L132" s="14">
        <f t="shared" si="31"/>
        <v>17536558.046336085</v>
      </c>
      <c r="M132" s="14">
        <f t="shared" si="32"/>
        <v>48731387.946238801</v>
      </c>
      <c r="N132" s="14">
        <f t="shared" si="33"/>
        <v>-2903232.5239009499</v>
      </c>
      <c r="O132" s="14">
        <f t="shared" si="34"/>
        <v>41281008.307036966</v>
      </c>
    </row>
    <row r="133" spans="1:15" x14ac:dyDescent="0.25">
      <c r="A133" s="16">
        <v>41244</v>
      </c>
      <c r="B133" s="14">
        <v>44598971</v>
      </c>
      <c r="C133">
        <v>615.76</v>
      </c>
      <c r="D133">
        <v>0</v>
      </c>
      <c r="E133" s="14">
        <v>2665.6</v>
      </c>
      <c r="F133" s="14">
        <v>31</v>
      </c>
      <c r="G133">
        <v>0</v>
      </c>
      <c r="I133" s="14">
        <f t="shared" si="28"/>
        <v>-24519771.1984585</v>
      </c>
      <c r="J133" s="14">
        <f t="shared" si="29"/>
        <v>3672588.4409784172</v>
      </c>
      <c r="K133" s="14">
        <f t="shared" si="30"/>
        <v>0</v>
      </c>
      <c r="L133" s="14">
        <f t="shared" si="31"/>
        <v>17514874.715543281</v>
      </c>
      <c r="M133" s="14">
        <f t="shared" si="32"/>
        <v>50355767.544446759</v>
      </c>
      <c r="N133" s="14">
        <f t="shared" si="33"/>
        <v>0</v>
      </c>
      <c r="O133" s="14">
        <f t="shared" si="34"/>
        <v>47023459.502509952</v>
      </c>
    </row>
    <row r="134" spans="1:15" x14ac:dyDescent="0.25">
      <c r="A134" s="16">
        <v>41275</v>
      </c>
      <c r="B134" s="14">
        <v>47625433</v>
      </c>
      <c r="C134">
        <v>700.22</v>
      </c>
      <c r="D134">
        <v>0</v>
      </c>
      <c r="E134" s="14">
        <v>2626</v>
      </c>
      <c r="F134" s="14">
        <v>31</v>
      </c>
      <c r="G134">
        <v>0</v>
      </c>
      <c r="I134" s="14">
        <f t="shared" si="28"/>
        <v>-24519771.1984585</v>
      </c>
      <c r="J134" s="14">
        <f t="shared" si="29"/>
        <v>4176334.7377905473</v>
      </c>
      <c r="K134" s="14">
        <f t="shared" si="30"/>
        <v>0</v>
      </c>
      <c r="L134" s="14">
        <f t="shared" si="31"/>
        <v>17254674.74602966</v>
      </c>
      <c r="M134" s="14">
        <f t="shared" si="32"/>
        <v>50355767.544446759</v>
      </c>
      <c r="N134" s="14">
        <f t="shared" si="33"/>
        <v>0</v>
      </c>
      <c r="O134" s="14">
        <f t="shared" si="34"/>
        <v>47267005.829808466</v>
      </c>
    </row>
    <row r="135" spans="1:15" x14ac:dyDescent="0.25">
      <c r="A135" s="16">
        <v>41306</v>
      </c>
      <c r="B135" s="14">
        <v>40793809</v>
      </c>
      <c r="C135">
        <v>628.92999999999995</v>
      </c>
      <c r="D135">
        <v>0</v>
      </c>
      <c r="E135" s="14">
        <v>2597.8000000000002</v>
      </c>
      <c r="F135" s="14">
        <v>28</v>
      </c>
      <c r="G135">
        <v>0</v>
      </c>
      <c r="I135" s="14">
        <f t="shared" si="28"/>
        <v>-24519771.1984585</v>
      </c>
      <c r="J135" s="14">
        <f t="shared" si="29"/>
        <v>3751138.5088095292</v>
      </c>
      <c r="K135" s="14">
        <f t="shared" si="30"/>
        <v>0</v>
      </c>
      <c r="L135" s="14">
        <f t="shared" si="31"/>
        <v>17069380.828345716</v>
      </c>
      <c r="M135" s="14">
        <f t="shared" si="32"/>
        <v>45482628.749822877</v>
      </c>
      <c r="N135" s="14">
        <f t="shared" si="33"/>
        <v>0</v>
      </c>
      <c r="O135" s="14">
        <f t="shared" si="34"/>
        <v>41783376.888519622</v>
      </c>
    </row>
    <row r="136" spans="1:15" x14ac:dyDescent="0.25">
      <c r="A136" s="16">
        <v>41334</v>
      </c>
      <c r="B136" s="14">
        <v>42064195</v>
      </c>
      <c r="C136">
        <v>520.29999999999995</v>
      </c>
      <c r="D136">
        <v>0.02</v>
      </c>
      <c r="E136" s="14">
        <v>2576</v>
      </c>
      <c r="F136" s="14">
        <v>31</v>
      </c>
      <c r="G136">
        <v>1</v>
      </c>
      <c r="I136" s="14">
        <f t="shared" si="28"/>
        <v>-24519771.1984585</v>
      </c>
      <c r="J136" s="14">
        <f t="shared" si="29"/>
        <v>3103234.6463574613</v>
      </c>
      <c r="K136" s="14">
        <f t="shared" si="30"/>
        <v>2027.83020581346</v>
      </c>
      <c r="L136" s="14">
        <f t="shared" si="31"/>
        <v>16926139.430987205</v>
      </c>
      <c r="M136" s="14">
        <f t="shared" si="32"/>
        <v>50355767.544446759</v>
      </c>
      <c r="N136" s="14">
        <f t="shared" si="33"/>
        <v>-2903232.5239009499</v>
      </c>
      <c r="O136" s="14">
        <f t="shared" si="34"/>
        <v>42964165.729637794</v>
      </c>
    </row>
    <row r="137" spans="1:15" x14ac:dyDescent="0.25">
      <c r="A137" s="16">
        <v>41365</v>
      </c>
      <c r="B137" s="14">
        <v>38200195</v>
      </c>
      <c r="C137">
        <v>308.54000000000002</v>
      </c>
      <c r="D137">
        <v>0.12</v>
      </c>
      <c r="E137" s="14">
        <v>2600.6</v>
      </c>
      <c r="F137" s="14">
        <v>30</v>
      </c>
      <c r="G137">
        <v>1</v>
      </c>
      <c r="I137" s="14">
        <f t="shared" si="28"/>
        <v>-24519771.1984585</v>
      </c>
      <c r="J137" s="14">
        <f t="shared" si="29"/>
        <v>1840230.6703577384</v>
      </c>
      <c r="K137" s="14">
        <f t="shared" si="30"/>
        <v>12166.981234880759</v>
      </c>
      <c r="L137" s="14">
        <f t="shared" si="31"/>
        <v>17087778.805988092</v>
      </c>
      <c r="M137" s="14">
        <f t="shared" si="32"/>
        <v>48731387.946238801</v>
      </c>
      <c r="N137" s="14">
        <f t="shared" si="33"/>
        <v>-2903232.5239009499</v>
      </c>
      <c r="O137" s="14">
        <f t="shared" si="34"/>
        <v>40248560.68146006</v>
      </c>
    </row>
    <row r="138" spans="1:15" x14ac:dyDescent="0.25">
      <c r="A138" s="16">
        <v>41395</v>
      </c>
      <c r="B138" s="14">
        <v>41031394</v>
      </c>
      <c r="C138">
        <v>140.63</v>
      </c>
      <c r="D138">
        <v>18.57</v>
      </c>
      <c r="E138" s="14">
        <v>2660.2</v>
      </c>
      <c r="F138" s="14">
        <v>31</v>
      </c>
      <c r="G138">
        <v>1</v>
      </c>
      <c r="I138" s="14">
        <f t="shared" si="28"/>
        <v>-24519771.1984585</v>
      </c>
      <c r="J138" s="14">
        <f t="shared" si="29"/>
        <v>838762.03789592511</v>
      </c>
      <c r="K138" s="14">
        <f t="shared" si="30"/>
        <v>1882840.3460977976</v>
      </c>
      <c r="L138" s="14">
        <f t="shared" si="31"/>
        <v>17479392.901518695</v>
      </c>
      <c r="M138" s="14">
        <f t="shared" si="32"/>
        <v>50355767.544446759</v>
      </c>
      <c r="N138" s="14">
        <f t="shared" si="33"/>
        <v>-2903232.5239009499</v>
      </c>
      <c r="O138" s="14">
        <f t="shared" si="34"/>
        <v>43133759.107599728</v>
      </c>
    </row>
    <row r="139" spans="1:15" x14ac:dyDescent="0.25">
      <c r="A139" s="16">
        <v>41426</v>
      </c>
      <c r="B139" s="14">
        <v>47474943</v>
      </c>
      <c r="C139">
        <v>25.8</v>
      </c>
      <c r="D139">
        <v>71.97</v>
      </c>
      <c r="E139" s="14">
        <v>2720.3</v>
      </c>
      <c r="F139" s="14">
        <v>30</v>
      </c>
      <c r="G139">
        <v>0</v>
      </c>
      <c r="I139" s="14">
        <f t="shared" si="28"/>
        <v>-24519771.1984585</v>
      </c>
      <c r="J139" s="14">
        <f t="shared" si="29"/>
        <v>153879.40395160968</v>
      </c>
      <c r="K139" s="14">
        <f t="shared" si="30"/>
        <v>7297146.9956197357</v>
      </c>
      <c r="L139" s="14">
        <f t="shared" si="31"/>
        <v>17874292.350199729</v>
      </c>
      <c r="M139" s="14">
        <f t="shared" si="32"/>
        <v>48731387.946238801</v>
      </c>
      <c r="N139" s="14">
        <f t="shared" si="33"/>
        <v>0</v>
      </c>
      <c r="O139" s="14">
        <f t="shared" si="34"/>
        <v>49536935.497551382</v>
      </c>
    </row>
    <row r="140" spans="1:15" x14ac:dyDescent="0.25">
      <c r="A140" s="16">
        <v>41456</v>
      </c>
      <c r="B140" s="14">
        <v>55946075</v>
      </c>
      <c r="C140">
        <v>1.71</v>
      </c>
      <c r="D140">
        <v>138.5</v>
      </c>
      <c r="E140" s="14">
        <v>2765.2</v>
      </c>
      <c r="F140" s="14">
        <v>31</v>
      </c>
      <c r="G140">
        <v>0</v>
      </c>
      <c r="I140" s="14">
        <f t="shared" si="28"/>
        <v>-24519771.1984585</v>
      </c>
      <c r="J140" s="14">
        <f t="shared" si="29"/>
        <v>10198.983750281106</v>
      </c>
      <c r="K140" s="14">
        <f t="shared" si="30"/>
        <v>14042724.175258212</v>
      </c>
      <c r="L140" s="14">
        <f t="shared" si="31"/>
        <v>18169317.063107848</v>
      </c>
      <c r="M140" s="14">
        <f t="shared" si="32"/>
        <v>50355767.544446759</v>
      </c>
      <c r="N140" s="14">
        <f t="shared" si="33"/>
        <v>0</v>
      </c>
      <c r="O140" s="14">
        <f t="shared" si="34"/>
        <v>58058236.568104595</v>
      </c>
    </row>
    <row r="141" spans="1:15" x14ac:dyDescent="0.25">
      <c r="A141" s="16">
        <v>41487</v>
      </c>
      <c r="B141" s="14">
        <v>52769566</v>
      </c>
      <c r="C141">
        <v>5.34</v>
      </c>
      <c r="D141">
        <v>106.48</v>
      </c>
      <c r="E141" s="14">
        <v>2789.2</v>
      </c>
      <c r="F141" s="14">
        <v>31</v>
      </c>
      <c r="G141">
        <v>0</v>
      </c>
      <c r="I141" s="14">
        <f t="shared" si="28"/>
        <v>-24519771.1984585</v>
      </c>
      <c r="J141" s="14">
        <f t="shared" si="29"/>
        <v>31849.458027193628</v>
      </c>
      <c r="K141" s="14">
        <f t="shared" si="30"/>
        <v>10796168.015750861</v>
      </c>
      <c r="L141" s="14">
        <f t="shared" si="31"/>
        <v>18327014.014328226</v>
      </c>
      <c r="M141" s="14">
        <f t="shared" si="32"/>
        <v>50355767.544446759</v>
      </c>
      <c r="N141" s="14">
        <f t="shared" si="33"/>
        <v>0</v>
      </c>
      <c r="O141" s="14">
        <f t="shared" si="34"/>
        <v>54991027.834094539</v>
      </c>
    </row>
    <row r="142" spans="1:15" x14ac:dyDescent="0.25">
      <c r="A142" s="16">
        <v>41518</v>
      </c>
      <c r="B142" s="14">
        <v>45059628</v>
      </c>
      <c r="C142">
        <v>57.87</v>
      </c>
      <c r="D142">
        <v>32.590000000000003</v>
      </c>
      <c r="E142" s="14">
        <v>2775.1</v>
      </c>
      <c r="F142" s="14">
        <v>30</v>
      </c>
      <c r="G142">
        <v>1</v>
      </c>
      <c r="I142" s="14">
        <f t="shared" si="28"/>
        <v>-24519771.1984585</v>
      </c>
      <c r="J142" s="14">
        <f t="shared" si="29"/>
        <v>345155.08165425004</v>
      </c>
      <c r="K142" s="14">
        <f t="shared" si="30"/>
        <v>3304349.3203730336</v>
      </c>
      <c r="L142" s="14">
        <f t="shared" si="31"/>
        <v>18234367.055486254</v>
      </c>
      <c r="M142" s="14">
        <f t="shared" si="32"/>
        <v>48731387.946238801</v>
      </c>
      <c r="N142" s="14">
        <f t="shared" si="33"/>
        <v>-2903232.5239009499</v>
      </c>
      <c r="O142" s="14">
        <f t="shared" si="34"/>
        <v>43192255.681392886</v>
      </c>
    </row>
    <row r="143" spans="1:15" x14ac:dyDescent="0.25">
      <c r="A143" s="16">
        <v>41548</v>
      </c>
      <c r="B143" s="14">
        <v>41972213</v>
      </c>
      <c r="C143">
        <v>236.69</v>
      </c>
      <c r="D143">
        <v>3.39</v>
      </c>
      <c r="E143" s="14">
        <v>2751.2</v>
      </c>
      <c r="F143" s="14">
        <v>31</v>
      </c>
      <c r="G143">
        <v>1</v>
      </c>
      <c r="I143" s="14">
        <f t="shared" si="28"/>
        <v>-24519771.1984585</v>
      </c>
      <c r="J143" s="14">
        <f t="shared" si="29"/>
        <v>1411694.423306453</v>
      </c>
      <c r="K143" s="14">
        <f t="shared" si="30"/>
        <v>343717.21988538146</v>
      </c>
      <c r="L143" s="14">
        <f t="shared" si="31"/>
        <v>18077327.174895961</v>
      </c>
      <c r="M143" s="14">
        <f t="shared" si="32"/>
        <v>50355767.544446759</v>
      </c>
      <c r="N143" s="14">
        <f t="shared" si="33"/>
        <v>-2903232.5239009499</v>
      </c>
      <c r="O143" s="14">
        <f t="shared" si="34"/>
        <v>42765502.640175112</v>
      </c>
    </row>
    <row r="144" spans="1:15" x14ac:dyDescent="0.25">
      <c r="A144" s="16">
        <v>41579</v>
      </c>
      <c r="B144" s="14">
        <v>39247878</v>
      </c>
      <c r="C144">
        <v>408.44</v>
      </c>
      <c r="D144">
        <v>0</v>
      </c>
      <c r="E144" s="14">
        <v>2706.3</v>
      </c>
      <c r="F144" s="14">
        <v>30</v>
      </c>
      <c r="G144">
        <v>1</v>
      </c>
      <c r="I144" s="14">
        <f t="shared" si="28"/>
        <v>-24519771.1984585</v>
      </c>
      <c r="J144" s="14">
        <f t="shared" si="29"/>
        <v>2436066.0368215293</v>
      </c>
      <c r="K144" s="14">
        <f t="shared" si="30"/>
        <v>0</v>
      </c>
      <c r="L144" s="14">
        <f t="shared" si="31"/>
        <v>17782302.461987842</v>
      </c>
      <c r="M144" s="14">
        <f t="shared" si="32"/>
        <v>48731387.946238801</v>
      </c>
      <c r="N144" s="14">
        <f t="shared" si="33"/>
        <v>-2903232.5239009499</v>
      </c>
      <c r="O144" s="14">
        <f t="shared" si="34"/>
        <v>41526752.722688727</v>
      </c>
    </row>
    <row r="145" spans="1:15" x14ac:dyDescent="0.25">
      <c r="A145" s="16">
        <v>41609</v>
      </c>
      <c r="B145" s="14">
        <v>44598971</v>
      </c>
      <c r="C145">
        <v>615.76</v>
      </c>
      <c r="D145">
        <v>0</v>
      </c>
      <c r="E145" s="14">
        <v>2696.4</v>
      </c>
      <c r="F145" s="14">
        <v>31</v>
      </c>
      <c r="G145">
        <v>0</v>
      </c>
      <c r="I145" s="14">
        <f t="shared" si="28"/>
        <v>-24519771.1984585</v>
      </c>
      <c r="J145" s="14">
        <f t="shared" si="29"/>
        <v>3672588.4409784172</v>
      </c>
      <c r="K145" s="14">
        <f t="shared" si="30"/>
        <v>0</v>
      </c>
      <c r="L145" s="14">
        <f t="shared" si="31"/>
        <v>17717252.469609436</v>
      </c>
      <c r="M145" s="14">
        <f t="shared" si="32"/>
        <v>50355767.544446759</v>
      </c>
      <c r="N145" s="14">
        <f t="shared" si="33"/>
        <v>0</v>
      </c>
      <c r="O145" s="14">
        <f t="shared" si="34"/>
        <v>47225837.256576106</v>
      </c>
    </row>
    <row r="146" spans="1:15" x14ac:dyDescent="0.25">
      <c r="A146" s="16">
        <v>41640</v>
      </c>
      <c r="C146">
        <v>700.22</v>
      </c>
      <c r="D146">
        <v>0</v>
      </c>
      <c r="E146" s="14">
        <v>2653.2350167543832</v>
      </c>
      <c r="F146" s="14">
        <v>31</v>
      </c>
      <c r="G146">
        <v>0</v>
      </c>
      <c r="I146" s="14">
        <f t="shared" si="28"/>
        <v>-24519771.1984585</v>
      </c>
      <c r="J146" s="14">
        <f t="shared" si="29"/>
        <v>4176334.7377905473</v>
      </c>
      <c r="K146" s="14">
        <f t="shared" si="30"/>
        <v>0</v>
      </c>
      <c r="L146" s="14">
        <f t="shared" si="31"/>
        <v>17433628.042221416</v>
      </c>
      <c r="M146" s="14">
        <f t="shared" si="32"/>
        <v>50355767.544446759</v>
      </c>
      <c r="N146" s="14">
        <f t="shared" si="33"/>
        <v>0</v>
      </c>
      <c r="O146" s="14">
        <f t="shared" si="34"/>
        <v>47445959.126000226</v>
      </c>
    </row>
    <row r="147" spans="1:15" x14ac:dyDescent="0.25">
      <c r="A147" s="16">
        <v>41671</v>
      </c>
      <c r="C147">
        <v>628.92999999999995</v>
      </c>
      <c r="D147">
        <v>0</v>
      </c>
      <c r="E147" s="14">
        <v>2626.3665478366388</v>
      </c>
      <c r="F147" s="14">
        <v>28</v>
      </c>
      <c r="G147">
        <v>0</v>
      </c>
      <c r="I147" s="14">
        <f t="shared" si="28"/>
        <v>-24519771.1984585</v>
      </c>
      <c r="J147" s="14">
        <f t="shared" si="29"/>
        <v>3751138.5088095292</v>
      </c>
      <c r="K147" s="14">
        <f t="shared" si="30"/>
        <v>0</v>
      </c>
      <c r="L147" s="14">
        <f t="shared" si="31"/>
        <v>17257083.224209424</v>
      </c>
      <c r="M147" s="14">
        <f t="shared" si="32"/>
        <v>45482628.749822877</v>
      </c>
      <c r="N147" s="14">
        <f t="shared" si="33"/>
        <v>0</v>
      </c>
      <c r="O147" s="14">
        <f t="shared" si="34"/>
        <v>41971079.284383327</v>
      </c>
    </row>
    <row r="148" spans="1:15" x14ac:dyDescent="0.25">
      <c r="A148" s="16">
        <v>41699</v>
      </c>
      <c r="C148">
        <v>520.29999999999995</v>
      </c>
      <c r="D148">
        <v>0.02</v>
      </c>
      <c r="E148" s="14">
        <v>2610.3116685167074</v>
      </c>
      <c r="F148" s="14">
        <v>31</v>
      </c>
      <c r="G148">
        <v>1</v>
      </c>
      <c r="I148" s="14">
        <f t="shared" si="28"/>
        <v>-24519771.1984585</v>
      </c>
      <c r="J148" s="14">
        <f t="shared" si="29"/>
        <v>3103234.6463574613</v>
      </c>
      <c r="K148" s="14">
        <f t="shared" si="30"/>
        <v>2027.83020581346</v>
      </c>
      <c r="L148" s="14">
        <f t="shared" si="31"/>
        <v>17151591.327502578</v>
      </c>
      <c r="M148" s="14">
        <f t="shared" si="32"/>
        <v>50355767.544446759</v>
      </c>
      <c r="N148" s="14">
        <f t="shared" si="33"/>
        <v>-2903232.5239009499</v>
      </c>
      <c r="O148" s="14">
        <f t="shared" si="34"/>
        <v>43189617.626153164</v>
      </c>
    </row>
    <row r="149" spans="1:15" x14ac:dyDescent="0.25">
      <c r="A149" s="16">
        <v>41730</v>
      </c>
      <c r="C149">
        <v>308.54000000000002</v>
      </c>
      <c r="D149">
        <v>0.12</v>
      </c>
      <c r="E149" s="14">
        <v>2635.1478549627882</v>
      </c>
      <c r="F149" s="14">
        <v>30</v>
      </c>
      <c r="G149">
        <v>1</v>
      </c>
      <c r="I149" s="14">
        <f t="shared" si="28"/>
        <v>-24519771.1984585</v>
      </c>
      <c r="J149" s="14">
        <f t="shared" si="29"/>
        <v>1840230.6703577384</v>
      </c>
      <c r="K149" s="14">
        <f t="shared" si="30"/>
        <v>12166.981234880759</v>
      </c>
      <c r="L149" s="14">
        <f t="shared" si="31"/>
        <v>17314782.614272904</v>
      </c>
      <c r="M149" s="14">
        <f t="shared" si="32"/>
        <v>48731387.946238801</v>
      </c>
      <c r="N149" s="14">
        <f t="shared" si="33"/>
        <v>-2903232.5239009499</v>
      </c>
      <c r="O149" s="14">
        <f t="shared" si="34"/>
        <v>40475564.489744879</v>
      </c>
    </row>
    <row r="150" spans="1:15" x14ac:dyDescent="0.25">
      <c r="A150" s="16">
        <v>41760</v>
      </c>
      <c r="C150">
        <v>140.63</v>
      </c>
      <c r="D150">
        <v>18.57</v>
      </c>
      <c r="E150" s="14">
        <v>2684.0824567946142</v>
      </c>
      <c r="F150" s="14">
        <v>31</v>
      </c>
      <c r="G150">
        <v>1</v>
      </c>
      <c r="I150" s="14">
        <f t="shared" si="28"/>
        <v>-24519771.1984585</v>
      </c>
      <c r="J150" s="14">
        <f t="shared" si="29"/>
        <v>838762.03789592511</v>
      </c>
      <c r="K150" s="14">
        <f t="shared" si="30"/>
        <v>1882840.3460977976</v>
      </c>
      <c r="L150" s="14">
        <f t="shared" si="31"/>
        <v>17636317.510858826</v>
      </c>
      <c r="M150" s="14">
        <f t="shared" si="32"/>
        <v>50355767.544446759</v>
      </c>
      <c r="N150" s="14">
        <f t="shared" si="33"/>
        <v>-2903232.5239009499</v>
      </c>
      <c r="O150" s="14">
        <f t="shared" si="34"/>
        <v>43290683.716939859</v>
      </c>
    </row>
    <row r="151" spans="1:15" x14ac:dyDescent="0.25">
      <c r="A151" s="16">
        <v>41791</v>
      </c>
      <c r="C151">
        <v>25.8</v>
      </c>
      <c r="D151">
        <v>71.97</v>
      </c>
      <c r="E151" s="14">
        <v>2741.312283785498</v>
      </c>
      <c r="F151" s="14">
        <v>30</v>
      </c>
      <c r="G151">
        <v>0</v>
      </c>
      <c r="I151" s="14">
        <f t="shared" si="28"/>
        <v>-24519771.1984585</v>
      </c>
      <c r="J151" s="14">
        <f t="shared" si="29"/>
        <v>153879.40395160968</v>
      </c>
      <c r="K151" s="14">
        <f t="shared" si="30"/>
        <v>7297146.9956197357</v>
      </c>
      <c r="L151" s="14">
        <f t="shared" si="31"/>
        <v>18012357.895664327</v>
      </c>
      <c r="M151" s="14">
        <f t="shared" si="32"/>
        <v>48731387.946238801</v>
      </c>
      <c r="N151" s="14">
        <f t="shared" si="33"/>
        <v>0</v>
      </c>
      <c r="O151" s="14">
        <f t="shared" si="34"/>
        <v>49675001.043015972</v>
      </c>
    </row>
    <row r="152" spans="1:15" x14ac:dyDescent="0.25">
      <c r="A152" s="16">
        <v>41821</v>
      </c>
      <c r="C152">
        <v>1.71</v>
      </c>
      <c r="D152">
        <v>138.5</v>
      </c>
      <c r="E152" s="14">
        <v>2783.6890861218953</v>
      </c>
      <c r="F152" s="14">
        <v>31</v>
      </c>
      <c r="G152">
        <v>0</v>
      </c>
      <c r="I152" s="14">
        <f t="shared" si="28"/>
        <v>-24519771.1984585</v>
      </c>
      <c r="J152" s="14">
        <f t="shared" si="29"/>
        <v>10198.983750281106</v>
      </c>
      <c r="K152" s="14">
        <f t="shared" si="30"/>
        <v>14042724.175258212</v>
      </c>
      <c r="L152" s="14">
        <f t="shared" si="31"/>
        <v>18290803.417785928</v>
      </c>
      <c r="M152" s="14">
        <f t="shared" si="32"/>
        <v>50355767.544446759</v>
      </c>
      <c r="N152" s="14">
        <f t="shared" si="33"/>
        <v>0</v>
      </c>
      <c r="O152" s="14">
        <f t="shared" si="34"/>
        <v>58179722.922782674</v>
      </c>
    </row>
    <row r="153" spans="1:15" x14ac:dyDescent="0.25">
      <c r="A153" s="16">
        <v>41852</v>
      </c>
      <c r="C153">
        <v>5.34</v>
      </c>
      <c r="D153">
        <v>106.48</v>
      </c>
      <c r="E153" s="14">
        <v>2818.4043930615867</v>
      </c>
      <c r="F153" s="14">
        <v>31</v>
      </c>
      <c r="G153">
        <v>0</v>
      </c>
      <c r="I153" s="14">
        <f t="shared" si="28"/>
        <v>-24519771.1984585</v>
      </c>
      <c r="J153" s="14">
        <f t="shared" si="29"/>
        <v>31849.458027193628</v>
      </c>
      <c r="K153" s="14">
        <f t="shared" si="30"/>
        <v>10796168.015750861</v>
      </c>
      <c r="L153" s="14">
        <f t="shared" si="31"/>
        <v>18518907.503830466</v>
      </c>
      <c r="M153" s="14">
        <f t="shared" si="32"/>
        <v>50355767.544446759</v>
      </c>
      <c r="N153" s="14">
        <f t="shared" si="33"/>
        <v>0</v>
      </c>
      <c r="O153" s="14">
        <f t="shared" si="34"/>
        <v>55182921.323596783</v>
      </c>
    </row>
    <row r="154" spans="1:15" x14ac:dyDescent="0.25">
      <c r="A154" s="16">
        <v>41883</v>
      </c>
      <c r="C154">
        <v>57.87</v>
      </c>
      <c r="D154">
        <v>32.590000000000003</v>
      </c>
      <c r="E154" s="14">
        <v>2809.1216977270324</v>
      </c>
      <c r="F154" s="14">
        <v>30</v>
      </c>
      <c r="G154">
        <v>1</v>
      </c>
      <c r="I154" s="14">
        <f t="shared" si="28"/>
        <v>-24519771.1984585</v>
      </c>
      <c r="J154" s="14">
        <f t="shared" si="29"/>
        <v>345155.08165425004</v>
      </c>
      <c r="K154" s="14">
        <f t="shared" si="30"/>
        <v>3304349.3203730336</v>
      </c>
      <c r="L154" s="14">
        <f t="shared" si="31"/>
        <v>18457913.639106851</v>
      </c>
      <c r="M154" s="14">
        <f t="shared" si="32"/>
        <v>48731387.946238801</v>
      </c>
      <c r="N154" s="14">
        <f t="shared" si="33"/>
        <v>-2903232.5239009499</v>
      </c>
      <c r="O154" s="14">
        <f t="shared" si="34"/>
        <v>43415802.265013486</v>
      </c>
    </row>
    <row r="155" spans="1:15" x14ac:dyDescent="0.25">
      <c r="A155" s="16">
        <v>41913</v>
      </c>
      <c r="C155">
        <v>236.69</v>
      </c>
      <c r="D155">
        <v>3.39</v>
      </c>
      <c r="E155" s="14">
        <v>2799.8884817124103</v>
      </c>
      <c r="F155" s="14">
        <v>31</v>
      </c>
      <c r="G155">
        <v>1</v>
      </c>
      <c r="I155" s="14">
        <f t="shared" si="28"/>
        <v>-24519771.1984585</v>
      </c>
      <c r="J155" s="14">
        <f t="shared" si="29"/>
        <v>1411694.423306453</v>
      </c>
      <c r="K155" s="14">
        <f t="shared" si="30"/>
        <v>343717.21988538146</v>
      </c>
      <c r="L155" s="14">
        <f t="shared" si="31"/>
        <v>18397244.888462473</v>
      </c>
      <c r="M155" s="14">
        <f t="shared" si="32"/>
        <v>50355767.544446759</v>
      </c>
      <c r="N155" s="14">
        <f t="shared" si="33"/>
        <v>-2903232.5239009499</v>
      </c>
      <c r="O155" s="14">
        <f t="shared" si="34"/>
        <v>43085420.353741623</v>
      </c>
    </row>
    <row r="156" spans="1:15" x14ac:dyDescent="0.25">
      <c r="A156" s="16">
        <v>41944</v>
      </c>
      <c r="C156">
        <v>408.44</v>
      </c>
      <c r="D156">
        <v>0</v>
      </c>
      <c r="E156" s="14">
        <v>2764.4570215588342</v>
      </c>
      <c r="F156" s="14">
        <v>30</v>
      </c>
      <c r="G156">
        <v>1</v>
      </c>
      <c r="I156" s="14">
        <f t="shared" si="28"/>
        <v>-24519771.1984585</v>
      </c>
      <c r="J156" s="14">
        <f t="shared" si="29"/>
        <v>2436066.0368215293</v>
      </c>
      <c r="K156" s="14">
        <f t="shared" si="30"/>
        <v>0</v>
      </c>
      <c r="L156" s="14">
        <f t="shared" si="31"/>
        <v>18164435.169983085</v>
      </c>
      <c r="M156" s="14">
        <f t="shared" si="32"/>
        <v>48731387.946238801</v>
      </c>
      <c r="N156" s="14">
        <f t="shared" si="33"/>
        <v>-2903232.5239009499</v>
      </c>
      <c r="O156" s="14">
        <f t="shared" si="34"/>
        <v>41908885.430683963</v>
      </c>
    </row>
    <row r="157" spans="1:15" x14ac:dyDescent="0.25">
      <c r="A157" s="16">
        <v>41974</v>
      </c>
      <c r="C157">
        <v>615.76</v>
      </c>
      <c r="D157">
        <v>0</v>
      </c>
      <c r="E157" s="14">
        <v>2757.7193911676072</v>
      </c>
      <c r="F157" s="14">
        <v>31</v>
      </c>
      <c r="G157">
        <v>0</v>
      </c>
      <c r="I157" s="14">
        <f t="shared" si="28"/>
        <v>-24519771.1984585</v>
      </c>
      <c r="J157" s="14">
        <f t="shared" si="29"/>
        <v>3672588.4409784172</v>
      </c>
      <c r="K157" s="14">
        <f t="shared" si="30"/>
        <v>0</v>
      </c>
      <c r="L157" s="14">
        <f t="shared" si="31"/>
        <v>18120164.179518659</v>
      </c>
      <c r="M157" s="14">
        <f t="shared" si="32"/>
        <v>50355767.544446759</v>
      </c>
      <c r="N157" s="14">
        <f t="shared" si="33"/>
        <v>0</v>
      </c>
      <c r="O157" s="14">
        <f t="shared" si="34"/>
        <v>47628748.966485336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57"/>
  <sheetViews>
    <sheetView workbookViewId="0"/>
  </sheetViews>
  <sheetFormatPr defaultColWidth="10.85546875" defaultRowHeight="15" x14ac:dyDescent="0.25"/>
  <cols>
    <col min="1" max="1" width="10.7109375" style="14" bestFit="1" customWidth="1"/>
    <col min="2" max="2" width="10.7109375" style="14" customWidth="1"/>
    <col min="3" max="3" width="9" style="14" bestFit="1" customWidth="1"/>
    <col min="4" max="16384" width="10.85546875" style="14"/>
  </cols>
  <sheetData>
    <row r="1" spans="1:4" x14ac:dyDescent="0.25">
      <c r="A1" s="14" t="s">
        <v>1</v>
      </c>
      <c r="B1" s="14" t="s">
        <v>0</v>
      </c>
      <c r="C1" s="14" t="s">
        <v>35</v>
      </c>
      <c r="D1" s="14" t="s">
        <v>32</v>
      </c>
    </row>
    <row r="2" spans="1:4" x14ac:dyDescent="0.25">
      <c r="A2" s="16">
        <v>37257</v>
      </c>
      <c r="B2" s="18">
        <f t="shared" ref="B2:B33" si="0">YEAR(A2)</f>
        <v>2002</v>
      </c>
      <c r="C2" s="14">
        <v>44994028</v>
      </c>
      <c r="D2" s="14">
        <v>44777365.212416753</v>
      </c>
    </row>
    <row r="3" spans="1:4" x14ac:dyDescent="0.25">
      <c r="A3" s="16">
        <v>37288</v>
      </c>
      <c r="B3" s="18">
        <f t="shared" si="0"/>
        <v>2002</v>
      </c>
      <c r="C3" s="14">
        <v>37568894</v>
      </c>
      <c r="D3" s="14">
        <v>39404781.207612261</v>
      </c>
    </row>
    <row r="4" spans="1:4" x14ac:dyDescent="0.25">
      <c r="A4" s="16">
        <v>37316</v>
      </c>
      <c r="B4" s="18">
        <f t="shared" si="0"/>
        <v>2002</v>
      </c>
      <c r="C4" s="14">
        <v>42737446</v>
      </c>
      <c r="D4" s="14">
        <v>40745895.282471143</v>
      </c>
    </row>
    <row r="5" spans="1:4" x14ac:dyDescent="0.25">
      <c r="A5" s="16">
        <v>37347</v>
      </c>
      <c r="B5" s="18">
        <f t="shared" si="0"/>
        <v>2002</v>
      </c>
      <c r="C5" s="14">
        <v>39147597</v>
      </c>
      <c r="D5" s="14">
        <v>37938957.416711614</v>
      </c>
    </row>
    <row r="6" spans="1:4" x14ac:dyDescent="0.25">
      <c r="A6" s="16">
        <v>37377</v>
      </c>
      <c r="B6" s="18">
        <f t="shared" si="0"/>
        <v>2002</v>
      </c>
      <c r="C6" s="14">
        <v>40435651</v>
      </c>
      <c r="D6" s="14">
        <v>40586953.345390625</v>
      </c>
    </row>
    <row r="7" spans="1:4" x14ac:dyDescent="0.25">
      <c r="A7" s="16">
        <v>37408</v>
      </c>
      <c r="B7" s="18">
        <f t="shared" si="0"/>
        <v>2002</v>
      </c>
      <c r="C7" s="14">
        <v>47697303</v>
      </c>
      <c r="D7" s="14">
        <v>46678021.186051942</v>
      </c>
    </row>
    <row r="8" spans="1:4" x14ac:dyDescent="0.25">
      <c r="A8" s="16">
        <v>37438</v>
      </c>
      <c r="B8" s="18">
        <f t="shared" si="0"/>
        <v>2002</v>
      </c>
      <c r="C8" s="14">
        <v>61631439</v>
      </c>
      <c r="D8" s="14">
        <v>55119816.710364893</v>
      </c>
    </row>
    <row r="9" spans="1:4" x14ac:dyDescent="0.25">
      <c r="A9" s="16">
        <v>37469</v>
      </c>
      <c r="B9" s="18">
        <f t="shared" si="0"/>
        <v>2002</v>
      </c>
      <c r="C9" s="14">
        <v>58763340</v>
      </c>
      <c r="D9" s="14">
        <v>52085461.507859081</v>
      </c>
    </row>
    <row r="10" spans="1:4" x14ac:dyDescent="0.25">
      <c r="A10" s="16">
        <v>37500</v>
      </c>
      <c r="B10" s="18">
        <f t="shared" si="0"/>
        <v>2002</v>
      </c>
      <c r="C10" s="14">
        <v>46861340</v>
      </c>
      <c r="D10" s="14">
        <v>40397734.291641779</v>
      </c>
    </row>
    <row r="11" spans="1:4" x14ac:dyDescent="0.25">
      <c r="A11" s="16">
        <v>37530</v>
      </c>
      <c r="B11" s="18">
        <f t="shared" si="0"/>
        <v>2002</v>
      </c>
      <c r="C11" s="14">
        <v>41859246</v>
      </c>
      <c r="D11" s="14">
        <v>39995292.863737144</v>
      </c>
    </row>
    <row r="12" spans="1:4" x14ac:dyDescent="0.25">
      <c r="A12" s="16">
        <v>37561</v>
      </c>
      <c r="B12" s="18">
        <f t="shared" si="0"/>
        <v>2002</v>
      </c>
      <c r="C12" s="14">
        <v>39708994</v>
      </c>
      <c r="D12" s="14">
        <v>38910297.473690622</v>
      </c>
    </row>
    <row r="13" spans="1:4" x14ac:dyDescent="0.25">
      <c r="A13" s="16">
        <v>37591</v>
      </c>
      <c r="B13" s="18">
        <f t="shared" si="0"/>
        <v>2002</v>
      </c>
      <c r="C13" s="14">
        <v>44384068</v>
      </c>
      <c r="D13" s="14">
        <v>44690201.695078447</v>
      </c>
    </row>
    <row r="14" spans="1:4" x14ac:dyDescent="0.25">
      <c r="A14" s="16">
        <v>37622</v>
      </c>
      <c r="B14" s="18">
        <f t="shared" si="0"/>
        <v>2003</v>
      </c>
      <c r="C14" s="14">
        <v>46049624</v>
      </c>
      <c r="D14" s="14">
        <v>45174892.943618119</v>
      </c>
    </row>
    <row r="15" spans="1:4" x14ac:dyDescent="0.25">
      <c r="A15" s="16">
        <v>37653</v>
      </c>
      <c r="B15" s="18">
        <f t="shared" si="0"/>
        <v>2003</v>
      </c>
      <c r="C15" s="14">
        <v>40095973</v>
      </c>
      <c r="D15" s="14">
        <v>39869330.143082291</v>
      </c>
    </row>
    <row r="16" spans="1:4" x14ac:dyDescent="0.25">
      <c r="A16" s="16">
        <v>37681</v>
      </c>
      <c r="B16" s="18">
        <f t="shared" si="0"/>
        <v>2003</v>
      </c>
      <c r="C16" s="14">
        <v>42167524</v>
      </c>
      <c r="D16" s="14">
        <v>41191389.169668712</v>
      </c>
    </row>
    <row r="17" spans="1:4" x14ac:dyDescent="0.25">
      <c r="A17" s="16">
        <v>37712</v>
      </c>
      <c r="B17" s="18">
        <f t="shared" si="0"/>
        <v>2003</v>
      </c>
      <c r="C17" s="14">
        <v>36553705</v>
      </c>
      <c r="D17" s="14">
        <v>38416647.764783345</v>
      </c>
    </row>
    <row r="18" spans="1:4" x14ac:dyDescent="0.25">
      <c r="A18" s="16">
        <v>37742</v>
      </c>
      <c r="B18" s="18">
        <f t="shared" si="0"/>
        <v>2003</v>
      </c>
      <c r="C18" s="14">
        <v>37556483</v>
      </c>
      <c r="D18" s="14">
        <v>40970025.522730134</v>
      </c>
    </row>
    <row r="19" spans="1:4" x14ac:dyDescent="0.25">
      <c r="A19" s="16">
        <v>37773</v>
      </c>
      <c r="B19" s="18">
        <f t="shared" si="0"/>
        <v>2003</v>
      </c>
      <c r="C19" s="14">
        <v>42984371</v>
      </c>
      <c r="D19" s="14">
        <v>47110373.66064781</v>
      </c>
    </row>
    <row r="20" spans="1:4" x14ac:dyDescent="0.25">
      <c r="A20" s="16">
        <v>37803</v>
      </c>
      <c r="B20" s="18">
        <f t="shared" si="0"/>
        <v>2003</v>
      </c>
      <c r="C20" s="14">
        <v>52284129</v>
      </c>
      <c r="D20" s="14">
        <v>55464121.720529385</v>
      </c>
    </row>
    <row r="21" spans="1:4" x14ac:dyDescent="0.25">
      <c r="A21" s="16">
        <v>37834</v>
      </c>
      <c r="B21" s="18">
        <f t="shared" si="0"/>
        <v>2003</v>
      </c>
      <c r="C21" s="14">
        <v>50166813</v>
      </c>
      <c r="D21" s="14">
        <v>52351575.113043472</v>
      </c>
    </row>
    <row r="22" spans="1:4" x14ac:dyDescent="0.25">
      <c r="A22" s="16">
        <v>37865</v>
      </c>
      <c r="B22" s="18">
        <f t="shared" si="0"/>
        <v>2003</v>
      </c>
      <c r="C22" s="14">
        <v>41546449</v>
      </c>
      <c r="D22" s="14">
        <v>40558716.596012585</v>
      </c>
    </row>
    <row r="23" spans="1:4" x14ac:dyDescent="0.25">
      <c r="A23" s="16">
        <v>37895</v>
      </c>
      <c r="B23" s="18">
        <f t="shared" si="0"/>
        <v>2003</v>
      </c>
      <c r="C23" s="14">
        <v>39767949</v>
      </c>
      <c r="D23" s="14">
        <v>40156932.23873803</v>
      </c>
    </row>
    <row r="24" spans="1:4" x14ac:dyDescent="0.25">
      <c r="A24" s="16">
        <v>37926</v>
      </c>
      <c r="B24" s="18">
        <f t="shared" si="0"/>
        <v>2003</v>
      </c>
      <c r="C24" s="14">
        <v>39517539</v>
      </c>
      <c r="D24" s="14">
        <v>39098219.673894905</v>
      </c>
    </row>
    <row r="25" spans="1:4" x14ac:dyDescent="0.25">
      <c r="A25" s="16">
        <v>37956</v>
      </c>
      <c r="B25" s="18">
        <f t="shared" si="0"/>
        <v>2003</v>
      </c>
      <c r="C25" s="14">
        <v>44880488</v>
      </c>
      <c r="D25" s="14">
        <v>44895864.802295029</v>
      </c>
    </row>
    <row r="26" spans="1:4" x14ac:dyDescent="0.25">
      <c r="A26" s="16">
        <v>37987</v>
      </c>
      <c r="B26" s="18">
        <f t="shared" si="0"/>
        <v>2004</v>
      </c>
      <c r="C26" s="14">
        <v>46621843</v>
      </c>
      <c r="D26" s="14">
        <v>45370042.920753337</v>
      </c>
    </row>
    <row r="27" spans="1:4" x14ac:dyDescent="0.25">
      <c r="A27" s="16">
        <v>38018</v>
      </c>
      <c r="B27" s="18">
        <f t="shared" si="0"/>
        <v>2004</v>
      </c>
      <c r="C27" s="14">
        <v>41725458</v>
      </c>
      <c r="D27" s="14">
        <v>41725655.67371022</v>
      </c>
    </row>
    <row r="28" spans="1:4" x14ac:dyDescent="0.25">
      <c r="A28" s="16">
        <v>38047</v>
      </c>
      <c r="B28" s="18">
        <f t="shared" si="0"/>
        <v>2004</v>
      </c>
      <c r="C28" s="14">
        <v>40318730</v>
      </c>
      <c r="D28" s="14">
        <v>41445675.50351157</v>
      </c>
    </row>
    <row r="29" spans="1:4" x14ac:dyDescent="0.25">
      <c r="A29" s="16">
        <v>38078</v>
      </c>
      <c r="B29" s="18">
        <f t="shared" si="0"/>
        <v>2004</v>
      </c>
      <c r="C29" s="14">
        <v>36501288</v>
      </c>
      <c r="D29" s="14">
        <v>38737298.23226478</v>
      </c>
    </row>
    <row r="30" spans="1:4" x14ac:dyDescent="0.25">
      <c r="A30" s="16">
        <v>38108</v>
      </c>
      <c r="B30" s="18">
        <f t="shared" si="0"/>
        <v>2004</v>
      </c>
      <c r="C30" s="14">
        <v>37912797</v>
      </c>
      <c r="D30" s="14">
        <v>41322215.380455643</v>
      </c>
    </row>
    <row r="31" spans="1:4" x14ac:dyDescent="0.25">
      <c r="A31" s="16">
        <v>38139</v>
      </c>
      <c r="B31" s="18">
        <f t="shared" si="0"/>
        <v>2004</v>
      </c>
      <c r="C31" s="14">
        <v>40816462</v>
      </c>
      <c r="D31" s="14">
        <v>47574922.596117839</v>
      </c>
    </row>
    <row r="32" spans="1:4" x14ac:dyDescent="0.25">
      <c r="A32" s="16">
        <v>38169</v>
      </c>
      <c r="B32" s="18">
        <f t="shared" si="0"/>
        <v>2004</v>
      </c>
      <c r="C32" s="14">
        <v>46558822</v>
      </c>
      <c r="D32" s="14">
        <v>55910272.678357042</v>
      </c>
    </row>
    <row r="33" spans="1:4" x14ac:dyDescent="0.25">
      <c r="A33" s="16">
        <v>38200</v>
      </c>
      <c r="B33" s="18">
        <f t="shared" si="0"/>
        <v>2004</v>
      </c>
      <c r="C33" s="14">
        <v>46668262</v>
      </c>
      <c r="D33" s="14">
        <v>52822694.754814349</v>
      </c>
    </row>
    <row r="34" spans="1:4" x14ac:dyDescent="0.25">
      <c r="A34" s="16">
        <v>38231</v>
      </c>
      <c r="B34" s="18">
        <f t="shared" ref="B34:B65" si="1">YEAR(A34)</f>
        <v>2004</v>
      </c>
      <c r="C34" s="14">
        <v>42381567</v>
      </c>
      <c r="D34" s="14">
        <v>40888566.052315205</v>
      </c>
    </row>
    <row r="35" spans="1:4" x14ac:dyDescent="0.25">
      <c r="A35" s="16">
        <v>38261</v>
      </c>
      <c r="B35" s="18">
        <f t="shared" si="1"/>
        <v>2004</v>
      </c>
      <c r="C35" s="14">
        <v>40841015</v>
      </c>
      <c r="D35" s="14">
        <v>40357338.780913927</v>
      </c>
    </row>
    <row r="36" spans="1:4" x14ac:dyDescent="0.25">
      <c r="A36" s="16">
        <v>38292</v>
      </c>
      <c r="B36" s="18">
        <f t="shared" si="1"/>
        <v>2004</v>
      </c>
      <c r="C36" s="14">
        <v>39833401</v>
      </c>
      <c r="D36" s="14">
        <v>39192837.844627135</v>
      </c>
    </row>
    <row r="37" spans="1:4" x14ac:dyDescent="0.25">
      <c r="A37" s="16">
        <v>38322</v>
      </c>
      <c r="B37" s="18">
        <f t="shared" si="1"/>
        <v>2004</v>
      </c>
      <c r="C37" s="14">
        <v>44722043</v>
      </c>
      <c r="D37" s="14">
        <v>44832786.021806873</v>
      </c>
    </row>
    <row r="38" spans="1:4" x14ac:dyDescent="0.25">
      <c r="A38" s="16">
        <v>38353</v>
      </c>
      <c r="B38" s="18">
        <f t="shared" si="1"/>
        <v>2005</v>
      </c>
      <c r="C38" s="14">
        <v>48542522</v>
      </c>
      <c r="D38" s="14">
        <v>45203804.051341861</v>
      </c>
    </row>
    <row r="39" spans="1:4" x14ac:dyDescent="0.25">
      <c r="A39" s="16">
        <v>38384</v>
      </c>
      <c r="B39" s="18">
        <f t="shared" si="1"/>
        <v>2005</v>
      </c>
      <c r="C39" s="14">
        <v>41428497</v>
      </c>
      <c r="D39" s="14">
        <v>39784568.031801336</v>
      </c>
    </row>
    <row r="40" spans="1:4" x14ac:dyDescent="0.25">
      <c r="A40" s="16">
        <v>38412</v>
      </c>
      <c r="B40" s="18">
        <f t="shared" si="1"/>
        <v>2005</v>
      </c>
      <c r="C40" s="14">
        <v>41222444</v>
      </c>
      <c r="D40" s="14">
        <v>41117797.2590992</v>
      </c>
    </row>
    <row r="41" spans="1:4" x14ac:dyDescent="0.25">
      <c r="A41" s="16">
        <v>38443</v>
      </c>
      <c r="B41" s="18">
        <f t="shared" si="1"/>
        <v>2005</v>
      </c>
      <c r="C41" s="14">
        <v>37169881</v>
      </c>
      <c r="D41" s="14">
        <v>38455414.931958355</v>
      </c>
    </row>
    <row r="42" spans="1:4" x14ac:dyDescent="0.25">
      <c r="A42" s="16">
        <v>38473</v>
      </c>
      <c r="B42" s="18">
        <f t="shared" si="1"/>
        <v>2005</v>
      </c>
      <c r="C42" s="14">
        <v>41798246</v>
      </c>
      <c r="D42" s="14">
        <v>41167803.782385685</v>
      </c>
    </row>
    <row r="43" spans="1:4" x14ac:dyDescent="0.25">
      <c r="A43" s="16">
        <v>38504</v>
      </c>
      <c r="B43" s="18">
        <f t="shared" si="1"/>
        <v>2005</v>
      </c>
      <c r="C43" s="14">
        <v>50864873</v>
      </c>
      <c r="D43" s="14">
        <v>47495417.049877569</v>
      </c>
    </row>
    <row r="44" spans="1:4" x14ac:dyDescent="0.25">
      <c r="A44" s="16">
        <v>38534</v>
      </c>
      <c r="B44" s="18">
        <f t="shared" si="1"/>
        <v>2005</v>
      </c>
      <c r="C44" s="14">
        <v>64310254</v>
      </c>
      <c r="D44" s="14">
        <v>55994377.719007909</v>
      </c>
    </row>
    <row r="45" spans="1:4" x14ac:dyDescent="0.25">
      <c r="A45" s="16">
        <v>38565</v>
      </c>
      <c r="B45" s="18">
        <f t="shared" si="1"/>
        <v>2005</v>
      </c>
      <c r="C45" s="14">
        <v>57380326</v>
      </c>
      <c r="D45" s="14">
        <v>53044127.557152964</v>
      </c>
    </row>
    <row r="46" spans="1:4" x14ac:dyDescent="0.25">
      <c r="A46" s="16">
        <v>38596</v>
      </c>
      <c r="B46" s="18">
        <f t="shared" si="1"/>
        <v>2005</v>
      </c>
      <c r="C46" s="14">
        <v>44439886</v>
      </c>
      <c r="D46" s="14">
        <v>41364285.188496679</v>
      </c>
    </row>
    <row r="47" spans="1:4" x14ac:dyDescent="0.25">
      <c r="A47" s="16">
        <v>38626</v>
      </c>
      <c r="B47" s="18">
        <f t="shared" si="1"/>
        <v>2005</v>
      </c>
      <c r="C47" s="14">
        <v>43790040</v>
      </c>
      <c r="D47" s="14">
        <v>40987469.515165351</v>
      </c>
    </row>
    <row r="48" spans="1:4" x14ac:dyDescent="0.25">
      <c r="A48" s="16">
        <v>38657</v>
      </c>
      <c r="B48" s="18">
        <f t="shared" si="1"/>
        <v>2005</v>
      </c>
      <c r="C48" s="14">
        <v>40873328</v>
      </c>
      <c r="D48" s="14">
        <v>39824939.79076881</v>
      </c>
    </row>
    <row r="49" spans="1:4" x14ac:dyDescent="0.25">
      <c r="A49" s="16">
        <v>38687</v>
      </c>
      <c r="B49" s="18">
        <f t="shared" si="1"/>
        <v>2005</v>
      </c>
      <c r="C49" s="14">
        <v>44804197</v>
      </c>
      <c r="D49" s="14">
        <v>45462259.685428217</v>
      </c>
    </row>
    <row r="50" spans="1:4" x14ac:dyDescent="0.25">
      <c r="A50" s="16">
        <v>38718</v>
      </c>
      <c r="B50" s="18">
        <f t="shared" si="1"/>
        <v>2006</v>
      </c>
      <c r="C50" s="14">
        <v>45114205</v>
      </c>
      <c r="D50" s="14">
        <v>45819479.231731415</v>
      </c>
    </row>
    <row r="51" spans="1:4" x14ac:dyDescent="0.25">
      <c r="A51" s="16">
        <v>38749</v>
      </c>
      <c r="B51" s="18">
        <f t="shared" si="1"/>
        <v>2006</v>
      </c>
      <c r="C51" s="14">
        <v>40806997</v>
      </c>
      <c r="D51" s="14">
        <v>40372646.245727323</v>
      </c>
    </row>
    <row r="52" spans="1:4" x14ac:dyDescent="0.25">
      <c r="A52" s="16">
        <v>38777</v>
      </c>
      <c r="B52" s="18">
        <f t="shared" si="1"/>
        <v>2006</v>
      </c>
      <c r="C52" s="14">
        <v>40480471</v>
      </c>
      <c r="D52" s="14">
        <v>41588916.900870077</v>
      </c>
    </row>
    <row r="53" spans="1:4" x14ac:dyDescent="0.25">
      <c r="A53" s="16">
        <v>38808</v>
      </c>
      <c r="B53" s="18">
        <f t="shared" si="1"/>
        <v>2006</v>
      </c>
      <c r="C53" s="14">
        <v>35812279</v>
      </c>
      <c r="D53" s="14">
        <v>38751753.786126651</v>
      </c>
    </row>
    <row r="54" spans="1:4" x14ac:dyDescent="0.25">
      <c r="A54" s="16">
        <v>38838</v>
      </c>
      <c r="B54" s="18">
        <f t="shared" si="1"/>
        <v>2006</v>
      </c>
      <c r="C54" s="14">
        <v>42016702</v>
      </c>
      <c r="D54" s="14">
        <v>41535106.264603153</v>
      </c>
    </row>
    <row r="55" spans="1:4" x14ac:dyDescent="0.25">
      <c r="A55" s="16">
        <v>38869</v>
      </c>
      <c r="B55" s="18">
        <f t="shared" si="1"/>
        <v>2006</v>
      </c>
      <c r="C55" s="14">
        <v>47732513</v>
      </c>
      <c r="D55" s="14">
        <v>47882431.650997579</v>
      </c>
    </row>
    <row r="56" spans="1:4" x14ac:dyDescent="0.25">
      <c r="A56" s="16">
        <v>38899</v>
      </c>
      <c r="B56" s="18">
        <f t="shared" si="1"/>
        <v>2006</v>
      </c>
      <c r="C56" s="14">
        <v>57684708</v>
      </c>
      <c r="D56" s="14">
        <v>56442499.888725817</v>
      </c>
    </row>
    <row r="57" spans="1:4" x14ac:dyDescent="0.25">
      <c r="A57" s="16">
        <v>38930</v>
      </c>
      <c r="B57" s="18">
        <f t="shared" si="1"/>
        <v>2006</v>
      </c>
      <c r="C57" s="14">
        <v>54013596</v>
      </c>
      <c r="D57" s="14">
        <v>53284615.40776404</v>
      </c>
    </row>
    <row r="58" spans="1:4" x14ac:dyDescent="0.25">
      <c r="A58" s="16">
        <v>38961</v>
      </c>
      <c r="B58" s="18">
        <f t="shared" si="1"/>
        <v>2006</v>
      </c>
      <c r="C58" s="14">
        <v>41817352</v>
      </c>
      <c r="D58" s="14">
        <v>41380711.954248801</v>
      </c>
    </row>
    <row r="59" spans="1:4" x14ac:dyDescent="0.25">
      <c r="A59" s="16">
        <v>38991</v>
      </c>
      <c r="B59" s="18">
        <f t="shared" si="1"/>
        <v>2006</v>
      </c>
      <c r="C59" s="14">
        <v>40617584</v>
      </c>
      <c r="D59" s="14">
        <v>40874453.366790749</v>
      </c>
    </row>
    <row r="60" spans="1:4" x14ac:dyDescent="0.25">
      <c r="A60" s="16">
        <v>39022</v>
      </c>
      <c r="B60" s="18">
        <f t="shared" si="1"/>
        <v>2006</v>
      </c>
      <c r="C60" s="14">
        <v>39860324</v>
      </c>
      <c r="D60" s="14">
        <v>39708638.28924378</v>
      </c>
    </row>
    <row r="61" spans="1:4" x14ac:dyDescent="0.25">
      <c r="A61" s="16">
        <v>39052</v>
      </c>
      <c r="B61" s="18">
        <f t="shared" si="1"/>
        <v>2006</v>
      </c>
      <c r="C61" s="14">
        <v>42300327</v>
      </c>
      <c r="D61" s="14">
        <v>45525995.536546454</v>
      </c>
    </row>
    <row r="62" spans="1:4" x14ac:dyDescent="0.25">
      <c r="A62" s="16">
        <v>39083</v>
      </c>
      <c r="B62" s="18">
        <f t="shared" si="1"/>
        <v>2007</v>
      </c>
      <c r="C62" s="14">
        <v>49655654</v>
      </c>
      <c r="D62" s="14">
        <v>46012000.926346295</v>
      </c>
    </row>
    <row r="63" spans="1:4" x14ac:dyDescent="0.25">
      <c r="A63" s="16">
        <v>39114</v>
      </c>
      <c r="B63" s="18">
        <f t="shared" si="1"/>
        <v>2007</v>
      </c>
      <c r="C63" s="14">
        <v>42071834</v>
      </c>
      <c r="D63" s="14">
        <v>40740605.798574872</v>
      </c>
    </row>
    <row r="64" spans="1:4" x14ac:dyDescent="0.25">
      <c r="A64" s="16">
        <v>39142</v>
      </c>
      <c r="B64" s="18">
        <f t="shared" si="1"/>
        <v>2007</v>
      </c>
      <c r="C64" s="14">
        <v>42673883</v>
      </c>
      <c r="D64" s="14">
        <v>42071863.813982487</v>
      </c>
    </row>
    <row r="65" spans="1:4" x14ac:dyDescent="0.25">
      <c r="A65" s="16">
        <v>39173</v>
      </c>
      <c r="B65" s="18">
        <f t="shared" si="1"/>
        <v>2007</v>
      </c>
      <c r="C65" s="14">
        <v>38768209</v>
      </c>
      <c r="D65" s="14">
        <v>39249813.323731005</v>
      </c>
    </row>
    <row r="66" spans="1:4" x14ac:dyDescent="0.25">
      <c r="A66" s="16">
        <v>39203</v>
      </c>
      <c r="B66" s="18">
        <f t="shared" ref="B66:B97" si="2">YEAR(A66)</f>
        <v>2007</v>
      </c>
      <c r="C66" s="14">
        <v>42375322</v>
      </c>
      <c r="D66" s="14">
        <v>41923435.006983332</v>
      </c>
    </row>
    <row r="67" spans="1:4" x14ac:dyDescent="0.25">
      <c r="A67" s="16">
        <v>39234</v>
      </c>
      <c r="B67" s="18">
        <f t="shared" si="2"/>
        <v>2007</v>
      </c>
      <c r="C67" s="14">
        <v>47241676</v>
      </c>
      <c r="D67" s="14">
        <v>48230022.014312491</v>
      </c>
    </row>
    <row r="68" spans="1:4" x14ac:dyDescent="0.25">
      <c r="A68" s="16">
        <v>39264</v>
      </c>
      <c r="B68" s="18">
        <f t="shared" si="2"/>
        <v>2007</v>
      </c>
      <c r="C68" s="14">
        <v>55686988</v>
      </c>
      <c r="D68" s="14">
        <v>56750666.014235631</v>
      </c>
    </row>
    <row r="69" spans="1:4" x14ac:dyDescent="0.25">
      <c r="A69" s="16">
        <v>39295</v>
      </c>
      <c r="B69" s="18">
        <f t="shared" si="2"/>
        <v>2007</v>
      </c>
      <c r="C69" s="14">
        <v>52589522</v>
      </c>
      <c r="D69" s="14">
        <v>53667030.514473453</v>
      </c>
    </row>
    <row r="70" spans="1:4" x14ac:dyDescent="0.25">
      <c r="A70" s="16">
        <v>39326</v>
      </c>
      <c r="B70" s="18">
        <f t="shared" si="2"/>
        <v>2007</v>
      </c>
      <c r="C70" s="14">
        <v>46292473</v>
      </c>
      <c r="D70" s="14">
        <v>41768383.625998892</v>
      </c>
    </row>
    <row r="71" spans="1:4" x14ac:dyDescent="0.25">
      <c r="A71" s="16">
        <v>39356</v>
      </c>
      <c r="B71" s="18">
        <f t="shared" si="2"/>
        <v>2007</v>
      </c>
      <c r="C71" s="14">
        <v>42755297</v>
      </c>
      <c r="D71" s="14">
        <v>41298263.923195511</v>
      </c>
    </row>
    <row r="72" spans="1:4" x14ac:dyDescent="0.25">
      <c r="A72" s="16">
        <v>39387</v>
      </c>
      <c r="B72" s="18">
        <f t="shared" si="2"/>
        <v>2007</v>
      </c>
      <c r="C72" s="14">
        <v>39696528</v>
      </c>
      <c r="D72" s="14">
        <v>40171873.08345364</v>
      </c>
    </row>
    <row r="73" spans="1:4" x14ac:dyDescent="0.25">
      <c r="A73" s="16">
        <v>39417</v>
      </c>
      <c r="B73" s="18">
        <f t="shared" si="2"/>
        <v>2007</v>
      </c>
      <c r="C73" s="14">
        <v>45664188</v>
      </c>
      <c r="D73" s="14">
        <v>45939292.96286986</v>
      </c>
    </row>
    <row r="74" spans="1:4" x14ac:dyDescent="0.25">
      <c r="A74" s="16">
        <v>39448</v>
      </c>
      <c r="B74" s="18">
        <f t="shared" si="2"/>
        <v>2008</v>
      </c>
      <c r="C74" s="14">
        <v>48403355</v>
      </c>
      <c r="D74" s="14">
        <v>46358277.148401037</v>
      </c>
    </row>
    <row r="75" spans="1:4" x14ac:dyDescent="0.25">
      <c r="A75" s="16">
        <v>39479</v>
      </c>
      <c r="B75" s="18">
        <f t="shared" si="2"/>
        <v>2008</v>
      </c>
      <c r="C75" s="14">
        <v>41987002</v>
      </c>
      <c r="D75" s="14">
        <v>42696806.064975709</v>
      </c>
    </row>
    <row r="76" spans="1:4" x14ac:dyDescent="0.25">
      <c r="A76" s="16">
        <v>39508</v>
      </c>
      <c r="B76" s="18">
        <f t="shared" si="2"/>
        <v>2008</v>
      </c>
      <c r="C76" s="14">
        <v>42868481</v>
      </c>
      <c r="D76" s="14">
        <v>42366888.526890613</v>
      </c>
    </row>
    <row r="77" spans="1:4" x14ac:dyDescent="0.25">
      <c r="A77" s="16">
        <v>39539</v>
      </c>
      <c r="B77" s="18">
        <f t="shared" si="2"/>
        <v>2008</v>
      </c>
      <c r="C77" s="14">
        <v>37437487</v>
      </c>
      <c r="D77" s="14">
        <v>39614487.523428127</v>
      </c>
    </row>
    <row r="78" spans="1:4" x14ac:dyDescent="0.25">
      <c r="A78" s="16">
        <v>39569</v>
      </c>
      <c r="B78" s="18">
        <f t="shared" si="2"/>
        <v>2008</v>
      </c>
      <c r="C78" s="14">
        <v>40389568</v>
      </c>
      <c r="D78" s="14">
        <v>42261826.381477058</v>
      </c>
    </row>
    <row r="79" spans="1:4" x14ac:dyDescent="0.25">
      <c r="A79" s="16">
        <v>39600</v>
      </c>
      <c r="B79" s="18">
        <f t="shared" si="2"/>
        <v>2008</v>
      </c>
      <c r="C79" s="14">
        <v>46892295</v>
      </c>
      <c r="D79" s="14">
        <v>48425171.99144771</v>
      </c>
    </row>
    <row r="80" spans="1:4" x14ac:dyDescent="0.25">
      <c r="A80" s="16">
        <v>39630</v>
      </c>
      <c r="B80" s="18">
        <f t="shared" si="2"/>
        <v>2008</v>
      </c>
      <c r="C80" s="14">
        <v>53433614</v>
      </c>
      <c r="D80" s="14">
        <v>56739495.813524187</v>
      </c>
    </row>
    <row r="81" spans="1:4" x14ac:dyDescent="0.25">
      <c r="A81" s="16">
        <v>39661</v>
      </c>
      <c r="B81" s="18">
        <f t="shared" si="2"/>
        <v>2008</v>
      </c>
      <c r="C81" s="14">
        <v>50492140</v>
      </c>
      <c r="D81" s="14">
        <v>53564527.496180207</v>
      </c>
    </row>
    <row r="82" spans="1:4" x14ac:dyDescent="0.25">
      <c r="A82" s="16">
        <v>39692</v>
      </c>
      <c r="B82" s="18">
        <f t="shared" si="2"/>
        <v>2008</v>
      </c>
      <c r="C82" s="14">
        <v>43875199</v>
      </c>
      <c r="D82" s="14">
        <v>41778239.685450174</v>
      </c>
    </row>
    <row r="83" spans="1:4" x14ac:dyDescent="0.25">
      <c r="A83" s="16">
        <v>39722</v>
      </c>
      <c r="B83" s="18">
        <f t="shared" si="2"/>
        <v>2008</v>
      </c>
      <c r="C83" s="14">
        <v>41962529</v>
      </c>
      <c r="D83" s="14">
        <v>41473701.781428181</v>
      </c>
    </row>
    <row r="84" spans="1:4" x14ac:dyDescent="0.25">
      <c r="A84" s="16">
        <v>39753</v>
      </c>
      <c r="B84" s="18">
        <f t="shared" si="2"/>
        <v>2008</v>
      </c>
      <c r="C84" s="14">
        <v>41454529</v>
      </c>
      <c r="D84" s="14">
        <v>40305915.491990961</v>
      </c>
    </row>
    <row r="85" spans="1:4" x14ac:dyDescent="0.25">
      <c r="A85" s="16">
        <v>39783</v>
      </c>
      <c r="B85" s="18">
        <f t="shared" si="2"/>
        <v>2008</v>
      </c>
      <c r="C85" s="14">
        <v>46779913</v>
      </c>
      <c r="D85" s="14">
        <v>46029968.709821582</v>
      </c>
    </row>
    <row r="86" spans="1:4" x14ac:dyDescent="0.25">
      <c r="A86" s="16">
        <v>39814</v>
      </c>
      <c r="B86" s="18">
        <f t="shared" si="2"/>
        <v>2009</v>
      </c>
      <c r="C86" s="14">
        <v>49269704</v>
      </c>
      <c r="D86" s="14">
        <v>46314253.416185349</v>
      </c>
    </row>
    <row r="87" spans="1:4" x14ac:dyDescent="0.25">
      <c r="A87" s="16">
        <v>39845</v>
      </c>
      <c r="B87" s="18">
        <f t="shared" si="2"/>
        <v>2009</v>
      </c>
      <c r="C87" s="14">
        <v>42707906</v>
      </c>
      <c r="D87" s="14">
        <v>40901588.102945678</v>
      </c>
    </row>
    <row r="88" spans="1:4" x14ac:dyDescent="0.25">
      <c r="A88" s="16">
        <v>39873</v>
      </c>
      <c r="B88" s="18">
        <f t="shared" si="2"/>
        <v>2009</v>
      </c>
      <c r="C88" s="14">
        <v>42120515</v>
      </c>
      <c r="D88" s="14">
        <v>42067921.390201978</v>
      </c>
    </row>
    <row r="89" spans="1:4" x14ac:dyDescent="0.25">
      <c r="A89" s="16">
        <v>39904</v>
      </c>
      <c r="B89" s="18">
        <f t="shared" si="2"/>
        <v>2009</v>
      </c>
      <c r="C89" s="14">
        <v>36025863</v>
      </c>
      <c r="D89" s="14">
        <v>39247185.041210666</v>
      </c>
    </row>
    <row r="90" spans="1:4" x14ac:dyDescent="0.25">
      <c r="A90" s="16">
        <v>39934</v>
      </c>
      <c r="B90" s="18">
        <f t="shared" si="2"/>
        <v>2009</v>
      </c>
      <c r="C90" s="14">
        <v>40093276</v>
      </c>
      <c r="D90" s="14">
        <v>41781507.750884987</v>
      </c>
    </row>
    <row r="91" spans="1:4" x14ac:dyDescent="0.25">
      <c r="A91" s="16">
        <v>39965</v>
      </c>
      <c r="B91" s="18">
        <f t="shared" si="2"/>
        <v>2009</v>
      </c>
      <c r="C91" s="14">
        <v>42053575</v>
      </c>
      <c r="D91" s="14">
        <v>47784528.127114929</v>
      </c>
    </row>
    <row r="92" spans="1:4" x14ac:dyDescent="0.25">
      <c r="A92" s="16">
        <v>39995</v>
      </c>
      <c r="B92" s="18">
        <f t="shared" si="2"/>
        <v>2009</v>
      </c>
      <c r="C92" s="14">
        <v>49014200</v>
      </c>
      <c r="D92" s="14">
        <v>56132362.551325738</v>
      </c>
    </row>
    <row r="93" spans="1:4" x14ac:dyDescent="0.25">
      <c r="A93" s="16">
        <v>40026</v>
      </c>
      <c r="B93" s="18">
        <f t="shared" si="2"/>
        <v>2009</v>
      </c>
      <c r="C93" s="14">
        <v>49062730</v>
      </c>
      <c r="D93" s="14">
        <v>53023758.367620334</v>
      </c>
    </row>
    <row r="94" spans="1:4" x14ac:dyDescent="0.25">
      <c r="A94" s="16">
        <v>40057</v>
      </c>
      <c r="B94" s="18">
        <f t="shared" si="2"/>
        <v>2009</v>
      </c>
      <c r="C94" s="14">
        <v>45459559</v>
      </c>
      <c r="D94" s="14">
        <v>41382683.166139059</v>
      </c>
    </row>
    <row r="95" spans="1:4" x14ac:dyDescent="0.25">
      <c r="A95" s="16">
        <v>40087</v>
      </c>
      <c r="B95" s="18">
        <f t="shared" si="2"/>
        <v>2009</v>
      </c>
      <c r="C95" s="14">
        <v>41950384</v>
      </c>
      <c r="D95" s="14">
        <v>41031493.247381039</v>
      </c>
    </row>
    <row r="96" spans="1:4" x14ac:dyDescent="0.25">
      <c r="A96" s="16">
        <v>40118</v>
      </c>
      <c r="B96" s="18">
        <f t="shared" si="2"/>
        <v>2009</v>
      </c>
      <c r="C96" s="14">
        <v>40104832</v>
      </c>
      <c r="D96" s="14">
        <v>40020746.838534109</v>
      </c>
    </row>
    <row r="97" spans="1:4" x14ac:dyDescent="0.25">
      <c r="A97" s="16">
        <v>40148</v>
      </c>
      <c r="B97" s="18">
        <f t="shared" si="2"/>
        <v>2009</v>
      </c>
      <c r="C97" s="14">
        <v>46088356</v>
      </c>
      <c r="D97" s="14">
        <v>45868986.405450776</v>
      </c>
    </row>
    <row r="98" spans="1:4" x14ac:dyDescent="0.25">
      <c r="A98" s="16">
        <v>40179</v>
      </c>
      <c r="B98" s="18">
        <f t="shared" ref="B98:B129" si="3">YEAR(A98)</f>
        <v>2010</v>
      </c>
      <c r="C98" s="14">
        <v>49397907</v>
      </c>
      <c r="D98" s="14">
        <v>46364847.854701884</v>
      </c>
    </row>
    <row r="99" spans="1:4" x14ac:dyDescent="0.25">
      <c r="A99" s="16">
        <v>40210</v>
      </c>
      <c r="B99" s="18">
        <f t="shared" si="3"/>
        <v>2010</v>
      </c>
      <c r="C99" s="14">
        <v>40768686</v>
      </c>
      <c r="D99" s="14">
        <v>41084253.738109283</v>
      </c>
    </row>
    <row r="100" spans="1:4" x14ac:dyDescent="0.25">
      <c r="A100" s="16">
        <v>40238</v>
      </c>
      <c r="B100" s="18">
        <f t="shared" si="3"/>
        <v>2010</v>
      </c>
      <c r="C100" s="14">
        <v>40910014</v>
      </c>
      <c r="D100" s="14">
        <v>42379372.868862219</v>
      </c>
    </row>
    <row r="101" spans="1:4" x14ac:dyDescent="0.25">
      <c r="A101" s="16">
        <v>40269</v>
      </c>
      <c r="B101" s="18">
        <f t="shared" si="3"/>
        <v>2010</v>
      </c>
      <c r="C101" s="14">
        <v>36681881</v>
      </c>
      <c r="D101" s="14">
        <v>39465332.490398854</v>
      </c>
    </row>
    <row r="102" spans="1:4" x14ac:dyDescent="0.25">
      <c r="A102" s="16">
        <v>40299</v>
      </c>
      <c r="B102" s="18">
        <f t="shared" si="3"/>
        <v>2010</v>
      </c>
      <c r="C102" s="14">
        <v>44687288</v>
      </c>
      <c r="D102" s="14">
        <v>42049592.567959629</v>
      </c>
    </row>
    <row r="103" spans="1:4" x14ac:dyDescent="0.25">
      <c r="A103" s="16">
        <v>40330</v>
      </c>
      <c r="B103" s="18">
        <f t="shared" si="3"/>
        <v>2010</v>
      </c>
      <c r="C103" s="14">
        <v>51533466</v>
      </c>
      <c r="D103" s="14">
        <v>48281273.523459114</v>
      </c>
    </row>
    <row r="104" spans="1:4" x14ac:dyDescent="0.25">
      <c r="A104" s="16">
        <v>40360</v>
      </c>
      <c r="B104" s="18">
        <f t="shared" si="3"/>
        <v>2010</v>
      </c>
      <c r="C104" s="14">
        <v>61497459</v>
      </c>
      <c r="D104" s="14">
        <v>56813087.724093705</v>
      </c>
    </row>
    <row r="105" spans="1:4" x14ac:dyDescent="0.25">
      <c r="A105" s="16">
        <v>40391</v>
      </c>
      <c r="B105" s="18">
        <f t="shared" si="3"/>
        <v>2010</v>
      </c>
      <c r="C105" s="14">
        <v>57219511</v>
      </c>
      <c r="D105" s="14">
        <v>53757706.261425175</v>
      </c>
    </row>
    <row r="106" spans="1:4" x14ac:dyDescent="0.25">
      <c r="A106" s="16">
        <v>40422</v>
      </c>
      <c r="B106" s="18">
        <f t="shared" si="3"/>
        <v>2010</v>
      </c>
      <c r="C106" s="14">
        <v>45833578</v>
      </c>
      <c r="D106" s="14">
        <v>41875486.138702735</v>
      </c>
    </row>
    <row r="107" spans="1:4" x14ac:dyDescent="0.25">
      <c r="A107" s="16">
        <v>40452</v>
      </c>
      <c r="B107" s="18">
        <f t="shared" si="3"/>
        <v>2010</v>
      </c>
      <c r="C107" s="14">
        <v>41340554</v>
      </c>
      <c r="D107" s="14">
        <v>41523639.149314635</v>
      </c>
    </row>
    <row r="108" spans="1:4" x14ac:dyDescent="0.25">
      <c r="A108" s="16">
        <v>40483</v>
      </c>
      <c r="B108" s="18">
        <f t="shared" si="3"/>
        <v>2010</v>
      </c>
      <c r="C108" s="14">
        <v>39815993</v>
      </c>
      <c r="D108" s="14">
        <v>40457041.736910492</v>
      </c>
    </row>
    <row r="109" spans="1:4" x14ac:dyDescent="0.25">
      <c r="A109" s="16">
        <v>40513</v>
      </c>
      <c r="B109" s="18">
        <f t="shared" si="3"/>
        <v>2010</v>
      </c>
      <c r="C109" s="14">
        <v>47209999</v>
      </c>
      <c r="D109" s="14">
        <v>46353247.459823355</v>
      </c>
    </row>
    <row r="110" spans="1:4" x14ac:dyDescent="0.25">
      <c r="A110" s="16">
        <v>40544</v>
      </c>
      <c r="B110" s="18">
        <f t="shared" si="3"/>
        <v>2011</v>
      </c>
      <c r="C110" s="14">
        <v>49366174</v>
      </c>
      <c r="D110" s="14">
        <v>46768946.292204104</v>
      </c>
    </row>
    <row r="111" spans="1:4" x14ac:dyDescent="0.25">
      <c r="A111" s="16">
        <v>40575</v>
      </c>
      <c r="B111" s="18">
        <f t="shared" si="3"/>
        <v>2011</v>
      </c>
      <c r="C111" s="14">
        <v>41646640</v>
      </c>
      <c r="D111" s="14">
        <v>41374678.956606805</v>
      </c>
    </row>
    <row r="112" spans="1:4" x14ac:dyDescent="0.25">
      <c r="A112" s="16">
        <v>40603</v>
      </c>
      <c r="B112" s="18">
        <f t="shared" si="3"/>
        <v>2011</v>
      </c>
      <c r="C112" s="14">
        <v>42432747</v>
      </c>
      <c r="D112" s="14">
        <v>42567295.069066502</v>
      </c>
    </row>
    <row r="113" spans="1:4" x14ac:dyDescent="0.25">
      <c r="A113" s="16">
        <v>40634</v>
      </c>
      <c r="B113" s="18">
        <f t="shared" si="3"/>
        <v>2011</v>
      </c>
      <c r="C113" s="14">
        <v>38424019</v>
      </c>
      <c r="D113" s="14">
        <v>39732760.236843415</v>
      </c>
    </row>
    <row r="114" spans="1:4" x14ac:dyDescent="0.25">
      <c r="A114" s="16">
        <v>40664</v>
      </c>
      <c r="B114" s="18">
        <f t="shared" si="3"/>
        <v>2011</v>
      </c>
      <c r="C114" s="14">
        <v>42408613</v>
      </c>
      <c r="D114" s="14">
        <v>42391269.295603782</v>
      </c>
    </row>
    <row r="115" spans="1:4" x14ac:dyDescent="0.25">
      <c r="A115" s="16">
        <v>40695</v>
      </c>
      <c r="B115" s="18">
        <f t="shared" si="3"/>
        <v>2011</v>
      </c>
      <c r="C115" s="14">
        <v>49689088</v>
      </c>
      <c r="D115" s="14">
        <v>48605209.344090976</v>
      </c>
    </row>
    <row r="116" spans="1:4" x14ac:dyDescent="0.25">
      <c r="A116" s="16">
        <v>40725</v>
      </c>
      <c r="B116" s="18">
        <f t="shared" si="3"/>
        <v>2011</v>
      </c>
      <c r="C116" s="14">
        <v>61625002</v>
      </c>
      <c r="D116" s="14">
        <v>57072630.622977242</v>
      </c>
    </row>
    <row r="117" spans="1:4" x14ac:dyDescent="0.25">
      <c r="A117" s="16">
        <v>40756</v>
      </c>
      <c r="B117" s="18">
        <f t="shared" si="3"/>
        <v>2011</v>
      </c>
      <c r="C117" s="14">
        <v>56052529</v>
      </c>
      <c r="D117" s="14">
        <v>54041560.77362185</v>
      </c>
    </row>
    <row r="118" spans="1:4" x14ac:dyDescent="0.25">
      <c r="A118" s="16">
        <v>40787</v>
      </c>
      <c r="B118" s="18">
        <f t="shared" si="3"/>
        <v>2011</v>
      </c>
      <c r="C118" s="14">
        <v>44303045</v>
      </c>
      <c r="D118" s="14">
        <v>42281555.788095213</v>
      </c>
    </row>
    <row r="119" spans="1:4" x14ac:dyDescent="0.25">
      <c r="A119" s="16">
        <v>40817</v>
      </c>
      <c r="B119" s="18">
        <f t="shared" si="3"/>
        <v>2011</v>
      </c>
      <c r="C119" s="14">
        <v>41882054</v>
      </c>
      <c r="D119" s="14">
        <v>41760841.646775283</v>
      </c>
    </row>
    <row r="120" spans="1:4" x14ac:dyDescent="0.25">
      <c r="A120" s="16">
        <v>40848</v>
      </c>
      <c r="B120" s="18">
        <f t="shared" si="3"/>
        <v>2011</v>
      </c>
      <c r="C120" s="14">
        <v>39806546</v>
      </c>
      <c r="D120" s="14">
        <v>40568086.673394836</v>
      </c>
    </row>
    <row r="121" spans="1:4" x14ac:dyDescent="0.25">
      <c r="A121" s="16">
        <v>40878</v>
      </c>
      <c r="B121" s="18">
        <f t="shared" si="3"/>
        <v>2011</v>
      </c>
      <c r="C121" s="14">
        <v>43716549</v>
      </c>
      <c r="D121" s="14">
        <v>46269799.489802569</v>
      </c>
    </row>
    <row r="122" spans="1:4" x14ac:dyDescent="0.25">
      <c r="A122" s="16">
        <v>40909</v>
      </c>
      <c r="B122" s="18">
        <f t="shared" si="3"/>
        <v>2012</v>
      </c>
      <c r="C122" s="14">
        <v>46828561</v>
      </c>
      <c r="D122" s="14">
        <v>46661186.70887018</v>
      </c>
    </row>
    <row r="123" spans="1:4" x14ac:dyDescent="0.25">
      <c r="A123" s="16">
        <v>40940</v>
      </c>
      <c r="B123" s="18">
        <f t="shared" si="3"/>
        <v>2012</v>
      </c>
      <c r="C123" s="14">
        <v>40144723</v>
      </c>
      <c r="D123" s="14">
        <v>42828877.261622772</v>
      </c>
    </row>
    <row r="124" spans="1:4" x14ac:dyDescent="0.25">
      <c r="A124" s="16">
        <v>40969</v>
      </c>
      <c r="B124" s="18">
        <f t="shared" si="3"/>
        <v>2012</v>
      </c>
      <c r="C124" s="14">
        <v>38792419</v>
      </c>
      <c r="D124" s="14">
        <v>42465449.121403344</v>
      </c>
    </row>
    <row r="125" spans="1:4" x14ac:dyDescent="0.25">
      <c r="A125" s="16">
        <v>41000</v>
      </c>
      <c r="B125" s="18">
        <f t="shared" si="3"/>
        <v>2012</v>
      </c>
      <c r="C125" s="14">
        <v>37716766</v>
      </c>
      <c r="D125" s="14">
        <v>39743930.437554859</v>
      </c>
    </row>
    <row r="126" spans="1:4" x14ac:dyDescent="0.25">
      <c r="A126" s="16">
        <v>41030</v>
      </c>
      <c r="B126" s="18">
        <f t="shared" si="3"/>
        <v>2012</v>
      </c>
      <c r="C126" s="14">
        <v>42865233</v>
      </c>
      <c r="D126" s="14">
        <v>42473403.124364398</v>
      </c>
    </row>
    <row r="127" spans="1:4" x14ac:dyDescent="0.25">
      <c r="A127" s="16">
        <v>41061</v>
      </c>
      <c r="B127" s="18">
        <f t="shared" si="3"/>
        <v>2012</v>
      </c>
      <c r="C127" s="14">
        <v>52997688</v>
      </c>
      <c r="D127" s="14">
        <v>48818757.298868567</v>
      </c>
    </row>
    <row r="128" spans="1:4" x14ac:dyDescent="0.25">
      <c r="A128" s="16">
        <v>41091</v>
      </c>
      <c r="B128" s="18">
        <f t="shared" si="3"/>
        <v>2012</v>
      </c>
      <c r="C128" s="14">
        <v>63233816</v>
      </c>
      <c r="D128" s="14">
        <v>57292092.213425599</v>
      </c>
    </row>
    <row r="129" spans="1:4" x14ac:dyDescent="0.25">
      <c r="A129" s="16">
        <v>41122</v>
      </c>
      <c r="B129" s="18">
        <f t="shared" si="3"/>
        <v>2012</v>
      </c>
      <c r="C129" s="14">
        <v>57288251</v>
      </c>
      <c r="D129" s="14">
        <v>54351041.04039184</v>
      </c>
    </row>
    <row r="130" spans="1:4" x14ac:dyDescent="0.25">
      <c r="A130" s="16">
        <v>41153</v>
      </c>
      <c r="B130" s="18">
        <f t="shared" ref="B130:B157" si="4">YEAR(A130)</f>
        <v>2012</v>
      </c>
      <c r="C130" s="14">
        <v>46380786</v>
      </c>
      <c r="D130" s="14">
        <v>42617975.950698681</v>
      </c>
    </row>
    <row r="131" spans="1:4" x14ac:dyDescent="0.25">
      <c r="A131" s="16">
        <v>41183</v>
      </c>
      <c r="B131" s="18">
        <f t="shared" si="4"/>
        <v>2012</v>
      </c>
      <c r="C131" s="14">
        <v>41744479</v>
      </c>
      <c r="D131" s="14">
        <v>42384401.674725868</v>
      </c>
    </row>
    <row r="132" spans="1:4" x14ac:dyDescent="0.25">
      <c r="A132" s="16">
        <v>41214</v>
      </c>
      <c r="B132" s="18">
        <f t="shared" si="4"/>
        <v>2012</v>
      </c>
      <c r="C132" s="14">
        <v>39247878</v>
      </c>
      <c r="D132" s="14">
        <v>41281008.307036966</v>
      </c>
    </row>
    <row r="133" spans="1:4" x14ac:dyDescent="0.25">
      <c r="A133" s="16">
        <v>41244</v>
      </c>
      <c r="B133" s="18">
        <f t="shared" si="4"/>
        <v>2012</v>
      </c>
      <c r="C133" s="14">
        <v>44598971</v>
      </c>
      <c r="D133" s="14">
        <v>47023459.502509952</v>
      </c>
    </row>
    <row r="134" spans="1:4" x14ac:dyDescent="0.25">
      <c r="A134" s="16">
        <v>41275</v>
      </c>
      <c r="B134" s="18">
        <f t="shared" si="4"/>
        <v>2013</v>
      </c>
      <c r="C134" s="14">
        <v>47625433</v>
      </c>
      <c r="D134" s="14">
        <v>47267005.829808466</v>
      </c>
    </row>
    <row r="135" spans="1:4" x14ac:dyDescent="0.25">
      <c r="A135" s="16">
        <v>41306</v>
      </c>
      <c r="B135" s="18">
        <f t="shared" si="4"/>
        <v>2013</v>
      </c>
      <c r="C135" s="14">
        <v>40793809</v>
      </c>
      <c r="D135" s="14">
        <v>41783376.888519622</v>
      </c>
    </row>
    <row r="136" spans="1:4" x14ac:dyDescent="0.25">
      <c r="A136" s="16">
        <v>41334</v>
      </c>
      <c r="B136" s="18">
        <f t="shared" si="4"/>
        <v>2013</v>
      </c>
      <c r="C136" s="14">
        <v>42064195</v>
      </c>
      <c r="D136" s="14">
        <v>42964165.729637794</v>
      </c>
    </row>
    <row r="137" spans="1:4" x14ac:dyDescent="0.25">
      <c r="A137" s="16">
        <v>41365</v>
      </c>
      <c r="B137" s="18">
        <f t="shared" si="4"/>
        <v>2013</v>
      </c>
      <c r="C137" s="14">
        <v>38200195</v>
      </c>
      <c r="D137" s="14">
        <v>40248560.68146006</v>
      </c>
    </row>
    <row r="138" spans="1:4" x14ac:dyDescent="0.25">
      <c r="A138" s="16">
        <v>41395</v>
      </c>
      <c r="B138" s="18">
        <f t="shared" si="4"/>
        <v>2013</v>
      </c>
      <c r="C138" s="14">
        <v>41031394</v>
      </c>
      <c r="D138" s="14">
        <v>43133759.107599728</v>
      </c>
    </row>
    <row r="139" spans="1:4" x14ac:dyDescent="0.25">
      <c r="A139" s="16">
        <v>41426</v>
      </c>
      <c r="B139" s="18">
        <f t="shared" si="4"/>
        <v>2013</v>
      </c>
      <c r="C139" s="14">
        <v>47474943</v>
      </c>
      <c r="D139" s="14">
        <v>49536935.497551382</v>
      </c>
    </row>
    <row r="140" spans="1:4" x14ac:dyDescent="0.25">
      <c r="A140" s="16">
        <v>41456</v>
      </c>
      <c r="B140" s="18">
        <f t="shared" si="4"/>
        <v>2013</v>
      </c>
      <c r="C140" s="14">
        <v>55946075</v>
      </c>
      <c r="D140" s="14">
        <v>58058236.568104595</v>
      </c>
    </row>
    <row r="141" spans="1:4" x14ac:dyDescent="0.25">
      <c r="A141" s="16">
        <v>41487</v>
      </c>
      <c r="B141" s="18">
        <f t="shared" si="4"/>
        <v>2013</v>
      </c>
      <c r="C141" s="14">
        <v>52769566</v>
      </c>
      <c r="D141" s="14">
        <v>54991027.834094539</v>
      </c>
    </row>
    <row r="142" spans="1:4" x14ac:dyDescent="0.25">
      <c r="A142" s="16">
        <v>41518</v>
      </c>
      <c r="B142" s="18">
        <f t="shared" si="4"/>
        <v>2013</v>
      </c>
      <c r="C142" s="14">
        <v>45059628</v>
      </c>
      <c r="D142" s="14">
        <v>43192255.681392886</v>
      </c>
    </row>
    <row r="143" spans="1:4" x14ac:dyDescent="0.25">
      <c r="A143" s="16">
        <v>41548</v>
      </c>
      <c r="B143" s="18">
        <f t="shared" si="4"/>
        <v>2013</v>
      </c>
      <c r="C143" s="14">
        <v>41972213</v>
      </c>
      <c r="D143" s="14">
        <v>42765502.640175112</v>
      </c>
    </row>
    <row r="144" spans="1:4" x14ac:dyDescent="0.25">
      <c r="A144" s="16">
        <v>41579</v>
      </c>
      <c r="B144" s="18">
        <f t="shared" si="4"/>
        <v>2013</v>
      </c>
      <c r="C144" s="14">
        <v>39247878</v>
      </c>
      <c r="D144" s="14">
        <v>41526752.722688727</v>
      </c>
    </row>
    <row r="145" spans="1:4" x14ac:dyDescent="0.25">
      <c r="A145" s="16">
        <v>41609</v>
      </c>
      <c r="B145" s="18">
        <f t="shared" si="4"/>
        <v>2013</v>
      </c>
      <c r="C145" s="14">
        <v>44598971</v>
      </c>
      <c r="D145" s="14">
        <v>47225837.256576106</v>
      </c>
    </row>
    <row r="146" spans="1:4" x14ac:dyDescent="0.25">
      <c r="A146" s="16">
        <v>41640</v>
      </c>
      <c r="B146" s="18">
        <f t="shared" si="4"/>
        <v>2014</v>
      </c>
      <c r="D146" s="14">
        <v>47445959.126000226</v>
      </c>
    </row>
    <row r="147" spans="1:4" x14ac:dyDescent="0.25">
      <c r="A147" s="16">
        <v>41671</v>
      </c>
      <c r="B147" s="18">
        <f t="shared" si="4"/>
        <v>2014</v>
      </c>
      <c r="D147" s="14">
        <v>41971079.284383327</v>
      </c>
    </row>
    <row r="148" spans="1:4" x14ac:dyDescent="0.25">
      <c r="A148" s="16">
        <v>41699</v>
      </c>
      <c r="B148" s="18">
        <f t="shared" si="4"/>
        <v>2014</v>
      </c>
      <c r="D148" s="14">
        <v>43189617.626153164</v>
      </c>
    </row>
    <row r="149" spans="1:4" x14ac:dyDescent="0.25">
      <c r="A149" s="16">
        <v>41730</v>
      </c>
      <c r="B149" s="18">
        <f t="shared" si="4"/>
        <v>2014</v>
      </c>
      <c r="D149" s="14">
        <v>40475564.489744879</v>
      </c>
    </row>
    <row r="150" spans="1:4" x14ac:dyDescent="0.25">
      <c r="A150" s="16">
        <v>41760</v>
      </c>
      <c r="B150" s="18">
        <f t="shared" si="4"/>
        <v>2014</v>
      </c>
      <c r="D150" s="14">
        <v>43290683.716939859</v>
      </c>
    </row>
    <row r="151" spans="1:4" x14ac:dyDescent="0.25">
      <c r="A151" s="16">
        <v>41791</v>
      </c>
      <c r="B151" s="18">
        <f t="shared" si="4"/>
        <v>2014</v>
      </c>
      <c r="D151" s="14">
        <v>49675001.043015972</v>
      </c>
    </row>
    <row r="152" spans="1:4" x14ac:dyDescent="0.25">
      <c r="A152" s="16">
        <v>41821</v>
      </c>
      <c r="B152" s="18">
        <f t="shared" si="4"/>
        <v>2014</v>
      </c>
      <c r="D152" s="14">
        <v>58179722.922782674</v>
      </c>
    </row>
    <row r="153" spans="1:4" x14ac:dyDescent="0.25">
      <c r="A153" s="16">
        <v>41852</v>
      </c>
      <c r="B153" s="18">
        <f t="shared" si="4"/>
        <v>2014</v>
      </c>
      <c r="D153" s="14">
        <v>55182921.323596783</v>
      </c>
    </row>
    <row r="154" spans="1:4" x14ac:dyDescent="0.25">
      <c r="A154" s="16">
        <v>41883</v>
      </c>
      <c r="B154" s="18">
        <f t="shared" si="4"/>
        <v>2014</v>
      </c>
      <c r="D154" s="14">
        <v>43415802.265013486</v>
      </c>
    </row>
    <row r="155" spans="1:4" x14ac:dyDescent="0.25">
      <c r="A155" s="16">
        <v>41913</v>
      </c>
      <c r="B155" s="18">
        <f t="shared" si="4"/>
        <v>2014</v>
      </c>
      <c r="D155" s="14">
        <v>43085420.353741623</v>
      </c>
    </row>
    <row r="156" spans="1:4" x14ac:dyDescent="0.25">
      <c r="A156" s="16">
        <v>41944</v>
      </c>
      <c r="B156" s="18">
        <f t="shared" si="4"/>
        <v>2014</v>
      </c>
      <c r="D156" s="14">
        <v>41908885.430683963</v>
      </c>
    </row>
    <row r="157" spans="1:4" x14ac:dyDescent="0.25">
      <c r="A157" s="16">
        <v>41974</v>
      </c>
      <c r="B157" s="18">
        <f t="shared" si="4"/>
        <v>2014</v>
      </c>
      <c r="D157" s="14">
        <v>47628748.966485336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Monthly Data</vt:lpstr>
      <vt:lpstr>OLS Model</vt:lpstr>
      <vt:lpstr>OLS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OLS!const</vt:lpstr>
      <vt:lpstr>const</vt:lpstr>
      <vt:lpstr>OLS!MonthDays</vt:lpstr>
      <vt:lpstr>MonthDays</vt:lpstr>
      <vt:lpstr>OLS!PearsonCDD</vt:lpstr>
      <vt:lpstr>PearsonCDD</vt:lpstr>
      <vt:lpstr>OLS!PearsonHDD</vt:lpstr>
      <vt:lpstr>PearsonHDD</vt:lpstr>
      <vt:lpstr>OLS!Shoulder1</vt:lpstr>
      <vt:lpstr>Shoulder1</vt:lpstr>
      <vt:lpstr>OLS!TorFTE</vt:lpstr>
      <vt:lpstr>TorFTE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2014-03-17T13:57:50Z</dcterms:modified>
</cp:coreProperties>
</file>