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480" yWindow="90" windowWidth="18195" windowHeight="7230" tabRatio="730" activeTab="2"/>
  </bookViews>
  <sheets>
    <sheet name="Monthly Data" sheetId="1" r:id="rId1"/>
    <sheet name="OLS Model" sheetId="2" state="hidden" r:id="rId2"/>
    <sheet name="OLS" sheetId="133" r:id="rId3"/>
    <sheet name="Predicted Monthly Data" sheetId="123" r:id="rId4"/>
    <sheet name="Predicted Monthly Data Summ" sheetId="124" r:id="rId5"/>
    <sheet name="PredictedAnnualDataSumm" sheetId="127" r:id="rId6"/>
    <sheet name="PredictedAnnualDataSumm2" sheetId="128" r:id="rId7"/>
    <sheet name="Normalized Monthly Data" sheetId="125" r:id="rId8"/>
    <sheet name="Normalized Monthly Data Summ" sheetId="126" r:id="rId9"/>
    <sheet name="NormalizedAnnualDataSumm" sheetId="131" r:id="rId10"/>
    <sheet name="NormalizedAnnualDataSumm2" sheetId="132" r:id="rId11"/>
  </sheets>
  <definedNames>
    <definedName name="const" localSheetId="2">OLS!$B$5</definedName>
    <definedName name="const">'OLS Model'!$B$5</definedName>
    <definedName name="d_TorFTE_1" localSheetId="2">OLS!$B$8</definedName>
    <definedName name="d_TorFTE_1">'OLS Model'!$B$8</definedName>
    <definedName name="GSltStrucD" localSheetId="2">OLS!$B$11</definedName>
    <definedName name="GSltStrucD">'OLS Model'!$B$11</definedName>
    <definedName name="MonthDays" localSheetId="2">OLS!$B$9</definedName>
    <definedName name="MonthDays">'OLS Model'!$B$9</definedName>
    <definedName name="PearsonCDD" localSheetId="2">OLS!$B$7</definedName>
    <definedName name="PearsonCDD">'OLS Model'!$B$7</definedName>
    <definedName name="PearsonHDD" localSheetId="2">OLS!$B$6</definedName>
    <definedName name="PearsonHDD">'OLS Model'!$B$6</definedName>
    <definedName name="Shoulder1" localSheetId="2">OLS!$B$10</definedName>
    <definedName name="Shoulder1">'OLS Model'!$B$10</definedName>
  </definedNames>
  <calcPr calcId="145621"/>
  <pivotCaches>
    <pivotCache cacheId="41" r:id="rId12"/>
    <pivotCache cacheId="42" r:id="rId13"/>
    <pivotCache cacheId="43" r:id="rId14"/>
  </pivotCaches>
</workbook>
</file>

<file path=xl/calcChain.xml><?xml version="1.0" encoding="utf-8"?>
<calcChain xmlns="http://schemas.openxmlformats.org/spreadsheetml/2006/main">
  <c r="E6" i="132" l="1"/>
  <c r="E7" i="132"/>
  <c r="E8" i="132"/>
  <c r="E9" i="132"/>
  <c r="E10" i="132"/>
  <c r="E11" i="132"/>
  <c r="E12" i="132"/>
  <c r="E13" i="132"/>
  <c r="E14" i="132"/>
  <c r="E15" i="132"/>
  <c r="E16" i="132"/>
  <c r="E5" i="132"/>
  <c r="C6" i="132"/>
  <c r="C7" i="132"/>
  <c r="C8" i="132"/>
  <c r="C9" i="132"/>
  <c r="C10" i="132"/>
  <c r="C11" i="132"/>
  <c r="C12" i="132"/>
  <c r="C13" i="132"/>
  <c r="C14" i="132"/>
  <c r="C15" i="132"/>
  <c r="C5" i="132"/>
  <c r="B2" i="126"/>
  <c r="B3" i="126"/>
  <c r="B4" i="126"/>
  <c r="B5" i="126"/>
  <c r="B6" i="126"/>
  <c r="B7" i="126"/>
  <c r="B8" i="126"/>
  <c r="B9" i="126"/>
  <c r="B10" i="126"/>
  <c r="B11" i="126"/>
  <c r="B12" i="126"/>
  <c r="B13" i="126"/>
  <c r="B14" i="126"/>
  <c r="B15" i="126"/>
  <c r="B16" i="126"/>
  <c r="B17" i="126"/>
  <c r="B18" i="126"/>
  <c r="B19" i="126"/>
  <c r="B20" i="126"/>
  <c r="B21" i="126"/>
  <c r="B22" i="126"/>
  <c r="B23" i="126"/>
  <c r="B24" i="126"/>
  <c r="B25" i="126"/>
  <c r="B26" i="126"/>
  <c r="B27" i="126"/>
  <c r="B28" i="126"/>
  <c r="B29" i="126"/>
  <c r="B30" i="126"/>
  <c r="B31" i="126"/>
  <c r="B32" i="126"/>
  <c r="B33" i="126"/>
  <c r="B34" i="126"/>
  <c r="B35" i="126"/>
  <c r="B36" i="126"/>
  <c r="B37" i="126"/>
  <c r="B38" i="126"/>
  <c r="B39" i="126"/>
  <c r="B40" i="126"/>
  <c r="B41" i="126"/>
  <c r="B42" i="126"/>
  <c r="B43" i="126"/>
  <c r="B44" i="126"/>
  <c r="B45" i="126"/>
  <c r="B46" i="126"/>
  <c r="B47" i="126"/>
  <c r="B48" i="126"/>
  <c r="B49" i="126"/>
  <c r="B50" i="126"/>
  <c r="B51" i="126"/>
  <c r="B52" i="126"/>
  <c r="B53" i="126"/>
  <c r="B54" i="126"/>
  <c r="B55" i="126"/>
  <c r="B56" i="126"/>
  <c r="B57" i="126"/>
  <c r="B58" i="126"/>
  <c r="B59" i="126"/>
  <c r="B60" i="126"/>
  <c r="B61" i="126"/>
  <c r="B62" i="126"/>
  <c r="B63" i="126"/>
  <c r="B64" i="126"/>
  <c r="B65" i="126"/>
  <c r="B66" i="126"/>
  <c r="B67" i="126"/>
  <c r="B68" i="126"/>
  <c r="B69" i="126"/>
  <c r="B70" i="126"/>
  <c r="B71" i="126"/>
  <c r="B72" i="126"/>
  <c r="B73" i="126"/>
  <c r="B74" i="126"/>
  <c r="B75" i="126"/>
  <c r="B76" i="126"/>
  <c r="B77" i="126"/>
  <c r="B78" i="126"/>
  <c r="B79" i="126"/>
  <c r="B80" i="126"/>
  <c r="B81" i="126"/>
  <c r="B82" i="126"/>
  <c r="B83" i="126"/>
  <c r="B84" i="126"/>
  <c r="B85" i="126"/>
  <c r="B86" i="126"/>
  <c r="B87" i="126"/>
  <c r="B88" i="126"/>
  <c r="B89" i="126"/>
  <c r="B90" i="126"/>
  <c r="B91" i="126"/>
  <c r="B92" i="126"/>
  <c r="B93" i="126"/>
  <c r="B94" i="126"/>
  <c r="B95" i="126"/>
  <c r="B96" i="126"/>
  <c r="B97" i="126"/>
  <c r="B98" i="126"/>
  <c r="B99" i="126"/>
  <c r="B100" i="126"/>
  <c r="B101" i="126"/>
  <c r="B102" i="126"/>
  <c r="B103" i="126"/>
  <c r="B104" i="126"/>
  <c r="B105" i="126"/>
  <c r="B106" i="126"/>
  <c r="B107" i="126"/>
  <c r="B108" i="126"/>
  <c r="B109" i="126"/>
  <c r="B110" i="126"/>
  <c r="B111" i="126"/>
  <c r="B112" i="126"/>
  <c r="B113" i="126"/>
  <c r="B114" i="126"/>
  <c r="B115" i="126"/>
  <c r="B116" i="126"/>
  <c r="B117" i="126"/>
  <c r="B118" i="126"/>
  <c r="B119" i="126"/>
  <c r="B120" i="126"/>
  <c r="B121" i="126"/>
  <c r="B122" i="126"/>
  <c r="B123" i="126"/>
  <c r="B124" i="126"/>
  <c r="B125" i="126"/>
  <c r="B126" i="126"/>
  <c r="B127" i="126"/>
  <c r="B128" i="126"/>
  <c r="B129" i="126"/>
  <c r="B130" i="126"/>
  <c r="B131" i="126"/>
  <c r="B132" i="126"/>
  <c r="B133" i="126"/>
  <c r="B134" i="126"/>
  <c r="B135" i="126"/>
  <c r="B136" i="126"/>
  <c r="B137" i="126"/>
  <c r="B138" i="126"/>
  <c r="B139" i="126"/>
  <c r="B140" i="126"/>
  <c r="B141" i="126"/>
  <c r="B142" i="126"/>
  <c r="B143" i="126"/>
  <c r="B144" i="126"/>
  <c r="B145" i="126"/>
  <c r="B146" i="126"/>
  <c r="B147" i="126"/>
  <c r="B148" i="126"/>
  <c r="Q64" i="125"/>
  <c r="Q80" i="125"/>
  <c r="Q96" i="125"/>
  <c r="Q112" i="125"/>
  <c r="Q128" i="125"/>
  <c r="Q144" i="125"/>
  <c r="P2" i="125"/>
  <c r="P3" i="125"/>
  <c r="P4" i="125"/>
  <c r="P5" i="125"/>
  <c r="P6" i="125"/>
  <c r="P7" i="125"/>
  <c r="P8" i="125"/>
  <c r="P9" i="125"/>
  <c r="P10" i="125"/>
  <c r="P11" i="125"/>
  <c r="P12" i="125"/>
  <c r="P13" i="125"/>
  <c r="P14" i="125"/>
  <c r="P15" i="125"/>
  <c r="P16" i="125"/>
  <c r="P17" i="125"/>
  <c r="P18" i="125"/>
  <c r="P19" i="125"/>
  <c r="P20" i="125"/>
  <c r="P21" i="125"/>
  <c r="P22" i="125"/>
  <c r="P23" i="125"/>
  <c r="P24" i="125"/>
  <c r="P25" i="125"/>
  <c r="P26" i="125"/>
  <c r="P27" i="125"/>
  <c r="P28" i="125"/>
  <c r="P29" i="125"/>
  <c r="P30" i="125"/>
  <c r="P31" i="125"/>
  <c r="P32" i="125"/>
  <c r="P33" i="125"/>
  <c r="P34" i="125"/>
  <c r="P35" i="125"/>
  <c r="P36" i="125"/>
  <c r="P37" i="125"/>
  <c r="P38" i="125"/>
  <c r="P39" i="125"/>
  <c r="P40" i="125"/>
  <c r="P41" i="125"/>
  <c r="P42" i="125"/>
  <c r="P43" i="125"/>
  <c r="P44" i="125"/>
  <c r="P45" i="125"/>
  <c r="P46" i="125"/>
  <c r="P47" i="125"/>
  <c r="P48" i="125"/>
  <c r="P49" i="125"/>
  <c r="P50" i="125"/>
  <c r="P51" i="125"/>
  <c r="P52" i="125"/>
  <c r="P53" i="125"/>
  <c r="P54" i="125"/>
  <c r="P55" i="125"/>
  <c r="P56" i="125"/>
  <c r="P57" i="125"/>
  <c r="P58" i="125"/>
  <c r="P59" i="125"/>
  <c r="P60" i="125"/>
  <c r="P61" i="125"/>
  <c r="P62" i="125"/>
  <c r="P63" i="125"/>
  <c r="P64" i="125"/>
  <c r="P65" i="125"/>
  <c r="P66" i="125"/>
  <c r="P67" i="125"/>
  <c r="P68" i="125"/>
  <c r="P69" i="125"/>
  <c r="P70" i="125"/>
  <c r="P71" i="125"/>
  <c r="P72" i="125"/>
  <c r="P73" i="125"/>
  <c r="P74" i="125"/>
  <c r="P75" i="125"/>
  <c r="P76" i="125"/>
  <c r="P77" i="125"/>
  <c r="P78" i="125"/>
  <c r="P79" i="125"/>
  <c r="P80" i="125"/>
  <c r="P81" i="125"/>
  <c r="P82" i="125"/>
  <c r="P83" i="125"/>
  <c r="P84" i="125"/>
  <c r="P85" i="125"/>
  <c r="P86" i="125"/>
  <c r="P87" i="125"/>
  <c r="P88" i="125"/>
  <c r="P89" i="125"/>
  <c r="P90" i="125"/>
  <c r="P91" i="125"/>
  <c r="P92" i="125"/>
  <c r="P93" i="125"/>
  <c r="P94" i="125"/>
  <c r="P95" i="125"/>
  <c r="P96" i="125"/>
  <c r="P97" i="125"/>
  <c r="P98" i="125"/>
  <c r="P99" i="125"/>
  <c r="P100" i="125"/>
  <c r="P101" i="125"/>
  <c r="P102" i="125"/>
  <c r="P103" i="125"/>
  <c r="P104" i="125"/>
  <c r="P105" i="125"/>
  <c r="P106" i="125"/>
  <c r="P107" i="125"/>
  <c r="P108" i="125"/>
  <c r="P109" i="125"/>
  <c r="P110" i="125"/>
  <c r="P111" i="125"/>
  <c r="P112" i="125"/>
  <c r="P113" i="125"/>
  <c r="P114" i="125"/>
  <c r="P115" i="125"/>
  <c r="P116" i="125"/>
  <c r="P117" i="125"/>
  <c r="P118" i="125"/>
  <c r="P119" i="125"/>
  <c r="P120" i="125"/>
  <c r="P121" i="125"/>
  <c r="P122" i="125"/>
  <c r="P123" i="125"/>
  <c r="P124" i="125"/>
  <c r="P125" i="125"/>
  <c r="P126" i="125"/>
  <c r="P127" i="125"/>
  <c r="P128" i="125"/>
  <c r="P129" i="125"/>
  <c r="P130" i="125"/>
  <c r="P131" i="125"/>
  <c r="P132" i="125"/>
  <c r="P133" i="125"/>
  <c r="P134" i="125"/>
  <c r="P135" i="125"/>
  <c r="P136" i="125"/>
  <c r="P137" i="125"/>
  <c r="P138" i="125"/>
  <c r="P139" i="125"/>
  <c r="P140" i="125"/>
  <c r="P141" i="125"/>
  <c r="P142" i="125"/>
  <c r="P143" i="125"/>
  <c r="P144" i="125"/>
  <c r="P145" i="125"/>
  <c r="P146" i="125"/>
  <c r="P147" i="125"/>
  <c r="P148" i="125"/>
  <c r="O2" i="125"/>
  <c r="O3" i="125"/>
  <c r="O4" i="125"/>
  <c r="O5" i="125"/>
  <c r="O6" i="125"/>
  <c r="O7" i="125"/>
  <c r="O8" i="125"/>
  <c r="O9" i="125"/>
  <c r="O10" i="125"/>
  <c r="O11" i="125"/>
  <c r="O12" i="125"/>
  <c r="O13" i="125"/>
  <c r="O14" i="125"/>
  <c r="O15" i="125"/>
  <c r="O16" i="125"/>
  <c r="O17" i="125"/>
  <c r="O18" i="125"/>
  <c r="O19" i="125"/>
  <c r="O20" i="125"/>
  <c r="O21" i="125"/>
  <c r="O22" i="125"/>
  <c r="O23" i="125"/>
  <c r="O24" i="125"/>
  <c r="O25" i="125"/>
  <c r="O26" i="125"/>
  <c r="O27" i="125"/>
  <c r="O28" i="125"/>
  <c r="O29" i="125"/>
  <c r="O30" i="125"/>
  <c r="O31" i="125"/>
  <c r="O32" i="125"/>
  <c r="O33" i="125"/>
  <c r="O34" i="125"/>
  <c r="O35" i="125"/>
  <c r="O36" i="125"/>
  <c r="O37" i="125"/>
  <c r="O38" i="125"/>
  <c r="O39" i="125"/>
  <c r="O40" i="125"/>
  <c r="O41" i="125"/>
  <c r="O42" i="125"/>
  <c r="O43" i="125"/>
  <c r="O44" i="125"/>
  <c r="O45" i="125"/>
  <c r="O46" i="125"/>
  <c r="O47" i="125"/>
  <c r="O48" i="125"/>
  <c r="O49" i="125"/>
  <c r="O50" i="125"/>
  <c r="O51" i="125"/>
  <c r="O52" i="125"/>
  <c r="O53" i="125"/>
  <c r="O54" i="125"/>
  <c r="O55" i="125"/>
  <c r="O56" i="125"/>
  <c r="O57" i="125"/>
  <c r="O58" i="125"/>
  <c r="O59" i="125"/>
  <c r="O60" i="125"/>
  <c r="O61" i="125"/>
  <c r="O62" i="125"/>
  <c r="O63" i="125"/>
  <c r="O64" i="125"/>
  <c r="O65" i="125"/>
  <c r="O66" i="125"/>
  <c r="O67" i="125"/>
  <c r="O68" i="125"/>
  <c r="O69" i="125"/>
  <c r="O70" i="125"/>
  <c r="O71" i="125"/>
  <c r="O72" i="125"/>
  <c r="O73" i="125"/>
  <c r="O74" i="125"/>
  <c r="O75" i="125"/>
  <c r="O76" i="125"/>
  <c r="O77" i="125"/>
  <c r="O78" i="125"/>
  <c r="O79" i="125"/>
  <c r="O80" i="125"/>
  <c r="O81" i="125"/>
  <c r="O82" i="125"/>
  <c r="O83" i="125"/>
  <c r="O84" i="125"/>
  <c r="O85" i="125"/>
  <c r="O86" i="125"/>
  <c r="O87" i="125"/>
  <c r="O88" i="125"/>
  <c r="O89" i="125"/>
  <c r="O90" i="125"/>
  <c r="O91" i="125"/>
  <c r="O92" i="125"/>
  <c r="O93" i="125"/>
  <c r="O94" i="125"/>
  <c r="O95" i="125"/>
  <c r="O96" i="125"/>
  <c r="O97" i="125"/>
  <c r="O98" i="125"/>
  <c r="O99" i="125"/>
  <c r="O100" i="125"/>
  <c r="O101" i="125"/>
  <c r="O102" i="125"/>
  <c r="O103" i="125"/>
  <c r="O104" i="125"/>
  <c r="O105" i="125"/>
  <c r="O106" i="125"/>
  <c r="O107" i="125"/>
  <c r="O108" i="125"/>
  <c r="O109" i="125"/>
  <c r="O110" i="125"/>
  <c r="O111" i="125"/>
  <c r="O112" i="125"/>
  <c r="O113" i="125"/>
  <c r="O114" i="125"/>
  <c r="O115" i="125"/>
  <c r="O116" i="125"/>
  <c r="O117" i="125"/>
  <c r="O118" i="125"/>
  <c r="O119" i="125"/>
  <c r="O120" i="125"/>
  <c r="O121" i="125"/>
  <c r="O122" i="125"/>
  <c r="O123" i="125"/>
  <c r="O124" i="125"/>
  <c r="O125" i="125"/>
  <c r="O126" i="125"/>
  <c r="O127" i="125"/>
  <c r="O128" i="125"/>
  <c r="O129" i="125"/>
  <c r="O130" i="125"/>
  <c r="O131" i="125"/>
  <c r="O132" i="125"/>
  <c r="O133" i="125"/>
  <c r="O134" i="125"/>
  <c r="O135" i="125"/>
  <c r="O136" i="125"/>
  <c r="O137" i="125"/>
  <c r="O138" i="125"/>
  <c r="O139" i="125"/>
  <c r="O140" i="125"/>
  <c r="O141" i="125"/>
  <c r="O142" i="125"/>
  <c r="O143" i="125"/>
  <c r="O144" i="125"/>
  <c r="O145" i="125"/>
  <c r="O146" i="125"/>
  <c r="O147" i="125"/>
  <c r="O148" i="125"/>
  <c r="N2" i="125"/>
  <c r="N3" i="125"/>
  <c r="N4" i="125"/>
  <c r="N5" i="125"/>
  <c r="N6" i="125"/>
  <c r="N7" i="125"/>
  <c r="N8" i="125"/>
  <c r="N9" i="125"/>
  <c r="N10" i="125"/>
  <c r="N11" i="125"/>
  <c r="N12" i="125"/>
  <c r="N13" i="125"/>
  <c r="N14" i="125"/>
  <c r="N15" i="125"/>
  <c r="N16" i="125"/>
  <c r="N17" i="125"/>
  <c r="N18" i="125"/>
  <c r="N19" i="125"/>
  <c r="N20" i="125"/>
  <c r="N21" i="125"/>
  <c r="N22" i="125"/>
  <c r="N23" i="125"/>
  <c r="N24" i="125"/>
  <c r="N25" i="125"/>
  <c r="N26" i="125"/>
  <c r="N27" i="125"/>
  <c r="N28" i="125"/>
  <c r="N29" i="125"/>
  <c r="N30" i="125"/>
  <c r="N31" i="125"/>
  <c r="N32" i="125"/>
  <c r="N33" i="125"/>
  <c r="N34" i="125"/>
  <c r="N35" i="125"/>
  <c r="N36" i="125"/>
  <c r="N37" i="125"/>
  <c r="N38" i="125"/>
  <c r="N39" i="125"/>
  <c r="N40" i="125"/>
  <c r="N41" i="125"/>
  <c r="N42" i="125"/>
  <c r="N43" i="125"/>
  <c r="N44" i="125"/>
  <c r="N45" i="125"/>
  <c r="N46" i="125"/>
  <c r="N47" i="125"/>
  <c r="N48" i="125"/>
  <c r="N49" i="125"/>
  <c r="N50" i="125"/>
  <c r="N51" i="125"/>
  <c r="N52" i="125"/>
  <c r="N53" i="125"/>
  <c r="N54" i="125"/>
  <c r="N55" i="125"/>
  <c r="N56" i="125"/>
  <c r="N57" i="125"/>
  <c r="N58" i="125"/>
  <c r="N59" i="125"/>
  <c r="N60" i="125"/>
  <c r="N61" i="125"/>
  <c r="N62" i="125"/>
  <c r="N63" i="125"/>
  <c r="N64" i="125"/>
  <c r="N65" i="125"/>
  <c r="N66" i="125"/>
  <c r="N67" i="125"/>
  <c r="N68" i="125"/>
  <c r="N69" i="125"/>
  <c r="N70" i="125"/>
  <c r="N71" i="125"/>
  <c r="N72" i="125"/>
  <c r="N73" i="125"/>
  <c r="N74" i="125"/>
  <c r="N75" i="125"/>
  <c r="N76" i="125"/>
  <c r="N77" i="125"/>
  <c r="N78" i="125"/>
  <c r="N79" i="125"/>
  <c r="N80" i="125"/>
  <c r="N81" i="125"/>
  <c r="N82" i="125"/>
  <c r="N83" i="125"/>
  <c r="N84" i="125"/>
  <c r="N85" i="125"/>
  <c r="N86" i="125"/>
  <c r="N87" i="125"/>
  <c r="N88" i="125"/>
  <c r="N89" i="125"/>
  <c r="N90" i="125"/>
  <c r="N91" i="125"/>
  <c r="N92" i="125"/>
  <c r="N93" i="125"/>
  <c r="N94" i="125"/>
  <c r="N95" i="125"/>
  <c r="N96" i="125"/>
  <c r="N97" i="125"/>
  <c r="N98" i="125"/>
  <c r="N99" i="125"/>
  <c r="N100" i="125"/>
  <c r="N101" i="125"/>
  <c r="N102" i="125"/>
  <c r="N103" i="125"/>
  <c r="N104" i="125"/>
  <c r="N105" i="125"/>
  <c r="N106" i="125"/>
  <c r="N107" i="125"/>
  <c r="N108" i="125"/>
  <c r="N109" i="125"/>
  <c r="N110" i="125"/>
  <c r="N111" i="125"/>
  <c r="N112" i="125"/>
  <c r="N113" i="125"/>
  <c r="N114" i="125"/>
  <c r="N115" i="125"/>
  <c r="N116" i="125"/>
  <c r="N117" i="125"/>
  <c r="N118" i="125"/>
  <c r="N119" i="125"/>
  <c r="N120" i="125"/>
  <c r="N121" i="125"/>
  <c r="N122" i="125"/>
  <c r="N123" i="125"/>
  <c r="N124" i="125"/>
  <c r="N125" i="125"/>
  <c r="N126" i="125"/>
  <c r="N127" i="125"/>
  <c r="N128" i="125"/>
  <c r="N129" i="125"/>
  <c r="N130" i="125"/>
  <c r="N131" i="125"/>
  <c r="N132" i="125"/>
  <c r="N133" i="125"/>
  <c r="N134" i="125"/>
  <c r="N135" i="125"/>
  <c r="N136" i="125"/>
  <c r="N137" i="125"/>
  <c r="N138" i="125"/>
  <c r="N139" i="125"/>
  <c r="N140" i="125"/>
  <c r="N141" i="125"/>
  <c r="N142" i="125"/>
  <c r="N143" i="125"/>
  <c r="N144" i="125"/>
  <c r="N145" i="125"/>
  <c r="N146" i="125"/>
  <c r="N147" i="125"/>
  <c r="N148" i="125"/>
  <c r="M2" i="125"/>
  <c r="M3" i="125"/>
  <c r="M4" i="125"/>
  <c r="Q4" i="125" s="1"/>
  <c r="M5" i="125"/>
  <c r="M6" i="125"/>
  <c r="M7" i="125"/>
  <c r="M8" i="125"/>
  <c r="Q8" i="125" s="1"/>
  <c r="M9" i="125"/>
  <c r="M10" i="125"/>
  <c r="M11" i="125"/>
  <c r="M12" i="125"/>
  <c r="Q12" i="125" s="1"/>
  <c r="M13" i="125"/>
  <c r="M14" i="125"/>
  <c r="M15" i="125"/>
  <c r="M16" i="125"/>
  <c r="Q16" i="125" s="1"/>
  <c r="M17" i="125"/>
  <c r="M18" i="125"/>
  <c r="M19" i="125"/>
  <c r="M20" i="125"/>
  <c r="Q20" i="125" s="1"/>
  <c r="M21" i="125"/>
  <c r="M22" i="125"/>
  <c r="M23" i="125"/>
  <c r="M24" i="125"/>
  <c r="Q24" i="125" s="1"/>
  <c r="M25" i="125"/>
  <c r="M26" i="125"/>
  <c r="M27" i="125"/>
  <c r="M28" i="125"/>
  <c r="Q28" i="125" s="1"/>
  <c r="M29" i="125"/>
  <c r="M30" i="125"/>
  <c r="M31" i="125"/>
  <c r="M32" i="125"/>
  <c r="Q32" i="125" s="1"/>
  <c r="M33" i="125"/>
  <c r="M34" i="125"/>
  <c r="M35" i="125"/>
  <c r="M36" i="125"/>
  <c r="Q36" i="125" s="1"/>
  <c r="M37" i="125"/>
  <c r="M38" i="125"/>
  <c r="M39" i="125"/>
  <c r="M40" i="125"/>
  <c r="Q40" i="125" s="1"/>
  <c r="M41" i="125"/>
  <c r="M42" i="125"/>
  <c r="M43" i="125"/>
  <c r="M44" i="125"/>
  <c r="Q44" i="125" s="1"/>
  <c r="M45" i="125"/>
  <c r="M46" i="125"/>
  <c r="M47" i="125"/>
  <c r="M48" i="125"/>
  <c r="Q48" i="125" s="1"/>
  <c r="M49" i="125"/>
  <c r="M50" i="125"/>
  <c r="M51" i="125"/>
  <c r="M52" i="125"/>
  <c r="Q52" i="125" s="1"/>
  <c r="M53" i="125"/>
  <c r="M54" i="125"/>
  <c r="M55" i="125"/>
  <c r="M56" i="125"/>
  <c r="Q56" i="125" s="1"/>
  <c r="M57" i="125"/>
  <c r="M58" i="125"/>
  <c r="M59" i="125"/>
  <c r="M60" i="125"/>
  <c r="Q60" i="125" s="1"/>
  <c r="M61" i="125"/>
  <c r="M62" i="125"/>
  <c r="M63" i="125"/>
  <c r="M64" i="125"/>
  <c r="M65" i="125"/>
  <c r="M66" i="125"/>
  <c r="M67" i="125"/>
  <c r="M68" i="125"/>
  <c r="Q68" i="125" s="1"/>
  <c r="M69" i="125"/>
  <c r="M70" i="125"/>
  <c r="M71" i="125"/>
  <c r="M72" i="125"/>
  <c r="Q72" i="125" s="1"/>
  <c r="M73" i="125"/>
  <c r="M74" i="125"/>
  <c r="M75" i="125"/>
  <c r="M76" i="125"/>
  <c r="Q76" i="125" s="1"/>
  <c r="M77" i="125"/>
  <c r="M78" i="125"/>
  <c r="M79" i="125"/>
  <c r="M80" i="125"/>
  <c r="M81" i="125"/>
  <c r="M82" i="125"/>
  <c r="M83" i="125"/>
  <c r="M84" i="125"/>
  <c r="Q84" i="125" s="1"/>
  <c r="M85" i="125"/>
  <c r="M86" i="125"/>
  <c r="M87" i="125"/>
  <c r="M88" i="125"/>
  <c r="Q88" i="125" s="1"/>
  <c r="M89" i="125"/>
  <c r="M90" i="125"/>
  <c r="M91" i="125"/>
  <c r="M92" i="125"/>
  <c r="Q92" i="125" s="1"/>
  <c r="M93" i="125"/>
  <c r="M94" i="125"/>
  <c r="M95" i="125"/>
  <c r="M96" i="125"/>
  <c r="M97" i="125"/>
  <c r="M98" i="125"/>
  <c r="M99" i="125"/>
  <c r="M100" i="125"/>
  <c r="Q100" i="125" s="1"/>
  <c r="M101" i="125"/>
  <c r="M102" i="125"/>
  <c r="M103" i="125"/>
  <c r="M104" i="125"/>
  <c r="Q104" i="125" s="1"/>
  <c r="M105" i="125"/>
  <c r="M106" i="125"/>
  <c r="M107" i="125"/>
  <c r="M108" i="125"/>
  <c r="Q108" i="125" s="1"/>
  <c r="M109" i="125"/>
  <c r="M110" i="125"/>
  <c r="M111" i="125"/>
  <c r="M112" i="125"/>
  <c r="M113" i="125"/>
  <c r="M114" i="125"/>
  <c r="M115" i="125"/>
  <c r="M116" i="125"/>
  <c r="Q116" i="125" s="1"/>
  <c r="M117" i="125"/>
  <c r="M118" i="125"/>
  <c r="M119" i="125"/>
  <c r="M120" i="125"/>
  <c r="Q120" i="125" s="1"/>
  <c r="M121" i="125"/>
  <c r="M122" i="125"/>
  <c r="M123" i="125"/>
  <c r="M124" i="125"/>
  <c r="Q124" i="125" s="1"/>
  <c r="M125" i="125"/>
  <c r="M126" i="125"/>
  <c r="M127" i="125"/>
  <c r="M128" i="125"/>
  <c r="M129" i="125"/>
  <c r="M130" i="125"/>
  <c r="M131" i="125"/>
  <c r="M132" i="125"/>
  <c r="Q132" i="125" s="1"/>
  <c r="M133" i="125"/>
  <c r="M134" i="125"/>
  <c r="M135" i="125"/>
  <c r="M136" i="125"/>
  <c r="Q136" i="125" s="1"/>
  <c r="M137" i="125"/>
  <c r="M138" i="125"/>
  <c r="M139" i="125"/>
  <c r="M140" i="125"/>
  <c r="Q140" i="125" s="1"/>
  <c r="M141" i="125"/>
  <c r="M142" i="125"/>
  <c r="M143" i="125"/>
  <c r="M144" i="125"/>
  <c r="M145" i="125"/>
  <c r="M146" i="125"/>
  <c r="M147" i="125"/>
  <c r="M148" i="125"/>
  <c r="Q148" i="125" s="1"/>
  <c r="L2" i="125"/>
  <c r="L3" i="125"/>
  <c r="L4" i="125"/>
  <c r="L5" i="125"/>
  <c r="L6" i="125"/>
  <c r="L7" i="125"/>
  <c r="L8" i="125"/>
  <c r="L9" i="125"/>
  <c r="L10" i="125"/>
  <c r="L11" i="125"/>
  <c r="L12" i="125"/>
  <c r="L13" i="125"/>
  <c r="L14" i="125"/>
  <c r="L15" i="125"/>
  <c r="L16" i="125"/>
  <c r="L17" i="125"/>
  <c r="L18" i="125"/>
  <c r="L19" i="125"/>
  <c r="L20" i="125"/>
  <c r="L21" i="125"/>
  <c r="L22" i="125"/>
  <c r="L23" i="125"/>
  <c r="L24" i="125"/>
  <c r="L25" i="125"/>
  <c r="L26" i="125"/>
  <c r="L27" i="125"/>
  <c r="L28" i="125"/>
  <c r="L29" i="125"/>
  <c r="L30" i="125"/>
  <c r="L31" i="125"/>
  <c r="L32" i="125"/>
  <c r="L33" i="125"/>
  <c r="L34" i="125"/>
  <c r="L35" i="125"/>
  <c r="L36" i="125"/>
  <c r="L37" i="125"/>
  <c r="L38" i="125"/>
  <c r="L39" i="125"/>
  <c r="L40" i="125"/>
  <c r="L41" i="125"/>
  <c r="L42" i="125"/>
  <c r="L43" i="125"/>
  <c r="L44" i="125"/>
  <c r="L45" i="125"/>
  <c r="L46" i="125"/>
  <c r="L47" i="125"/>
  <c r="L48" i="125"/>
  <c r="L49" i="125"/>
  <c r="L50" i="125"/>
  <c r="L51" i="125"/>
  <c r="L52" i="125"/>
  <c r="L53" i="125"/>
  <c r="L54" i="125"/>
  <c r="L55" i="125"/>
  <c r="L56" i="125"/>
  <c r="L57" i="125"/>
  <c r="L58" i="125"/>
  <c r="L59" i="125"/>
  <c r="L60" i="125"/>
  <c r="L61" i="125"/>
  <c r="L62" i="125"/>
  <c r="L63" i="125"/>
  <c r="L64" i="125"/>
  <c r="L65" i="125"/>
  <c r="L66" i="125"/>
  <c r="L67" i="125"/>
  <c r="L68" i="125"/>
  <c r="L69" i="125"/>
  <c r="L70" i="125"/>
  <c r="L71" i="125"/>
  <c r="L72" i="125"/>
  <c r="L73" i="125"/>
  <c r="L74" i="125"/>
  <c r="L75" i="125"/>
  <c r="L76" i="125"/>
  <c r="L77" i="125"/>
  <c r="L78" i="125"/>
  <c r="L79" i="125"/>
  <c r="L80" i="125"/>
  <c r="L81" i="125"/>
  <c r="L82" i="125"/>
  <c r="L83" i="125"/>
  <c r="L84" i="125"/>
  <c r="L85" i="125"/>
  <c r="L86" i="125"/>
  <c r="L87" i="125"/>
  <c r="L88" i="125"/>
  <c r="L89" i="125"/>
  <c r="L90" i="125"/>
  <c r="L91" i="125"/>
  <c r="L92" i="125"/>
  <c r="L93" i="125"/>
  <c r="L94" i="125"/>
  <c r="L95" i="125"/>
  <c r="L96" i="125"/>
  <c r="L97" i="125"/>
  <c r="L98" i="125"/>
  <c r="L99" i="125"/>
  <c r="L100" i="125"/>
  <c r="L101" i="125"/>
  <c r="L102" i="125"/>
  <c r="L103" i="125"/>
  <c r="L104" i="125"/>
  <c r="L105" i="125"/>
  <c r="L106" i="125"/>
  <c r="L107" i="125"/>
  <c r="L108" i="125"/>
  <c r="L109" i="125"/>
  <c r="L110" i="125"/>
  <c r="L111" i="125"/>
  <c r="L112" i="125"/>
  <c r="L113" i="125"/>
  <c r="L114" i="125"/>
  <c r="L115" i="125"/>
  <c r="L116" i="125"/>
  <c r="L117" i="125"/>
  <c r="L118" i="125"/>
  <c r="L119" i="125"/>
  <c r="L120" i="125"/>
  <c r="L121" i="125"/>
  <c r="L122" i="125"/>
  <c r="L123" i="125"/>
  <c r="L124" i="125"/>
  <c r="L125" i="125"/>
  <c r="L126" i="125"/>
  <c r="L127" i="125"/>
  <c r="L128" i="125"/>
  <c r="L129" i="125"/>
  <c r="L130" i="125"/>
  <c r="L131" i="125"/>
  <c r="L132" i="125"/>
  <c r="L133" i="125"/>
  <c r="L134" i="125"/>
  <c r="L135" i="125"/>
  <c r="L136" i="125"/>
  <c r="L137" i="125"/>
  <c r="L138" i="125"/>
  <c r="L139" i="125"/>
  <c r="L140" i="125"/>
  <c r="L141" i="125"/>
  <c r="L142" i="125"/>
  <c r="L143" i="125"/>
  <c r="L144" i="125"/>
  <c r="L145" i="125"/>
  <c r="L146" i="125"/>
  <c r="L147" i="125"/>
  <c r="L148" i="125"/>
  <c r="K2" i="125"/>
  <c r="K3" i="125"/>
  <c r="K4" i="125"/>
  <c r="K5" i="125"/>
  <c r="K6" i="125"/>
  <c r="K7" i="125"/>
  <c r="K8" i="125"/>
  <c r="K9" i="125"/>
  <c r="K10" i="125"/>
  <c r="K11" i="125"/>
  <c r="K12" i="125"/>
  <c r="K13" i="125"/>
  <c r="K14" i="125"/>
  <c r="K15" i="125"/>
  <c r="K16" i="125"/>
  <c r="K17" i="125"/>
  <c r="K18" i="125"/>
  <c r="K19" i="125"/>
  <c r="K20" i="125"/>
  <c r="K21" i="125"/>
  <c r="K22" i="125"/>
  <c r="K23" i="125"/>
  <c r="K24" i="125"/>
  <c r="K25" i="125"/>
  <c r="K26" i="125"/>
  <c r="K27" i="125"/>
  <c r="K28" i="125"/>
  <c r="K29" i="125"/>
  <c r="K30" i="125"/>
  <c r="K31" i="125"/>
  <c r="K32" i="125"/>
  <c r="K33" i="125"/>
  <c r="K34" i="125"/>
  <c r="K35" i="125"/>
  <c r="K36" i="125"/>
  <c r="K37" i="125"/>
  <c r="K38" i="125"/>
  <c r="K39" i="125"/>
  <c r="K40" i="125"/>
  <c r="K41" i="125"/>
  <c r="K42" i="125"/>
  <c r="K43" i="125"/>
  <c r="K44" i="125"/>
  <c r="K45" i="125"/>
  <c r="K46" i="125"/>
  <c r="K47" i="125"/>
  <c r="K48" i="125"/>
  <c r="K49" i="125"/>
  <c r="K50" i="125"/>
  <c r="K51" i="125"/>
  <c r="K52" i="125"/>
  <c r="K53" i="125"/>
  <c r="K54" i="125"/>
  <c r="K55" i="125"/>
  <c r="K56" i="125"/>
  <c r="K57" i="125"/>
  <c r="K58" i="125"/>
  <c r="K59" i="125"/>
  <c r="K60" i="125"/>
  <c r="K61" i="125"/>
  <c r="K62" i="125"/>
  <c r="K63" i="125"/>
  <c r="K64" i="125"/>
  <c r="K65" i="125"/>
  <c r="K66" i="125"/>
  <c r="K67" i="125"/>
  <c r="K68" i="125"/>
  <c r="K69" i="125"/>
  <c r="K70" i="125"/>
  <c r="K71" i="125"/>
  <c r="K72" i="125"/>
  <c r="K73" i="125"/>
  <c r="K74" i="125"/>
  <c r="K75" i="125"/>
  <c r="K76" i="125"/>
  <c r="K77" i="125"/>
  <c r="K78" i="125"/>
  <c r="K79" i="125"/>
  <c r="K80" i="125"/>
  <c r="K81" i="125"/>
  <c r="K82" i="125"/>
  <c r="K83" i="125"/>
  <c r="K84" i="125"/>
  <c r="K85" i="125"/>
  <c r="K86" i="125"/>
  <c r="K87" i="125"/>
  <c r="K88" i="125"/>
  <c r="K89" i="125"/>
  <c r="K90" i="125"/>
  <c r="K91" i="125"/>
  <c r="K92" i="125"/>
  <c r="K93" i="125"/>
  <c r="K94" i="125"/>
  <c r="K95" i="125"/>
  <c r="K96" i="125"/>
  <c r="K97" i="125"/>
  <c r="K98" i="125"/>
  <c r="K99" i="125"/>
  <c r="K100" i="125"/>
  <c r="K101" i="125"/>
  <c r="K102" i="125"/>
  <c r="K103" i="125"/>
  <c r="K104" i="125"/>
  <c r="K105" i="125"/>
  <c r="K106" i="125"/>
  <c r="K107" i="125"/>
  <c r="K108" i="125"/>
  <c r="K109" i="125"/>
  <c r="K110" i="125"/>
  <c r="K111" i="125"/>
  <c r="K112" i="125"/>
  <c r="K113" i="125"/>
  <c r="K114" i="125"/>
  <c r="K115" i="125"/>
  <c r="K116" i="125"/>
  <c r="K117" i="125"/>
  <c r="K118" i="125"/>
  <c r="K119" i="125"/>
  <c r="K120" i="125"/>
  <c r="K121" i="125"/>
  <c r="K122" i="125"/>
  <c r="K123" i="125"/>
  <c r="K124" i="125"/>
  <c r="K125" i="125"/>
  <c r="K126" i="125"/>
  <c r="K127" i="125"/>
  <c r="K128" i="125"/>
  <c r="K129" i="125"/>
  <c r="K130" i="125"/>
  <c r="K131" i="125"/>
  <c r="K132" i="125"/>
  <c r="K133" i="125"/>
  <c r="K134" i="125"/>
  <c r="K135" i="125"/>
  <c r="K136" i="125"/>
  <c r="K137" i="125"/>
  <c r="K138" i="125"/>
  <c r="K139" i="125"/>
  <c r="K140" i="125"/>
  <c r="K141" i="125"/>
  <c r="K142" i="125"/>
  <c r="K143" i="125"/>
  <c r="K144" i="125"/>
  <c r="K145" i="125"/>
  <c r="K146" i="125"/>
  <c r="K147" i="125"/>
  <c r="K148" i="125"/>
  <c r="J2" i="125"/>
  <c r="J3" i="125"/>
  <c r="Q3" i="125" s="1"/>
  <c r="J4" i="125"/>
  <c r="J5" i="125"/>
  <c r="J6" i="125"/>
  <c r="J7" i="125"/>
  <c r="Q7" i="125" s="1"/>
  <c r="J8" i="125"/>
  <c r="J9" i="125"/>
  <c r="J10" i="125"/>
  <c r="J11" i="125"/>
  <c r="Q11" i="125" s="1"/>
  <c r="J12" i="125"/>
  <c r="J13" i="125"/>
  <c r="J14" i="125"/>
  <c r="J15" i="125"/>
  <c r="Q15" i="125" s="1"/>
  <c r="J16" i="125"/>
  <c r="J17" i="125"/>
  <c r="J18" i="125"/>
  <c r="J19" i="125"/>
  <c r="Q19" i="125" s="1"/>
  <c r="J20" i="125"/>
  <c r="J21" i="125"/>
  <c r="J22" i="125"/>
  <c r="J23" i="125"/>
  <c r="Q23" i="125" s="1"/>
  <c r="J24" i="125"/>
  <c r="J25" i="125"/>
  <c r="J26" i="125"/>
  <c r="J27" i="125"/>
  <c r="Q27" i="125" s="1"/>
  <c r="J28" i="125"/>
  <c r="J29" i="125"/>
  <c r="J30" i="125"/>
  <c r="J31" i="125"/>
  <c r="Q31" i="125" s="1"/>
  <c r="J32" i="125"/>
  <c r="J33" i="125"/>
  <c r="J34" i="125"/>
  <c r="J35" i="125"/>
  <c r="Q35" i="125" s="1"/>
  <c r="J36" i="125"/>
  <c r="J37" i="125"/>
  <c r="J38" i="125"/>
  <c r="J39" i="125"/>
  <c r="Q39" i="125" s="1"/>
  <c r="J40" i="125"/>
  <c r="J41" i="125"/>
  <c r="J42" i="125"/>
  <c r="J43" i="125"/>
  <c r="Q43" i="125" s="1"/>
  <c r="J44" i="125"/>
  <c r="J45" i="125"/>
  <c r="J46" i="125"/>
  <c r="J47" i="125"/>
  <c r="Q47" i="125" s="1"/>
  <c r="J48" i="125"/>
  <c r="J49" i="125"/>
  <c r="J50" i="125"/>
  <c r="J51" i="125"/>
  <c r="Q51" i="125" s="1"/>
  <c r="J52" i="125"/>
  <c r="J53" i="125"/>
  <c r="J54" i="125"/>
  <c r="J55" i="125"/>
  <c r="Q55" i="125" s="1"/>
  <c r="J56" i="125"/>
  <c r="J57" i="125"/>
  <c r="J58" i="125"/>
  <c r="J59" i="125"/>
  <c r="Q59" i="125" s="1"/>
  <c r="J60" i="125"/>
  <c r="J61" i="125"/>
  <c r="J62" i="125"/>
  <c r="J63" i="125"/>
  <c r="Q63" i="125" s="1"/>
  <c r="J64" i="125"/>
  <c r="J65" i="125"/>
  <c r="J66" i="125"/>
  <c r="J67" i="125"/>
  <c r="Q67" i="125" s="1"/>
  <c r="J68" i="125"/>
  <c r="J69" i="125"/>
  <c r="J70" i="125"/>
  <c r="J71" i="125"/>
  <c r="Q71" i="125" s="1"/>
  <c r="J72" i="125"/>
  <c r="J73" i="125"/>
  <c r="J74" i="125"/>
  <c r="J75" i="125"/>
  <c r="Q75" i="125" s="1"/>
  <c r="J76" i="125"/>
  <c r="J77" i="125"/>
  <c r="J78" i="125"/>
  <c r="J79" i="125"/>
  <c r="Q79" i="125" s="1"/>
  <c r="J80" i="125"/>
  <c r="J81" i="125"/>
  <c r="J82" i="125"/>
  <c r="J83" i="125"/>
  <c r="Q83" i="125" s="1"/>
  <c r="J84" i="125"/>
  <c r="J85" i="125"/>
  <c r="J86" i="125"/>
  <c r="J87" i="125"/>
  <c r="Q87" i="125" s="1"/>
  <c r="J88" i="125"/>
  <c r="J89" i="125"/>
  <c r="J90" i="125"/>
  <c r="J91" i="125"/>
  <c r="Q91" i="125" s="1"/>
  <c r="J92" i="125"/>
  <c r="J93" i="125"/>
  <c r="J94" i="125"/>
  <c r="J95" i="125"/>
  <c r="Q95" i="125" s="1"/>
  <c r="J96" i="125"/>
  <c r="J97" i="125"/>
  <c r="J98" i="125"/>
  <c r="J99" i="125"/>
  <c r="Q99" i="125" s="1"/>
  <c r="J100" i="125"/>
  <c r="J101" i="125"/>
  <c r="J102" i="125"/>
  <c r="J103" i="125"/>
  <c r="Q103" i="125" s="1"/>
  <c r="J104" i="125"/>
  <c r="J105" i="125"/>
  <c r="J106" i="125"/>
  <c r="J107" i="125"/>
  <c r="Q107" i="125" s="1"/>
  <c r="J108" i="125"/>
  <c r="J109" i="125"/>
  <c r="J110" i="125"/>
  <c r="J111" i="125"/>
  <c r="Q111" i="125" s="1"/>
  <c r="J112" i="125"/>
  <c r="J113" i="125"/>
  <c r="J114" i="125"/>
  <c r="J115" i="125"/>
  <c r="Q115" i="125" s="1"/>
  <c r="J116" i="125"/>
  <c r="J117" i="125"/>
  <c r="J118" i="125"/>
  <c r="J119" i="125"/>
  <c r="Q119" i="125" s="1"/>
  <c r="J120" i="125"/>
  <c r="J121" i="125"/>
  <c r="J122" i="125"/>
  <c r="J123" i="125"/>
  <c r="Q123" i="125" s="1"/>
  <c r="J124" i="125"/>
  <c r="J125" i="125"/>
  <c r="J126" i="125"/>
  <c r="J127" i="125"/>
  <c r="Q127" i="125" s="1"/>
  <c r="J128" i="125"/>
  <c r="J129" i="125"/>
  <c r="J130" i="125"/>
  <c r="J131" i="125"/>
  <c r="Q131" i="125" s="1"/>
  <c r="J132" i="125"/>
  <c r="J133" i="125"/>
  <c r="J134" i="125"/>
  <c r="J135" i="125"/>
  <c r="Q135" i="125" s="1"/>
  <c r="J136" i="125"/>
  <c r="J137" i="125"/>
  <c r="J138" i="125"/>
  <c r="J139" i="125"/>
  <c r="Q139" i="125" s="1"/>
  <c r="J140" i="125"/>
  <c r="J141" i="125"/>
  <c r="J142" i="125"/>
  <c r="J143" i="125"/>
  <c r="Q143" i="125" s="1"/>
  <c r="J144" i="125"/>
  <c r="J145" i="125"/>
  <c r="J146" i="125"/>
  <c r="J147" i="125"/>
  <c r="Q147" i="125" s="1"/>
  <c r="J148" i="125"/>
  <c r="E137" i="124"/>
  <c r="D16" i="127"/>
  <c r="B2" i="124"/>
  <c r="B3" i="124"/>
  <c r="B4" i="124"/>
  <c r="B5" i="124"/>
  <c r="B6" i="124"/>
  <c r="B7" i="124"/>
  <c r="B8" i="124"/>
  <c r="B9" i="124"/>
  <c r="B10" i="124"/>
  <c r="B11" i="124"/>
  <c r="B12" i="124"/>
  <c r="B13" i="124"/>
  <c r="B14" i="124"/>
  <c r="B15" i="124"/>
  <c r="B16" i="124"/>
  <c r="B17" i="124"/>
  <c r="B18" i="124"/>
  <c r="B19" i="124"/>
  <c r="B20" i="124"/>
  <c r="B21" i="124"/>
  <c r="B22" i="124"/>
  <c r="B23" i="124"/>
  <c r="B24" i="124"/>
  <c r="B25" i="124"/>
  <c r="B26" i="124"/>
  <c r="B27" i="124"/>
  <c r="B28" i="124"/>
  <c r="B29" i="124"/>
  <c r="B30" i="124"/>
  <c r="B31" i="124"/>
  <c r="B32" i="124"/>
  <c r="B33" i="124"/>
  <c r="B34" i="124"/>
  <c r="B35" i="124"/>
  <c r="B36" i="124"/>
  <c r="B37" i="124"/>
  <c r="B38" i="124"/>
  <c r="B39" i="124"/>
  <c r="B40" i="124"/>
  <c r="B41" i="124"/>
  <c r="B42" i="124"/>
  <c r="B43" i="124"/>
  <c r="B44" i="124"/>
  <c r="B45" i="124"/>
  <c r="B46" i="124"/>
  <c r="B47" i="124"/>
  <c r="B48" i="124"/>
  <c r="B49" i="124"/>
  <c r="B50" i="124"/>
  <c r="B51" i="124"/>
  <c r="B52" i="124"/>
  <c r="B53" i="124"/>
  <c r="B54" i="124"/>
  <c r="B55" i="124"/>
  <c r="B56" i="124"/>
  <c r="B57" i="124"/>
  <c r="B58" i="124"/>
  <c r="B59" i="124"/>
  <c r="B60" i="124"/>
  <c r="B61" i="124"/>
  <c r="B62" i="124"/>
  <c r="B63" i="124"/>
  <c r="B64" i="124"/>
  <c r="B65" i="124"/>
  <c r="B66" i="124"/>
  <c r="B67" i="124"/>
  <c r="B68" i="124"/>
  <c r="B69" i="124"/>
  <c r="B70" i="124"/>
  <c r="B71" i="124"/>
  <c r="B72" i="124"/>
  <c r="B73" i="124"/>
  <c r="B74" i="124"/>
  <c r="B75" i="124"/>
  <c r="B76" i="124"/>
  <c r="B77" i="124"/>
  <c r="B78" i="124"/>
  <c r="B79" i="124"/>
  <c r="B80" i="124"/>
  <c r="B81" i="124"/>
  <c r="B82" i="124"/>
  <c r="B83" i="124"/>
  <c r="B84" i="124"/>
  <c r="B85" i="124"/>
  <c r="B86" i="124"/>
  <c r="B87" i="124"/>
  <c r="B88" i="124"/>
  <c r="B89" i="124"/>
  <c r="B90" i="124"/>
  <c r="B91" i="124"/>
  <c r="B92" i="124"/>
  <c r="B93" i="124"/>
  <c r="B94" i="124"/>
  <c r="B95" i="124"/>
  <c r="B96" i="124"/>
  <c r="B97" i="124"/>
  <c r="B98" i="124"/>
  <c r="B99" i="124"/>
  <c r="B100" i="124"/>
  <c r="B101" i="124"/>
  <c r="B102" i="124"/>
  <c r="B103" i="124"/>
  <c r="B104" i="124"/>
  <c r="B105" i="124"/>
  <c r="B106" i="124"/>
  <c r="B107" i="124"/>
  <c r="B108" i="124"/>
  <c r="B109" i="124"/>
  <c r="B110" i="124"/>
  <c r="B111" i="124"/>
  <c r="B112" i="124"/>
  <c r="B113" i="124"/>
  <c r="B114" i="124"/>
  <c r="B115" i="124"/>
  <c r="B116" i="124"/>
  <c r="B117" i="124"/>
  <c r="B118" i="124"/>
  <c r="B119" i="124"/>
  <c r="B120" i="124"/>
  <c r="B121" i="124"/>
  <c r="B122" i="124"/>
  <c r="B123" i="124"/>
  <c r="B124" i="124"/>
  <c r="B125" i="124"/>
  <c r="B126" i="124"/>
  <c r="B127" i="124"/>
  <c r="B128" i="124"/>
  <c r="B129" i="124"/>
  <c r="B130" i="124"/>
  <c r="B131" i="124"/>
  <c r="B132" i="124"/>
  <c r="B133" i="124"/>
  <c r="B134" i="124"/>
  <c r="B135" i="124"/>
  <c r="B136" i="124"/>
  <c r="E2" i="124"/>
  <c r="E3" i="124"/>
  <c r="E4" i="124"/>
  <c r="E5" i="124"/>
  <c r="E6" i="124"/>
  <c r="E7" i="124"/>
  <c r="E8" i="124"/>
  <c r="E9" i="124"/>
  <c r="E10" i="124"/>
  <c r="E11" i="124"/>
  <c r="E12" i="124"/>
  <c r="E13" i="124"/>
  <c r="E14" i="124"/>
  <c r="E15" i="124"/>
  <c r="E16" i="124"/>
  <c r="E17" i="124"/>
  <c r="E18" i="124"/>
  <c r="E19" i="124"/>
  <c r="E20" i="124"/>
  <c r="E21" i="124"/>
  <c r="E22" i="124"/>
  <c r="E23" i="124"/>
  <c r="E24" i="124"/>
  <c r="E25" i="124"/>
  <c r="E26" i="124"/>
  <c r="E27" i="124"/>
  <c r="E28" i="124"/>
  <c r="E29" i="124"/>
  <c r="E30" i="124"/>
  <c r="E31" i="124"/>
  <c r="E32" i="124"/>
  <c r="E33" i="124"/>
  <c r="E34" i="124"/>
  <c r="E35" i="124"/>
  <c r="E36" i="124"/>
  <c r="E37" i="124"/>
  <c r="E38" i="124"/>
  <c r="E39" i="124"/>
  <c r="E40" i="124"/>
  <c r="E41" i="124"/>
  <c r="E42" i="124"/>
  <c r="E43" i="124"/>
  <c r="E44" i="124"/>
  <c r="E45" i="124"/>
  <c r="E46" i="124"/>
  <c r="E47" i="124"/>
  <c r="E48" i="124"/>
  <c r="E49" i="124"/>
  <c r="E50" i="124"/>
  <c r="E51" i="124"/>
  <c r="E52" i="124"/>
  <c r="E53" i="124"/>
  <c r="E54" i="124"/>
  <c r="E55" i="124"/>
  <c r="E56" i="124"/>
  <c r="E57" i="124"/>
  <c r="E58" i="124"/>
  <c r="E59" i="124"/>
  <c r="E60" i="124"/>
  <c r="E61" i="124"/>
  <c r="E62" i="124"/>
  <c r="E63" i="124"/>
  <c r="E64" i="124"/>
  <c r="E65" i="124"/>
  <c r="E66" i="124"/>
  <c r="E67" i="124"/>
  <c r="E68" i="124"/>
  <c r="E69" i="124"/>
  <c r="E70" i="124"/>
  <c r="E71" i="124"/>
  <c r="E72" i="124"/>
  <c r="E73" i="124"/>
  <c r="E74" i="124"/>
  <c r="E75" i="124"/>
  <c r="E76" i="124"/>
  <c r="E77" i="124"/>
  <c r="E78" i="124"/>
  <c r="E79" i="124"/>
  <c r="E80" i="124"/>
  <c r="E81" i="124"/>
  <c r="E82" i="124"/>
  <c r="E83" i="124"/>
  <c r="E84" i="124"/>
  <c r="E85" i="124"/>
  <c r="E86" i="124"/>
  <c r="E87" i="124"/>
  <c r="E88" i="124"/>
  <c r="E89" i="124"/>
  <c r="E90" i="124"/>
  <c r="E91" i="124"/>
  <c r="E92" i="124"/>
  <c r="E93" i="124"/>
  <c r="E94" i="124"/>
  <c r="E95" i="124"/>
  <c r="E96" i="124"/>
  <c r="E97" i="124"/>
  <c r="E98" i="124"/>
  <c r="E99" i="124"/>
  <c r="E100" i="124"/>
  <c r="E101" i="124"/>
  <c r="E102" i="124"/>
  <c r="E103" i="124"/>
  <c r="E104" i="124"/>
  <c r="E105" i="124"/>
  <c r="E106" i="124"/>
  <c r="E107" i="124"/>
  <c r="E108" i="124"/>
  <c r="E109" i="124"/>
  <c r="E110" i="124"/>
  <c r="E111" i="124"/>
  <c r="E112" i="124"/>
  <c r="E113" i="124"/>
  <c r="E114" i="124"/>
  <c r="E115" i="124"/>
  <c r="E116" i="124"/>
  <c r="E117" i="124"/>
  <c r="E118" i="124"/>
  <c r="E119" i="124"/>
  <c r="E120" i="124"/>
  <c r="E121" i="124"/>
  <c r="E122" i="124"/>
  <c r="E123" i="124"/>
  <c r="E124" i="124"/>
  <c r="E125" i="124"/>
  <c r="E126" i="124"/>
  <c r="E127" i="124"/>
  <c r="E128" i="124"/>
  <c r="E129" i="124"/>
  <c r="E130" i="124"/>
  <c r="E131" i="124"/>
  <c r="E132" i="124"/>
  <c r="E133" i="124"/>
  <c r="E134" i="124"/>
  <c r="E135" i="124"/>
  <c r="E136" i="124"/>
  <c r="Q24" i="123"/>
  <c r="P2" i="123"/>
  <c r="P3" i="123"/>
  <c r="P4" i="123"/>
  <c r="P5" i="123"/>
  <c r="P6" i="123"/>
  <c r="P7" i="123"/>
  <c r="P8" i="123"/>
  <c r="P9" i="123"/>
  <c r="P10" i="123"/>
  <c r="P11" i="123"/>
  <c r="P12" i="123"/>
  <c r="P13" i="123"/>
  <c r="P14" i="123"/>
  <c r="P15" i="123"/>
  <c r="P16" i="123"/>
  <c r="P17" i="123"/>
  <c r="P18" i="123"/>
  <c r="P19" i="123"/>
  <c r="P20" i="123"/>
  <c r="P21" i="123"/>
  <c r="P22" i="123"/>
  <c r="P23" i="123"/>
  <c r="P24" i="123"/>
  <c r="P25" i="123"/>
  <c r="P26" i="123"/>
  <c r="P27" i="123"/>
  <c r="P28" i="123"/>
  <c r="P29" i="123"/>
  <c r="P30" i="123"/>
  <c r="P31" i="123"/>
  <c r="P32" i="123"/>
  <c r="P33" i="123"/>
  <c r="P34" i="123"/>
  <c r="P35" i="123"/>
  <c r="P36" i="123"/>
  <c r="P37" i="123"/>
  <c r="P38" i="123"/>
  <c r="P39" i="123"/>
  <c r="P40" i="123"/>
  <c r="P41" i="123"/>
  <c r="P42" i="123"/>
  <c r="P43" i="123"/>
  <c r="P44" i="123"/>
  <c r="P45" i="123"/>
  <c r="P46" i="123"/>
  <c r="P47" i="123"/>
  <c r="P48" i="123"/>
  <c r="P49" i="123"/>
  <c r="P50" i="123"/>
  <c r="P51" i="123"/>
  <c r="P52" i="123"/>
  <c r="P53" i="123"/>
  <c r="P54" i="123"/>
  <c r="P55" i="123"/>
  <c r="P56" i="123"/>
  <c r="P57" i="123"/>
  <c r="P58" i="123"/>
  <c r="P59" i="123"/>
  <c r="P60" i="123"/>
  <c r="P61" i="123"/>
  <c r="P62" i="123"/>
  <c r="P63" i="123"/>
  <c r="P64" i="123"/>
  <c r="P65" i="123"/>
  <c r="P66" i="123"/>
  <c r="P67" i="123"/>
  <c r="P68" i="123"/>
  <c r="P69" i="123"/>
  <c r="P70" i="123"/>
  <c r="P71" i="123"/>
  <c r="P72" i="123"/>
  <c r="P73" i="123"/>
  <c r="P74" i="123"/>
  <c r="P75" i="123"/>
  <c r="P76" i="123"/>
  <c r="P77" i="123"/>
  <c r="P78" i="123"/>
  <c r="P79" i="123"/>
  <c r="P80" i="123"/>
  <c r="P81" i="123"/>
  <c r="P82" i="123"/>
  <c r="P83" i="123"/>
  <c r="P84" i="123"/>
  <c r="P85" i="123"/>
  <c r="P86" i="123"/>
  <c r="P87" i="123"/>
  <c r="P88" i="123"/>
  <c r="P89" i="123"/>
  <c r="P90" i="123"/>
  <c r="P91" i="123"/>
  <c r="P92" i="123"/>
  <c r="P93" i="123"/>
  <c r="P94" i="123"/>
  <c r="P95" i="123"/>
  <c r="P96" i="123"/>
  <c r="P97" i="123"/>
  <c r="P98" i="123"/>
  <c r="P99" i="123"/>
  <c r="P100" i="123"/>
  <c r="P101" i="123"/>
  <c r="P102" i="123"/>
  <c r="P103" i="123"/>
  <c r="P104" i="123"/>
  <c r="P105" i="123"/>
  <c r="P106" i="123"/>
  <c r="P107" i="123"/>
  <c r="P108" i="123"/>
  <c r="P109" i="123"/>
  <c r="P110" i="123"/>
  <c r="P111" i="123"/>
  <c r="P112" i="123"/>
  <c r="P113" i="123"/>
  <c r="P114" i="123"/>
  <c r="P115" i="123"/>
  <c r="P116" i="123"/>
  <c r="P117" i="123"/>
  <c r="P118" i="123"/>
  <c r="P119" i="123"/>
  <c r="P120" i="123"/>
  <c r="P121" i="123"/>
  <c r="P122" i="123"/>
  <c r="P123" i="123"/>
  <c r="P124" i="123"/>
  <c r="P125" i="123"/>
  <c r="P126" i="123"/>
  <c r="P127" i="123"/>
  <c r="P128" i="123"/>
  <c r="P129" i="123"/>
  <c r="P130" i="123"/>
  <c r="P131" i="123"/>
  <c r="P132" i="123"/>
  <c r="P133" i="123"/>
  <c r="P134" i="123"/>
  <c r="P135" i="123"/>
  <c r="P136" i="123"/>
  <c r="O2" i="123"/>
  <c r="O3" i="123"/>
  <c r="O4" i="123"/>
  <c r="O5" i="123"/>
  <c r="O6" i="123"/>
  <c r="O7" i="123"/>
  <c r="O8" i="123"/>
  <c r="O9" i="123"/>
  <c r="O10" i="123"/>
  <c r="O11" i="123"/>
  <c r="O12" i="123"/>
  <c r="O13" i="123"/>
  <c r="O14" i="123"/>
  <c r="O15" i="123"/>
  <c r="O16" i="123"/>
  <c r="O17" i="123"/>
  <c r="O18" i="123"/>
  <c r="O19" i="123"/>
  <c r="O20" i="123"/>
  <c r="O21" i="123"/>
  <c r="O22" i="123"/>
  <c r="O23" i="123"/>
  <c r="O24" i="123"/>
  <c r="O25" i="123"/>
  <c r="O26" i="123"/>
  <c r="O27" i="123"/>
  <c r="O28" i="123"/>
  <c r="O29" i="123"/>
  <c r="O30" i="123"/>
  <c r="O31" i="123"/>
  <c r="O32" i="123"/>
  <c r="O33" i="123"/>
  <c r="O34" i="123"/>
  <c r="O35" i="123"/>
  <c r="O36" i="123"/>
  <c r="O37" i="123"/>
  <c r="O38" i="123"/>
  <c r="O39" i="123"/>
  <c r="O40" i="123"/>
  <c r="O41" i="123"/>
  <c r="O42" i="123"/>
  <c r="O43" i="123"/>
  <c r="O44" i="123"/>
  <c r="O45" i="123"/>
  <c r="O46" i="123"/>
  <c r="O47" i="123"/>
  <c r="O48" i="123"/>
  <c r="O49" i="123"/>
  <c r="O50" i="123"/>
  <c r="O51" i="123"/>
  <c r="O52" i="123"/>
  <c r="O53" i="123"/>
  <c r="O54" i="123"/>
  <c r="O55" i="123"/>
  <c r="O56" i="123"/>
  <c r="O57" i="123"/>
  <c r="O58" i="123"/>
  <c r="O59" i="123"/>
  <c r="O60" i="123"/>
  <c r="O61" i="123"/>
  <c r="O62" i="123"/>
  <c r="O63" i="123"/>
  <c r="O64" i="123"/>
  <c r="O65" i="123"/>
  <c r="O66" i="123"/>
  <c r="O67" i="123"/>
  <c r="O68" i="123"/>
  <c r="O69" i="123"/>
  <c r="O70" i="123"/>
  <c r="O71" i="123"/>
  <c r="O72" i="123"/>
  <c r="O73" i="123"/>
  <c r="O74" i="123"/>
  <c r="O75" i="123"/>
  <c r="O76" i="123"/>
  <c r="O77" i="123"/>
  <c r="O78" i="123"/>
  <c r="O79" i="123"/>
  <c r="O80" i="123"/>
  <c r="O81" i="123"/>
  <c r="O82" i="123"/>
  <c r="O83" i="123"/>
  <c r="O84" i="123"/>
  <c r="O85" i="123"/>
  <c r="O86" i="123"/>
  <c r="O87" i="123"/>
  <c r="O88" i="123"/>
  <c r="O89" i="123"/>
  <c r="O90" i="123"/>
  <c r="O91" i="123"/>
  <c r="O92" i="123"/>
  <c r="O93" i="123"/>
  <c r="O94" i="123"/>
  <c r="O95" i="123"/>
  <c r="O96" i="123"/>
  <c r="O97" i="123"/>
  <c r="O98" i="123"/>
  <c r="O99" i="123"/>
  <c r="O100" i="123"/>
  <c r="O101" i="123"/>
  <c r="O102" i="123"/>
  <c r="O103" i="123"/>
  <c r="O104" i="123"/>
  <c r="O105" i="123"/>
  <c r="O106" i="123"/>
  <c r="O107" i="123"/>
  <c r="O108" i="123"/>
  <c r="O109" i="123"/>
  <c r="O110" i="123"/>
  <c r="O111" i="123"/>
  <c r="O112" i="123"/>
  <c r="O113" i="123"/>
  <c r="O114" i="123"/>
  <c r="O115" i="123"/>
  <c r="O116" i="123"/>
  <c r="O117" i="123"/>
  <c r="O118" i="123"/>
  <c r="O119" i="123"/>
  <c r="O120" i="123"/>
  <c r="O121" i="123"/>
  <c r="O122" i="123"/>
  <c r="O123" i="123"/>
  <c r="O124" i="123"/>
  <c r="O125" i="123"/>
  <c r="O126" i="123"/>
  <c r="O127" i="123"/>
  <c r="O128" i="123"/>
  <c r="O129" i="123"/>
  <c r="O130" i="123"/>
  <c r="O131" i="123"/>
  <c r="O132" i="123"/>
  <c r="O133" i="123"/>
  <c r="O134" i="123"/>
  <c r="O135" i="123"/>
  <c r="O136" i="123"/>
  <c r="N2" i="123"/>
  <c r="N3" i="123"/>
  <c r="N4" i="123"/>
  <c r="N5" i="123"/>
  <c r="N6" i="123"/>
  <c r="N7" i="123"/>
  <c r="N8" i="123"/>
  <c r="N9" i="123"/>
  <c r="N10" i="123"/>
  <c r="N11" i="123"/>
  <c r="N12" i="123"/>
  <c r="N13" i="123"/>
  <c r="N14" i="123"/>
  <c r="N15" i="123"/>
  <c r="N16" i="123"/>
  <c r="N17" i="123"/>
  <c r="N18" i="123"/>
  <c r="N19" i="123"/>
  <c r="N20" i="123"/>
  <c r="N21" i="123"/>
  <c r="N22" i="123"/>
  <c r="N23" i="123"/>
  <c r="N24" i="123"/>
  <c r="N25" i="123"/>
  <c r="N26" i="123"/>
  <c r="N27" i="123"/>
  <c r="N28" i="123"/>
  <c r="N29" i="123"/>
  <c r="N30" i="123"/>
  <c r="N31" i="123"/>
  <c r="N32" i="123"/>
  <c r="N33" i="123"/>
  <c r="N34" i="123"/>
  <c r="N35" i="123"/>
  <c r="N36" i="123"/>
  <c r="N37" i="123"/>
  <c r="N38" i="123"/>
  <c r="N39" i="123"/>
  <c r="N40" i="123"/>
  <c r="N41" i="123"/>
  <c r="N42" i="123"/>
  <c r="N43" i="123"/>
  <c r="N44" i="123"/>
  <c r="N45" i="123"/>
  <c r="N46" i="123"/>
  <c r="N47" i="123"/>
  <c r="N48" i="123"/>
  <c r="N49" i="123"/>
  <c r="N50" i="123"/>
  <c r="N51" i="123"/>
  <c r="N52" i="123"/>
  <c r="N53" i="123"/>
  <c r="N54" i="123"/>
  <c r="N55" i="123"/>
  <c r="N56" i="123"/>
  <c r="N57" i="123"/>
  <c r="N58" i="123"/>
  <c r="N59" i="123"/>
  <c r="N60" i="123"/>
  <c r="N61" i="123"/>
  <c r="N62" i="123"/>
  <c r="N63" i="123"/>
  <c r="N64" i="123"/>
  <c r="N65" i="123"/>
  <c r="N66" i="123"/>
  <c r="N67" i="123"/>
  <c r="N68" i="123"/>
  <c r="N69" i="123"/>
  <c r="N70" i="123"/>
  <c r="N71" i="123"/>
  <c r="N72" i="123"/>
  <c r="N73" i="123"/>
  <c r="N74" i="123"/>
  <c r="N75" i="123"/>
  <c r="N76" i="123"/>
  <c r="N77" i="123"/>
  <c r="N78" i="123"/>
  <c r="N79" i="123"/>
  <c r="N80" i="123"/>
  <c r="N81" i="123"/>
  <c r="N82" i="123"/>
  <c r="N83" i="123"/>
  <c r="N84" i="123"/>
  <c r="N85" i="123"/>
  <c r="N86" i="123"/>
  <c r="N87" i="123"/>
  <c r="N88" i="123"/>
  <c r="N89" i="123"/>
  <c r="N90" i="123"/>
  <c r="N91" i="123"/>
  <c r="N92" i="123"/>
  <c r="N93" i="123"/>
  <c r="N94" i="123"/>
  <c r="N95" i="123"/>
  <c r="N96" i="123"/>
  <c r="N97" i="123"/>
  <c r="N98" i="123"/>
  <c r="N99" i="123"/>
  <c r="N100" i="123"/>
  <c r="N101" i="123"/>
  <c r="N102" i="123"/>
  <c r="N103" i="123"/>
  <c r="N104" i="123"/>
  <c r="N105" i="123"/>
  <c r="N106" i="123"/>
  <c r="N107" i="123"/>
  <c r="N108" i="123"/>
  <c r="N109" i="123"/>
  <c r="N110" i="123"/>
  <c r="N111" i="123"/>
  <c r="N112" i="123"/>
  <c r="N113" i="123"/>
  <c r="N114" i="123"/>
  <c r="N115" i="123"/>
  <c r="N116" i="123"/>
  <c r="N117" i="123"/>
  <c r="N118" i="123"/>
  <c r="N119" i="123"/>
  <c r="N120" i="123"/>
  <c r="N121" i="123"/>
  <c r="N122" i="123"/>
  <c r="N123" i="123"/>
  <c r="N124" i="123"/>
  <c r="N125" i="123"/>
  <c r="N126" i="123"/>
  <c r="N127" i="123"/>
  <c r="N128" i="123"/>
  <c r="N129" i="123"/>
  <c r="N130" i="123"/>
  <c r="N131" i="123"/>
  <c r="N132" i="123"/>
  <c r="N133" i="123"/>
  <c r="N134" i="123"/>
  <c r="N135" i="123"/>
  <c r="N136" i="123"/>
  <c r="M2" i="123"/>
  <c r="M3" i="123"/>
  <c r="M4" i="123"/>
  <c r="Q4" i="123" s="1"/>
  <c r="M5" i="123"/>
  <c r="M6" i="123"/>
  <c r="M7" i="123"/>
  <c r="M8" i="123"/>
  <c r="Q8" i="123" s="1"/>
  <c r="M9" i="123"/>
  <c r="M10" i="123"/>
  <c r="M11" i="123"/>
  <c r="M12" i="123"/>
  <c r="Q12" i="123" s="1"/>
  <c r="M13" i="123"/>
  <c r="M14" i="123"/>
  <c r="M15" i="123"/>
  <c r="M16" i="123"/>
  <c r="Q16" i="123" s="1"/>
  <c r="M17" i="123"/>
  <c r="M18" i="123"/>
  <c r="M19" i="123"/>
  <c r="M20" i="123"/>
  <c r="Q20" i="123" s="1"/>
  <c r="M21" i="123"/>
  <c r="M22" i="123"/>
  <c r="M23" i="123"/>
  <c r="M24" i="123"/>
  <c r="M25" i="123"/>
  <c r="M26" i="123"/>
  <c r="M27" i="123"/>
  <c r="M28" i="123"/>
  <c r="Q28" i="123" s="1"/>
  <c r="M29" i="123"/>
  <c r="M30" i="123"/>
  <c r="M31" i="123"/>
  <c r="M32" i="123"/>
  <c r="M33" i="123"/>
  <c r="M34" i="123"/>
  <c r="M35" i="123"/>
  <c r="M36" i="123"/>
  <c r="M37" i="123"/>
  <c r="M38" i="123"/>
  <c r="M39" i="123"/>
  <c r="M40" i="123"/>
  <c r="Q40" i="123" s="1"/>
  <c r="M41" i="123"/>
  <c r="M42" i="123"/>
  <c r="M43" i="123"/>
  <c r="M44" i="123"/>
  <c r="Q44" i="123" s="1"/>
  <c r="M45" i="123"/>
  <c r="M46" i="123"/>
  <c r="M47" i="123"/>
  <c r="M48" i="123"/>
  <c r="M49" i="123"/>
  <c r="M50" i="123"/>
  <c r="M51" i="123"/>
  <c r="M52" i="123"/>
  <c r="M53" i="123"/>
  <c r="M54" i="123"/>
  <c r="M55" i="123"/>
  <c r="M56" i="123"/>
  <c r="Q56" i="123" s="1"/>
  <c r="M57" i="123"/>
  <c r="M58" i="123"/>
  <c r="M59" i="123"/>
  <c r="M60" i="123"/>
  <c r="Q60" i="123" s="1"/>
  <c r="M61" i="123"/>
  <c r="M62" i="123"/>
  <c r="M63" i="123"/>
  <c r="M64" i="123"/>
  <c r="M65" i="123"/>
  <c r="M66" i="123"/>
  <c r="M67" i="123"/>
  <c r="M68" i="123"/>
  <c r="M69" i="123"/>
  <c r="M70" i="123"/>
  <c r="M71" i="123"/>
  <c r="M72" i="123"/>
  <c r="Q72" i="123" s="1"/>
  <c r="M73" i="123"/>
  <c r="M74" i="123"/>
  <c r="M75" i="123"/>
  <c r="M76" i="123"/>
  <c r="Q76" i="123" s="1"/>
  <c r="M77" i="123"/>
  <c r="M78" i="123"/>
  <c r="M79" i="123"/>
  <c r="M80" i="123"/>
  <c r="M81" i="123"/>
  <c r="M82" i="123"/>
  <c r="M83" i="123"/>
  <c r="M84" i="123"/>
  <c r="M85" i="123"/>
  <c r="M86" i="123"/>
  <c r="M87" i="123"/>
  <c r="M88" i="123"/>
  <c r="Q88" i="123" s="1"/>
  <c r="M89" i="123"/>
  <c r="M90" i="123"/>
  <c r="M91" i="123"/>
  <c r="M92" i="123"/>
  <c r="Q92" i="123" s="1"/>
  <c r="M93" i="123"/>
  <c r="M94" i="123"/>
  <c r="M95" i="123"/>
  <c r="M96" i="123"/>
  <c r="M97" i="123"/>
  <c r="M98" i="123"/>
  <c r="M99" i="123"/>
  <c r="M100" i="123"/>
  <c r="M101" i="123"/>
  <c r="M102" i="123"/>
  <c r="M103" i="123"/>
  <c r="M104" i="123"/>
  <c r="Q104" i="123" s="1"/>
  <c r="M105" i="123"/>
  <c r="M106" i="123"/>
  <c r="M107" i="123"/>
  <c r="M108" i="123"/>
  <c r="Q108" i="123" s="1"/>
  <c r="M109" i="123"/>
  <c r="M110" i="123"/>
  <c r="M111" i="123"/>
  <c r="M112" i="123"/>
  <c r="M113" i="123"/>
  <c r="M114" i="123"/>
  <c r="M115" i="123"/>
  <c r="M116" i="123"/>
  <c r="M117" i="123"/>
  <c r="M118" i="123"/>
  <c r="M119" i="123"/>
  <c r="M120" i="123"/>
  <c r="Q120" i="123" s="1"/>
  <c r="M121" i="123"/>
  <c r="M122" i="123"/>
  <c r="M123" i="123"/>
  <c r="M124" i="123"/>
  <c r="M125" i="123"/>
  <c r="M126" i="123"/>
  <c r="M127" i="123"/>
  <c r="M128" i="123"/>
  <c r="M129" i="123"/>
  <c r="M130" i="123"/>
  <c r="M131" i="123"/>
  <c r="M132" i="123"/>
  <c r="M133" i="123"/>
  <c r="M134" i="123"/>
  <c r="M135" i="123"/>
  <c r="M136" i="123"/>
  <c r="L2" i="123"/>
  <c r="L3" i="123"/>
  <c r="L4" i="123"/>
  <c r="L5" i="123"/>
  <c r="L6" i="123"/>
  <c r="L7" i="123"/>
  <c r="L8" i="123"/>
  <c r="L9" i="123"/>
  <c r="L10" i="123"/>
  <c r="L11" i="123"/>
  <c r="L12" i="123"/>
  <c r="L13" i="123"/>
  <c r="L14" i="123"/>
  <c r="L15" i="123"/>
  <c r="L16" i="123"/>
  <c r="L17" i="123"/>
  <c r="L18" i="123"/>
  <c r="L19" i="123"/>
  <c r="L20" i="123"/>
  <c r="L21" i="123"/>
  <c r="L22" i="123"/>
  <c r="L23" i="123"/>
  <c r="L24" i="123"/>
  <c r="L25" i="123"/>
  <c r="L26" i="123"/>
  <c r="L27" i="123"/>
  <c r="L28" i="123"/>
  <c r="L29" i="123"/>
  <c r="L30" i="123"/>
  <c r="L31" i="123"/>
  <c r="L32" i="123"/>
  <c r="L33" i="123"/>
  <c r="L34" i="123"/>
  <c r="L35" i="123"/>
  <c r="L36" i="123"/>
  <c r="L37" i="123"/>
  <c r="L38" i="123"/>
  <c r="L39" i="123"/>
  <c r="L40" i="123"/>
  <c r="L41" i="123"/>
  <c r="L42" i="123"/>
  <c r="L43" i="123"/>
  <c r="L44" i="123"/>
  <c r="L45" i="123"/>
  <c r="L46" i="123"/>
  <c r="L47" i="123"/>
  <c r="L48" i="123"/>
  <c r="L49" i="123"/>
  <c r="L50" i="123"/>
  <c r="L51" i="123"/>
  <c r="L52" i="123"/>
  <c r="L53" i="123"/>
  <c r="L54" i="123"/>
  <c r="L55" i="123"/>
  <c r="L56" i="123"/>
  <c r="L57" i="123"/>
  <c r="L58" i="123"/>
  <c r="L59" i="123"/>
  <c r="L60" i="123"/>
  <c r="L61" i="123"/>
  <c r="L62" i="123"/>
  <c r="L63" i="123"/>
  <c r="L64" i="123"/>
  <c r="L65" i="123"/>
  <c r="L66" i="123"/>
  <c r="L67" i="123"/>
  <c r="L68" i="123"/>
  <c r="L69" i="123"/>
  <c r="L70" i="123"/>
  <c r="L71" i="123"/>
  <c r="L72" i="123"/>
  <c r="L73" i="123"/>
  <c r="L74" i="123"/>
  <c r="L75" i="123"/>
  <c r="L76" i="123"/>
  <c r="L77" i="123"/>
  <c r="L78" i="123"/>
  <c r="L79" i="123"/>
  <c r="L80" i="123"/>
  <c r="L81" i="123"/>
  <c r="L82" i="123"/>
  <c r="L83" i="123"/>
  <c r="L84" i="123"/>
  <c r="L85" i="123"/>
  <c r="L86" i="123"/>
  <c r="L87" i="123"/>
  <c r="L88" i="123"/>
  <c r="L89" i="123"/>
  <c r="L90" i="123"/>
  <c r="L91" i="123"/>
  <c r="L92" i="123"/>
  <c r="L93" i="123"/>
  <c r="L94" i="123"/>
  <c r="L95" i="123"/>
  <c r="L96" i="123"/>
  <c r="L97" i="123"/>
  <c r="L98" i="123"/>
  <c r="L99" i="123"/>
  <c r="L100" i="123"/>
  <c r="L101" i="123"/>
  <c r="L102" i="123"/>
  <c r="L103" i="123"/>
  <c r="L104" i="123"/>
  <c r="L105" i="123"/>
  <c r="L106" i="123"/>
  <c r="L107" i="123"/>
  <c r="L108" i="123"/>
  <c r="L109" i="123"/>
  <c r="L110" i="123"/>
  <c r="L111" i="123"/>
  <c r="L112" i="123"/>
  <c r="L113" i="123"/>
  <c r="L114" i="123"/>
  <c r="L115" i="123"/>
  <c r="L116" i="123"/>
  <c r="L117" i="123"/>
  <c r="L118" i="123"/>
  <c r="L119" i="123"/>
  <c r="L120" i="123"/>
  <c r="L121" i="123"/>
  <c r="L122" i="123"/>
  <c r="L123" i="123"/>
  <c r="L124" i="123"/>
  <c r="L125" i="123"/>
  <c r="L126" i="123"/>
  <c r="L127" i="123"/>
  <c r="L128" i="123"/>
  <c r="L129" i="123"/>
  <c r="L130" i="123"/>
  <c r="L131" i="123"/>
  <c r="L132" i="123"/>
  <c r="L133" i="123"/>
  <c r="L134" i="123"/>
  <c r="L135" i="123"/>
  <c r="L136" i="123"/>
  <c r="K2" i="123"/>
  <c r="K3" i="123"/>
  <c r="K4" i="123"/>
  <c r="K5" i="123"/>
  <c r="K6" i="123"/>
  <c r="K7" i="123"/>
  <c r="K8" i="123"/>
  <c r="K9" i="123"/>
  <c r="K10" i="123"/>
  <c r="K11" i="123"/>
  <c r="K12" i="123"/>
  <c r="K13" i="123"/>
  <c r="K14" i="123"/>
  <c r="K15" i="123"/>
  <c r="K16" i="123"/>
  <c r="K17" i="123"/>
  <c r="K18" i="123"/>
  <c r="K19" i="123"/>
  <c r="K20" i="123"/>
  <c r="K21" i="123"/>
  <c r="K22" i="123"/>
  <c r="K23" i="123"/>
  <c r="K24" i="123"/>
  <c r="K25" i="123"/>
  <c r="K26" i="123"/>
  <c r="K27" i="123"/>
  <c r="K28" i="123"/>
  <c r="K29" i="123"/>
  <c r="K30" i="123"/>
  <c r="K31" i="123"/>
  <c r="K32" i="123"/>
  <c r="Q32" i="123" s="1"/>
  <c r="K33" i="123"/>
  <c r="K34" i="123"/>
  <c r="K35" i="123"/>
  <c r="K36" i="123"/>
  <c r="Q36" i="123" s="1"/>
  <c r="K37" i="123"/>
  <c r="K38" i="123"/>
  <c r="K39" i="123"/>
  <c r="K40" i="123"/>
  <c r="K41" i="123"/>
  <c r="K42" i="123"/>
  <c r="K43" i="123"/>
  <c r="K44" i="123"/>
  <c r="K45" i="123"/>
  <c r="K46" i="123"/>
  <c r="K47" i="123"/>
  <c r="K48" i="123"/>
  <c r="Q48" i="123" s="1"/>
  <c r="K49" i="123"/>
  <c r="K50" i="123"/>
  <c r="K51" i="123"/>
  <c r="K52" i="123"/>
  <c r="Q52" i="123" s="1"/>
  <c r="K53" i="123"/>
  <c r="K54" i="123"/>
  <c r="K55" i="123"/>
  <c r="K56" i="123"/>
  <c r="K57" i="123"/>
  <c r="K58" i="123"/>
  <c r="K59" i="123"/>
  <c r="K60" i="123"/>
  <c r="K61" i="123"/>
  <c r="K62" i="123"/>
  <c r="K63" i="123"/>
  <c r="K64" i="123"/>
  <c r="Q64" i="123" s="1"/>
  <c r="K65" i="123"/>
  <c r="K66" i="123"/>
  <c r="K67" i="123"/>
  <c r="K68" i="123"/>
  <c r="Q68" i="123" s="1"/>
  <c r="K69" i="123"/>
  <c r="K70" i="123"/>
  <c r="K71" i="123"/>
  <c r="K72" i="123"/>
  <c r="K73" i="123"/>
  <c r="K74" i="123"/>
  <c r="K75" i="123"/>
  <c r="K76" i="123"/>
  <c r="K77" i="123"/>
  <c r="K78" i="123"/>
  <c r="K79" i="123"/>
  <c r="K80" i="123"/>
  <c r="Q80" i="123" s="1"/>
  <c r="K81" i="123"/>
  <c r="K82" i="123"/>
  <c r="K83" i="123"/>
  <c r="K84" i="123"/>
  <c r="Q84" i="123" s="1"/>
  <c r="K85" i="123"/>
  <c r="K86" i="123"/>
  <c r="K87" i="123"/>
  <c r="K88" i="123"/>
  <c r="K89" i="123"/>
  <c r="K90" i="123"/>
  <c r="K91" i="123"/>
  <c r="K92" i="123"/>
  <c r="K93" i="123"/>
  <c r="K94" i="123"/>
  <c r="K95" i="123"/>
  <c r="K96" i="123"/>
  <c r="Q96" i="123" s="1"/>
  <c r="K97" i="123"/>
  <c r="K98" i="123"/>
  <c r="K99" i="123"/>
  <c r="K100" i="123"/>
  <c r="Q100" i="123" s="1"/>
  <c r="K101" i="123"/>
  <c r="K102" i="123"/>
  <c r="K103" i="123"/>
  <c r="K104" i="123"/>
  <c r="K105" i="123"/>
  <c r="K106" i="123"/>
  <c r="K107" i="123"/>
  <c r="K108" i="123"/>
  <c r="K109" i="123"/>
  <c r="K110" i="123"/>
  <c r="K111" i="123"/>
  <c r="K112" i="123"/>
  <c r="Q112" i="123" s="1"/>
  <c r="K113" i="123"/>
  <c r="K114" i="123"/>
  <c r="K115" i="123"/>
  <c r="K116" i="123"/>
  <c r="K117" i="123"/>
  <c r="K118" i="123"/>
  <c r="K119" i="123"/>
  <c r="K120" i="123"/>
  <c r="K121" i="123"/>
  <c r="K122" i="123"/>
  <c r="K123" i="123"/>
  <c r="K124" i="123"/>
  <c r="K125" i="123"/>
  <c r="K126" i="123"/>
  <c r="K127" i="123"/>
  <c r="K128" i="123"/>
  <c r="K129" i="123"/>
  <c r="K130" i="123"/>
  <c r="K131" i="123"/>
  <c r="K132" i="123"/>
  <c r="K133" i="123"/>
  <c r="K134" i="123"/>
  <c r="K135" i="123"/>
  <c r="K136" i="123"/>
  <c r="J2" i="123"/>
  <c r="J3" i="123"/>
  <c r="Q3" i="123" s="1"/>
  <c r="J4" i="123"/>
  <c r="J5" i="123"/>
  <c r="J6" i="123"/>
  <c r="J7" i="123"/>
  <c r="Q7" i="123" s="1"/>
  <c r="J8" i="123"/>
  <c r="J9" i="123"/>
  <c r="J10" i="123"/>
  <c r="J11" i="123"/>
  <c r="Q11" i="123" s="1"/>
  <c r="J12" i="123"/>
  <c r="J13" i="123"/>
  <c r="J14" i="123"/>
  <c r="J15" i="123"/>
  <c r="Q15" i="123" s="1"/>
  <c r="J16" i="123"/>
  <c r="J17" i="123"/>
  <c r="J18" i="123"/>
  <c r="J19" i="123"/>
  <c r="Q19" i="123" s="1"/>
  <c r="J20" i="123"/>
  <c r="J21" i="123"/>
  <c r="J22" i="123"/>
  <c r="J23" i="123"/>
  <c r="Q23" i="123" s="1"/>
  <c r="J24" i="123"/>
  <c r="J25" i="123"/>
  <c r="J26" i="123"/>
  <c r="J27" i="123"/>
  <c r="Q27" i="123" s="1"/>
  <c r="J28" i="123"/>
  <c r="J29" i="123"/>
  <c r="J30" i="123"/>
  <c r="J31" i="123"/>
  <c r="Q31" i="123" s="1"/>
  <c r="J32" i="123"/>
  <c r="J33" i="123"/>
  <c r="J34" i="123"/>
  <c r="J35" i="123"/>
  <c r="Q35" i="123" s="1"/>
  <c r="J36" i="123"/>
  <c r="J37" i="123"/>
  <c r="J38" i="123"/>
  <c r="J39" i="123"/>
  <c r="Q39" i="123" s="1"/>
  <c r="J40" i="123"/>
  <c r="J41" i="123"/>
  <c r="J42" i="123"/>
  <c r="J43" i="123"/>
  <c r="Q43" i="123" s="1"/>
  <c r="J44" i="123"/>
  <c r="J45" i="123"/>
  <c r="J46" i="123"/>
  <c r="J47" i="123"/>
  <c r="Q47" i="123" s="1"/>
  <c r="J48" i="123"/>
  <c r="J49" i="123"/>
  <c r="J50" i="123"/>
  <c r="J51" i="123"/>
  <c r="Q51" i="123" s="1"/>
  <c r="J52" i="123"/>
  <c r="J53" i="123"/>
  <c r="J54" i="123"/>
  <c r="J55" i="123"/>
  <c r="Q55" i="123" s="1"/>
  <c r="J56" i="123"/>
  <c r="J57" i="123"/>
  <c r="J58" i="123"/>
  <c r="J59" i="123"/>
  <c r="Q59" i="123" s="1"/>
  <c r="J60" i="123"/>
  <c r="J61" i="123"/>
  <c r="J62" i="123"/>
  <c r="J63" i="123"/>
  <c r="Q63" i="123" s="1"/>
  <c r="J64" i="123"/>
  <c r="J65" i="123"/>
  <c r="J66" i="123"/>
  <c r="J67" i="123"/>
  <c r="Q67" i="123" s="1"/>
  <c r="J68" i="123"/>
  <c r="J69" i="123"/>
  <c r="J70" i="123"/>
  <c r="J71" i="123"/>
  <c r="Q71" i="123" s="1"/>
  <c r="J72" i="123"/>
  <c r="J73" i="123"/>
  <c r="J74" i="123"/>
  <c r="J75" i="123"/>
  <c r="Q75" i="123" s="1"/>
  <c r="J76" i="123"/>
  <c r="J77" i="123"/>
  <c r="J78" i="123"/>
  <c r="J79" i="123"/>
  <c r="Q79" i="123" s="1"/>
  <c r="J80" i="123"/>
  <c r="J81" i="123"/>
  <c r="J82" i="123"/>
  <c r="J83" i="123"/>
  <c r="Q83" i="123" s="1"/>
  <c r="J84" i="123"/>
  <c r="J85" i="123"/>
  <c r="J86" i="123"/>
  <c r="J87" i="123"/>
  <c r="Q87" i="123" s="1"/>
  <c r="J88" i="123"/>
  <c r="J89" i="123"/>
  <c r="J90" i="123"/>
  <c r="J91" i="123"/>
  <c r="Q91" i="123" s="1"/>
  <c r="J92" i="123"/>
  <c r="J93" i="123"/>
  <c r="J94" i="123"/>
  <c r="J95" i="123"/>
  <c r="Q95" i="123" s="1"/>
  <c r="J96" i="123"/>
  <c r="J97" i="123"/>
  <c r="J98" i="123"/>
  <c r="J99" i="123"/>
  <c r="Q99" i="123" s="1"/>
  <c r="J100" i="123"/>
  <c r="J101" i="123"/>
  <c r="J102" i="123"/>
  <c r="J103" i="123"/>
  <c r="Q103" i="123" s="1"/>
  <c r="J104" i="123"/>
  <c r="J105" i="123"/>
  <c r="J106" i="123"/>
  <c r="J107" i="123"/>
  <c r="Q107" i="123" s="1"/>
  <c r="J108" i="123"/>
  <c r="J109" i="123"/>
  <c r="J110" i="123"/>
  <c r="J111" i="123"/>
  <c r="Q111" i="123" s="1"/>
  <c r="J112" i="123"/>
  <c r="J113" i="123"/>
  <c r="J114" i="123"/>
  <c r="J115" i="123"/>
  <c r="Q115" i="123" s="1"/>
  <c r="J116" i="123"/>
  <c r="J117" i="123"/>
  <c r="J118" i="123"/>
  <c r="J119" i="123"/>
  <c r="Q119" i="123" s="1"/>
  <c r="J120" i="123"/>
  <c r="J121" i="123"/>
  <c r="J122" i="123"/>
  <c r="J123" i="123"/>
  <c r="Q123" i="123" s="1"/>
  <c r="J124" i="123"/>
  <c r="Q124" i="123" s="1"/>
  <c r="J125" i="123"/>
  <c r="J126" i="123"/>
  <c r="J127" i="123"/>
  <c r="Q127" i="123" s="1"/>
  <c r="J128" i="123"/>
  <c r="J129" i="123"/>
  <c r="J130" i="123"/>
  <c r="J131" i="123"/>
  <c r="Q131" i="123" s="1"/>
  <c r="J132" i="123"/>
  <c r="J133" i="123"/>
  <c r="J134" i="123"/>
  <c r="J135" i="123"/>
  <c r="Q135" i="123" s="1"/>
  <c r="J136" i="123"/>
  <c r="Q136" i="123" s="1"/>
  <c r="Q133" i="123" l="1"/>
  <c r="Q125" i="123"/>
  <c r="Q121" i="123"/>
  <c r="Q113" i="123"/>
  <c r="Q105" i="123"/>
  <c r="Q97" i="123"/>
  <c r="Q89" i="123"/>
  <c r="Q77" i="123"/>
  <c r="Q129" i="123"/>
  <c r="Q117" i="123"/>
  <c r="Q109" i="123"/>
  <c r="Q101" i="123"/>
  <c r="Q93" i="123"/>
  <c r="Q85" i="123"/>
  <c r="Q81" i="123"/>
  <c r="Q132" i="123"/>
  <c r="Q128" i="123"/>
  <c r="Q116" i="123"/>
  <c r="Q146" i="125"/>
  <c r="Q142" i="125"/>
  <c r="Q138" i="125"/>
  <c r="Q134" i="125"/>
  <c r="Q130" i="125"/>
  <c r="Q126" i="125"/>
  <c r="Q122" i="125"/>
  <c r="Q118" i="125"/>
  <c r="Q114" i="125"/>
  <c r="Q110" i="125"/>
  <c r="Q106" i="125"/>
  <c r="Q102" i="125"/>
  <c r="Q98" i="125"/>
  <c r="Q94" i="125"/>
  <c r="Q90" i="125"/>
  <c r="Q86" i="125"/>
  <c r="Q82" i="125"/>
  <c r="Q78" i="125"/>
  <c r="Q74" i="125"/>
  <c r="Q70" i="125"/>
  <c r="Q66" i="125"/>
  <c r="Q62" i="125"/>
  <c r="Q58" i="125"/>
  <c r="Q54" i="125"/>
  <c r="Q50" i="125"/>
  <c r="Q46" i="125"/>
  <c r="Q42" i="125"/>
  <c r="Q38" i="125"/>
  <c r="Q34" i="125"/>
  <c r="Q30" i="125"/>
  <c r="Q26" i="125"/>
  <c r="Q22" i="125"/>
  <c r="Q18" i="125"/>
  <c r="Q14" i="125"/>
  <c r="Q10" i="125"/>
  <c r="Q6" i="125"/>
  <c r="Q2" i="125"/>
  <c r="Q134" i="123"/>
  <c r="Q130" i="123"/>
  <c r="Q126" i="123"/>
  <c r="Q122" i="123"/>
  <c r="Q118" i="123"/>
  <c r="Q114" i="123"/>
  <c r="Q110" i="123"/>
  <c r="Q106" i="123"/>
  <c r="Q102" i="123"/>
  <c r="Q98" i="123"/>
  <c r="Q94" i="123"/>
  <c r="Q90" i="123"/>
  <c r="Q86" i="123"/>
  <c r="Q82" i="123"/>
  <c r="Q78" i="123"/>
  <c r="Q74" i="123"/>
  <c r="Q70" i="123"/>
  <c r="Q66" i="123"/>
  <c r="Q62" i="123"/>
  <c r="Q58" i="123"/>
  <c r="Q54" i="123"/>
  <c r="Q50" i="123"/>
  <c r="Q46" i="123"/>
  <c r="Q42" i="123"/>
  <c r="Q38" i="123"/>
  <c r="Q34" i="123"/>
  <c r="Q30" i="123"/>
  <c r="Q26" i="123"/>
  <c r="Q22" i="123"/>
  <c r="Q18" i="123"/>
  <c r="Q14" i="123"/>
  <c r="Q10" i="123"/>
  <c r="Q6" i="123"/>
  <c r="Q2" i="123"/>
  <c r="Q145" i="125"/>
  <c r="Q141" i="125"/>
  <c r="Q137" i="125"/>
  <c r="Q133" i="125"/>
  <c r="Q129" i="125"/>
  <c r="Q125" i="125"/>
  <c r="Q121" i="125"/>
  <c r="Q117" i="125"/>
  <c r="Q113" i="125"/>
  <c r="Q109" i="125"/>
  <c r="Q105" i="125"/>
  <c r="Q101" i="125"/>
  <c r="Q97" i="125"/>
  <c r="Q93" i="125"/>
  <c r="Q89" i="125"/>
  <c r="Q85" i="125"/>
  <c r="Q81" i="125"/>
  <c r="Q77" i="125"/>
  <c r="Q73" i="125"/>
  <c r="Q69" i="125"/>
  <c r="Q65" i="125"/>
  <c r="Q61" i="125"/>
  <c r="Q57" i="125"/>
  <c r="Q53" i="125"/>
  <c r="Q49" i="125"/>
  <c r="Q45" i="125"/>
  <c r="Q41" i="125"/>
  <c r="Q37" i="125"/>
  <c r="Q33" i="125"/>
  <c r="Q29" i="125"/>
  <c r="Q25" i="125"/>
  <c r="Q21" i="125"/>
  <c r="Q17" i="125"/>
  <c r="Q13" i="125"/>
  <c r="Q9" i="125"/>
  <c r="Q5" i="125"/>
  <c r="Q73" i="123"/>
  <c r="Q69" i="123"/>
  <c r="Q65" i="123"/>
  <c r="Q61" i="123"/>
  <c r="Q57" i="123"/>
  <c r="Q53" i="123"/>
  <c r="Q49" i="123"/>
  <c r="Q45" i="123"/>
  <c r="Q41" i="123"/>
  <c r="Q37" i="123"/>
  <c r="Q33" i="123"/>
  <c r="Q29" i="123"/>
  <c r="Q25" i="123"/>
  <c r="Q21" i="123"/>
  <c r="Q17" i="123"/>
  <c r="Q13" i="123"/>
  <c r="Q9" i="123"/>
  <c r="Q5" i="123"/>
</calcChain>
</file>

<file path=xl/sharedStrings.xml><?xml version="1.0" encoding="utf-8"?>
<sst xmlns="http://schemas.openxmlformats.org/spreadsheetml/2006/main" count="111" uniqueCount="44">
  <si>
    <t>Year</t>
  </si>
  <si>
    <t>Date</t>
  </si>
  <si>
    <t>GSlt50kWh</t>
  </si>
  <si>
    <t>PearsonHDD</t>
  </si>
  <si>
    <t>PearsonCDD</t>
  </si>
  <si>
    <t>d_TorFTE_1</t>
  </si>
  <si>
    <t>MonthDays</t>
  </si>
  <si>
    <t>Shoulder1</t>
  </si>
  <si>
    <t>GSltStrucD</t>
  </si>
  <si>
    <t>Dependent variable: GSlt50kWh</t>
  </si>
  <si>
    <t>coefficient</t>
  </si>
  <si>
    <t>std. error</t>
  </si>
  <si>
    <t>t-ratio</t>
  </si>
  <si>
    <t>p-value</t>
  </si>
  <si>
    <t>const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</si>
  <si>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</si>
  <si>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</si>
  <si>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</si>
  <si>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</si>
  <si>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</si>
  <si>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</si>
  <si>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</si>
  <si>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</si>
  <si>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</si>
  <si>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</si>
  <si>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</si>
  <si>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</si>
  <si>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</si>
  <si>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Theil's U</t>
  </si>
  <si>
    <t>Const</t>
  </si>
  <si>
    <t>Predicted Value</t>
  </si>
  <si>
    <t>Absolute % Error</t>
  </si>
  <si>
    <t xml:space="preserve">GSlt50kWh </t>
  </si>
  <si>
    <t xml:space="preserve">Predicted Value </t>
  </si>
  <si>
    <t xml:space="preserve">Absolute % Error  </t>
  </si>
  <si>
    <t>Annual Predicted vs. Actual GSlt50kWh</t>
  </si>
  <si>
    <t>Mean Absolute Percentage Error (Annual)</t>
  </si>
  <si>
    <t>Mean Absolute Percentage Error (Monthly)</t>
  </si>
  <si>
    <t>Normalized Value</t>
  </si>
  <si>
    <t xml:space="preserve">Normalized Value </t>
  </si>
  <si>
    <t>Annual Actual vs. Normalized GSlt50kWh</t>
  </si>
  <si>
    <t>% Change</t>
  </si>
  <si>
    <t>Model 1: OLS, using observations 2002:10-2013:12 (T = 135)</t>
  </si>
  <si>
    <t>F(6, 128)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</si>
</sst>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[$-409]mmm\-yy;@"/>
    <numFmt numFmtId="165" formatCode="0.0%"/>
    <numFmt numFmtId="166" formatCode="#,##0_ ;[Red]\-#,##0\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6" fontId="0" fillId="0" borderId="0" xfId="0" applyNumberFormat="1"/>
    <xf numFmtId="165" fontId="0" fillId="0" borderId="0" xfId="0" applyNumberFormat="1"/>
    <xf numFmtId="165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center"/>
    </xf>
    <xf numFmtId="165" fontId="0" fillId="0" borderId="0" xfId="4" applyNumberFormat="1" applyFont="1" applyAlignment="1">
      <alignment horizontal="center"/>
    </xf>
    <xf numFmtId="165" fontId="5" fillId="0" borderId="0" xfId="4" applyNumberFormat="1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1" fontId="0" fillId="0" borderId="0" xfId="0" applyNumberFormat="1"/>
    <xf numFmtId="0" fontId="1" fillId="0" borderId="0" xfId="5" applyFont="1" applyFill="1" applyBorder="1" applyAlignment="1">
      <alignment horizontal="right"/>
    </xf>
    <xf numFmtId="0" fontId="1" fillId="0" borderId="0" xfId="5" applyFont="1" applyFill="1" applyBorder="1"/>
    <xf numFmtId="0" fontId="1" fillId="0" borderId="0" xfId="5" applyAlignment="1">
      <alignment horizontal="right"/>
    </xf>
    <xf numFmtId="0" fontId="1" fillId="0" borderId="0" xfId="5"/>
    <xf numFmtId="17" fontId="1" fillId="0" borderId="0" xfId="5" applyNumberFormat="1"/>
    <xf numFmtId="3" fontId="1" fillId="0" borderId="0" xfId="5" applyNumberFormat="1"/>
    <xf numFmtId="164" fontId="1" fillId="0" borderId="0" xfId="5" applyNumberFormat="1"/>
    <xf numFmtId="165" fontId="1" fillId="0" borderId="0" xfId="4" applyNumberFormat="1" applyFont="1"/>
    <xf numFmtId="0" fontId="1" fillId="0" borderId="0" xfId="5" applyNumberFormat="1"/>
    <xf numFmtId="165" fontId="1" fillId="0" borderId="0" xfId="5" applyNumberFormat="1"/>
    <xf numFmtId="0" fontId="0" fillId="0" borderId="0" xfId="0" applyAlignment="1">
      <alignment horizontal="right"/>
    </xf>
    <xf numFmtId="11" fontId="0" fillId="0" borderId="0" xfId="0" applyNumberFormat="1" applyAlignment="1">
      <alignment horizontal="right"/>
    </xf>
  </cellXfs>
  <cellStyles count="6">
    <cellStyle name="Comma 2" xfId="3"/>
    <cellStyle name="Normal" xfId="0" builtinId="0"/>
    <cellStyle name="Normal 2" xfId="1"/>
    <cellStyle name="Normal_BHI Load Data 2012" xfId="5"/>
    <cellStyle name="Percent" xfId="4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'Predicted Monthly Data Summ'!$C$1</c:f>
              <c:strCache>
                <c:ptCount val="1"/>
                <c:pt idx="0">
                  <c:v>GSlt50kWh</c:v>
                </c:pt>
              </c:strCache>
            </c:strRef>
          </c:tx>
          <c:marker>
            <c:symbol val="none"/>
          </c:marker>
          <c:cat>
            <c:numRef>
              <c:f>'Predicted Monthly Data Summ'!$A$2:$A$135</c:f>
              <c:numCache>
                <c:formatCode>mmm\-yy</c:formatCode>
                <c:ptCount val="134"/>
                <c:pt idx="0">
                  <c:v>37530</c:v>
                </c:pt>
                <c:pt idx="1">
                  <c:v>37561</c:v>
                </c:pt>
                <c:pt idx="2">
                  <c:v>37591</c:v>
                </c:pt>
                <c:pt idx="3">
                  <c:v>37622</c:v>
                </c:pt>
                <c:pt idx="4">
                  <c:v>37653</c:v>
                </c:pt>
                <c:pt idx="5">
                  <c:v>37681</c:v>
                </c:pt>
                <c:pt idx="6">
                  <c:v>37712</c:v>
                </c:pt>
                <c:pt idx="7">
                  <c:v>37742</c:v>
                </c:pt>
                <c:pt idx="8">
                  <c:v>37773</c:v>
                </c:pt>
                <c:pt idx="9">
                  <c:v>37803</c:v>
                </c:pt>
                <c:pt idx="10">
                  <c:v>37834</c:v>
                </c:pt>
                <c:pt idx="11">
                  <c:v>37865</c:v>
                </c:pt>
                <c:pt idx="12">
                  <c:v>37895</c:v>
                </c:pt>
                <c:pt idx="13">
                  <c:v>37926</c:v>
                </c:pt>
                <c:pt idx="14">
                  <c:v>37956</c:v>
                </c:pt>
                <c:pt idx="15">
                  <c:v>37987</c:v>
                </c:pt>
                <c:pt idx="16">
                  <c:v>38018</c:v>
                </c:pt>
                <c:pt idx="17">
                  <c:v>38047</c:v>
                </c:pt>
                <c:pt idx="18">
                  <c:v>38078</c:v>
                </c:pt>
                <c:pt idx="19">
                  <c:v>38108</c:v>
                </c:pt>
                <c:pt idx="20">
                  <c:v>38139</c:v>
                </c:pt>
                <c:pt idx="21">
                  <c:v>38169</c:v>
                </c:pt>
                <c:pt idx="22">
                  <c:v>38200</c:v>
                </c:pt>
                <c:pt idx="23">
                  <c:v>38231</c:v>
                </c:pt>
                <c:pt idx="24">
                  <c:v>38261</c:v>
                </c:pt>
                <c:pt idx="25">
                  <c:v>38292</c:v>
                </c:pt>
                <c:pt idx="26">
                  <c:v>38322</c:v>
                </c:pt>
                <c:pt idx="27">
                  <c:v>38353</c:v>
                </c:pt>
                <c:pt idx="28">
                  <c:v>38384</c:v>
                </c:pt>
                <c:pt idx="29">
                  <c:v>38412</c:v>
                </c:pt>
                <c:pt idx="30">
                  <c:v>38443</c:v>
                </c:pt>
                <c:pt idx="31">
                  <c:v>38473</c:v>
                </c:pt>
                <c:pt idx="32">
                  <c:v>38504</c:v>
                </c:pt>
                <c:pt idx="33">
                  <c:v>38534</c:v>
                </c:pt>
                <c:pt idx="34">
                  <c:v>38565</c:v>
                </c:pt>
                <c:pt idx="35">
                  <c:v>38596</c:v>
                </c:pt>
                <c:pt idx="36">
                  <c:v>38626</c:v>
                </c:pt>
                <c:pt idx="37">
                  <c:v>38657</c:v>
                </c:pt>
                <c:pt idx="38">
                  <c:v>38687</c:v>
                </c:pt>
                <c:pt idx="39">
                  <c:v>38718</c:v>
                </c:pt>
                <c:pt idx="40">
                  <c:v>38749</c:v>
                </c:pt>
                <c:pt idx="41">
                  <c:v>38777</c:v>
                </c:pt>
                <c:pt idx="42">
                  <c:v>38808</c:v>
                </c:pt>
                <c:pt idx="43">
                  <c:v>38838</c:v>
                </c:pt>
                <c:pt idx="44">
                  <c:v>38869</c:v>
                </c:pt>
                <c:pt idx="45">
                  <c:v>38899</c:v>
                </c:pt>
                <c:pt idx="46">
                  <c:v>38930</c:v>
                </c:pt>
                <c:pt idx="47">
                  <c:v>38961</c:v>
                </c:pt>
                <c:pt idx="48">
                  <c:v>38991</c:v>
                </c:pt>
                <c:pt idx="49">
                  <c:v>39022</c:v>
                </c:pt>
                <c:pt idx="50">
                  <c:v>39052</c:v>
                </c:pt>
                <c:pt idx="51">
                  <c:v>39083</c:v>
                </c:pt>
                <c:pt idx="52">
                  <c:v>39114</c:v>
                </c:pt>
                <c:pt idx="53">
                  <c:v>39142</c:v>
                </c:pt>
                <c:pt idx="54">
                  <c:v>39173</c:v>
                </c:pt>
                <c:pt idx="55">
                  <c:v>39203</c:v>
                </c:pt>
                <c:pt idx="56">
                  <c:v>39234</c:v>
                </c:pt>
                <c:pt idx="57">
                  <c:v>39264</c:v>
                </c:pt>
                <c:pt idx="58">
                  <c:v>39295</c:v>
                </c:pt>
                <c:pt idx="59">
                  <c:v>39326</c:v>
                </c:pt>
                <c:pt idx="60">
                  <c:v>39356</c:v>
                </c:pt>
                <c:pt idx="61">
                  <c:v>39387</c:v>
                </c:pt>
                <c:pt idx="62">
                  <c:v>39417</c:v>
                </c:pt>
                <c:pt idx="63">
                  <c:v>39448</c:v>
                </c:pt>
                <c:pt idx="64">
                  <c:v>39479</c:v>
                </c:pt>
                <c:pt idx="65">
                  <c:v>39508</c:v>
                </c:pt>
                <c:pt idx="66">
                  <c:v>39539</c:v>
                </c:pt>
                <c:pt idx="67">
                  <c:v>39569</c:v>
                </c:pt>
                <c:pt idx="68">
                  <c:v>39600</c:v>
                </c:pt>
                <c:pt idx="69">
                  <c:v>39630</c:v>
                </c:pt>
                <c:pt idx="70">
                  <c:v>39661</c:v>
                </c:pt>
                <c:pt idx="71">
                  <c:v>39692</c:v>
                </c:pt>
                <c:pt idx="72">
                  <c:v>39722</c:v>
                </c:pt>
                <c:pt idx="73">
                  <c:v>39753</c:v>
                </c:pt>
                <c:pt idx="74">
                  <c:v>39783</c:v>
                </c:pt>
                <c:pt idx="75">
                  <c:v>39814</c:v>
                </c:pt>
                <c:pt idx="76">
                  <c:v>39845</c:v>
                </c:pt>
                <c:pt idx="77">
                  <c:v>39873</c:v>
                </c:pt>
                <c:pt idx="78">
                  <c:v>39904</c:v>
                </c:pt>
                <c:pt idx="79">
                  <c:v>39934</c:v>
                </c:pt>
                <c:pt idx="80">
                  <c:v>39965</c:v>
                </c:pt>
                <c:pt idx="81">
                  <c:v>39995</c:v>
                </c:pt>
                <c:pt idx="82">
                  <c:v>40026</c:v>
                </c:pt>
                <c:pt idx="83">
                  <c:v>40057</c:v>
                </c:pt>
                <c:pt idx="84">
                  <c:v>40087</c:v>
                </c:pt>
                <c:pt idx="85">
                  <c:v>40118</c:v>
                </c:pt>
                <c:pt idx="86">
                  <c:v>40148</c:v>
                </c:pt>
                <c:pt idx="87">
                  <c:v>40179</c:v>
                </c:pt>
                <c:pt idx="88">
                  <c:v>40210</c:v>
                </c:pt>
                <c:pt idx="89">
                  <c:v>40238</c:v>
                </c:pt>
                <c:pt idx="90">
                  <c:v>40269</c:v>
                </c:pt>
                <c:pt idx="91">
                  <c:v>40299</c:v>
                </c:pt>
                <c:pt idx="92">
                  <c:v>40330</c:v>
                </c:pt>
                <c:pt idx="93">
                  <c:v>40360</c:v>
                </c:pt>
                <c:pt idx="94">
                  <c:v>40391</c:v>
                </c:pt>
                <c:pt idx="95">
                  <c:v>40422</c:v>
                </c:pt>
                <c:pt idx="96">
                  <c:v>40452</c:v>
                </c:pt>
                <c:pt idx="97">
                  <c:v>40483</c:v>
                </c:pt>
                <c:pt idx="98">
                  <c:v>40513</c:v>
                </c:pt>
                <c:pt idx="99">
                  <c:v>40544</c:v>
                </c:pt>
                <c:pt idx="100">
                  <c:v>40575</c:v>
                </c:pt>
                <c:pt idx="101">
                  <c:v>40603</c:v>
                </c:pt>
                <c:pt idx="102">
                  <c:v>40634</c:v>
                </c:pt>
                <c:pt idx="103">
                  <c:v>40664</c:v>
                </c:pt>
                <c:pt idx="104">
                  <c:v>40695</c:v>
                </c:pt>
                <c:pt idx="105">
                  <c:v>40725</c:v>
                </c:pt>
                <c:pt idx="106">
                  <c:v>40756</c:v>
                </c:pt>
                <c:pt idx="107">
                  <c:v>40787</c:v>
                </c:pt>
                <c:pt idx="108">
                  <c:v>40817</c:v>
                </c:pt>
                <c:pt idx="109">
                  <c:v>40848</c:v>
                </c:pt>
                <c:pt idx="110">
                  <c:v>40878</c:v>
                </c:pt>
                <c:pt idx="111">
                  <c:v>40909</c:v>
                </c:pt>
                <c:pt idx="112">
                  <c:v>40940</c:v>
                </c:pt>
                <c:pt idx="113">
                  <c:v>40969</c:v>
                </c:pt>
                <c:pt idx="114">
                  <c:v>41000</c:v>
                </c:pt>
                <c:pt idx="115">
                  <c:v>41030</c:v>
                </c:pt>
                <c:pt idx="116">
                  <c:v>41061</c:v>
                </c:pt>
                <c:pt idx="117">
                  <c:v>41091</c:v>
                </c:pt>
                <c:pt idx="118">
                  <c:v>41122</c:v>
                </c:pt>
                <c:pt idx="119">
                  <c:v>41153</c:v>
                </c:pt>
                <c:pt idx="120" formatCode="[$-409]mmm\-yy;@">
                  <c:v>41183</c:v>
                </c:pt>
                <c:pt idx="121" formatCode="[$-409]mmm\-yy;@">
                  <c:v>41214</c:v>
                </c:pt>
                <c:pt idx="122" formatCode="[$-409]mmm\-yy;@">
                  <c:v>41244</c:v>
                </c:pt>
                <c:pt idx="123" formatCode="[$-409]mmm\-yy;@">
                  <c:v>41275</c:v>
                </c:pt>
                <c:pt idx="124" formatCode="[$-409]mmm\-yy;@">
                  <c:v>41306</c:v>
                </c:pt>
                <c:pt idx="125" formatCode="[$-409]mmm\-yy;@">
                  <c:v>41334</c:v>
                </c:pt>
                <c:pt idx="126" formatCode="[$-409]mmm\-yy;@">
                  <c:v>41365</c:v>
                </c:pt>
                <c:pt idx="127" formatCode="[$-409]mmm\-yy;@">
                  <c:v>41395</c:v>
                </c:pt>
                <c:pt idx="128" formatCode="[$-409]mmm\-yy;@">
                  <c:v>41426</c:v>
                </c:pt>
                <c:pt idx="129" formatCode="[$-409]mmm\-yy;@">
                  <c:v>41456</c:v>
                </c:pt>
                <c:pt idx="130" formatCode="[$-409]mmm\-yy;@">
                  <c:v>41487</c:v>
                </c:pt>
                <c:pt idx="131" formatCode="[$-409]mmm\-yy;@">
                  <c:v>41518</c:v>
                </c:pt>
                <c:pt idx="132" formatCode="[$-409]mmm\-yy;@">
                  <c:v>41548</c:v>
                </c:pt>
                <c:pt idx="133" formatCode="[$-409]mmm\-yy;@">
                  <c:v>41579</c:v>
                </c:pt>
              </c:numCache>
            </c:numRef>
          </c:cat>
          <c:val>
            <c:numRef>
              <c:f>'Predicted Monthly Data Summ'!$C$2:$C$135</c:f>
              <c:numCache>
                <c:formatCode>#,##0</c:formatCode>
                <c:ptCount val="134"/>
                <c:pt idx="0">
                  <c:v>13176747</c:v>
                </c:pt>
                <c:pt idx="1">
                  <c:v>13076331</c:v>
                </c:pt>
                <c:pt idx="2">
                  <c:v>14182976</c:v>
                </c:pt>
                <c:pt idx="3">
                  <c:v>14725364</c:v>
                </c:pt>
                <c:pt idx="4">
                  <c:v>13813814</c:v>
                </c:pt>
                <c:pt idx="5">
                  <c:v>14528938</c:v>
                </c:pt>
                <c:pt idx="6">
                  <c:v>13401771</c:v>
                </c:pt>
                <c:pt idx="7">
                  <c:v>12623569</c:v>
                </c:pt>
                <c:pt idx="8">
                  <c:v>13621464</c:v>
                </c:pt>
                <c:pt idx="9">
                  <c:v>15172270</c:v>
                </c:pt>
                <c:pt idx="10">
                  <c:v>13939309</c:v>
                </c:pt>
                <c:pt idx="11">
                  <c:v>13536278</c:v>
                </c:pt>
                <c:pt idx="12">
                  <c:v>12902693</c:v>
                </c:pt>
                <c:pt idx="13">
                  <c:v>12759013</c:v>
                </c:pt>
                <c:pt idx="14">
                  <c:v>13845612</c:v>
                </c:pt>
                <c:pt idx="15">
                  <c:v>14085449</c:v>
                </c:pt>
                <c:pt idx="16">
                  <c:v>13888435</c:v>
                </c:pt>
                <c:pt idx="17">
                  <c:v>13762531</c:v>
                </c:pt>
                <c:pt idx="18">
                  <c:v>12400465</c:v>
                </c:pt>
                <c:pt idx="19">
                  <c:v>12698878</c:v>
                </c:pt>
                <c:pt idx="20">
                  <c:v>12797929</c:v>
                </c:pt>
                <c:pt idx="21">
                  <c:v>13695289</c:v>
                </c:pt>
                <c:pt idx="22">
                  <c:v>13771120</c:v>
                </c:pt>
                <c:pt idx="23">
                  <c:v>13033548</c:v>
                </c:pt>
                <c:pt idx="24">
                  <c:v>12801196</c:v>
                </c:pt>
                <c:pt idx="25">
                  <c:v>13166644</c:v>
                </c:pt>
                <c:pt idx="26">
                  <c:v>13797330</c:v>
                </c:pt>
                <c:pt idx="27">
                  <c:v>14766967</c:v>
                </c:pt>
                <c:pt idx="28">
                  <c:v>13804600</c:v>
                </c:pt>
                <c:pt idx="29">
                  <c:v>13686035</c:v>
                </c:pt>
                <c:pt idx="30">
                  <c:v>12498043</c:v>
                </c:pt>
                <c:pt idx="31">
                  <c:v>12869194</c:v>
                </c:pt>
                <c:pt idx="32">
                  <c:v>14454200</c:v>
                </c:pt>
                <c:pt idx="33">
                  <c:v>15509626</c:v>
                </c:pt>
                <c:pt idx="34">
                  <c:v>14861042</c:v>
                </c:pt>
                <c:pt idx="35">
                  <c:v>13389341</c:v>
                </c:pt>
                <c:pt idx="36">
                  <c:v>12747922</c:v>
                </c:pt>
                <c:pt idx="37">
                  <c:v>12843936</c:v>
                </c:pt>
                <c:pt idx="38">
                  <c:v>14193120</c:v>
                </c:pt>
                <c:pt idx="39">
                  <c:v>14265893</c:v>
                </c:pt>
                <c:pt idx="40">
                  <c:v>13236791</c:v>
                </c:pt>
                <c:pt idx="41">
                  <c:v>13910653</c:v>
                </c:pt>
                <c:pt idx="42">
                  <c:v>12254987</c:v>
                </c:pt>
                <c:pt idx="43">
                  <c:v>12986715</c:v>
                </c:pt>
                <c:pt idx="44">
                  <c:v>13696422</c:v>
                </c:pt>
                <c:pt idx="45">
                  <c:v>15371315</c:v>
                </c:pt>
                <c:pt idx="46">
                  <c:v>14499122</c:v>
                </c:pt>
                <c:pt idx="47">
                  <c:v>12687211</c:v>
                </c:pt>
                <c:pt idx="48">
                  <c:v>13130024</c:v>
                </c:pt>
                <c:pt idx="49">
                  <c:v>13947133</c:v>
                </c:pt>
                <c:pt idx="50">
                  <c:v>14597906</c:v>
                </c:pt>
                <c:pt idx="51">
                  <c:v>15809611</c:v>
                </c:pt>
                <c:pt idx="52">
                  <c:v>15056106</c:v>
                </c:pt>
                <c:pt idx="53">
                  <c:v>15315370</c:v>
                </c:pt>
                <c:pt idx="54">
                  <c:v>13685110</c:v>
                </c:pt>
                <c:pt idx="55">
                  <c:v>13960122</c:v>
                </c:pt>
                <c:pt idx="56">
                  <c:v>14673629</c:v>
                </c:pt>
                <c:pt idx="57">
                  <c:v>15730380</c:v>
                </c:pt>
                <c:pt idx="58">
                  <c:v>15502155</c:v>
                </c:pt>
                <c:pt idx="59">
                  <c:v>14311612</c:v>
                </c:pt>
                <c:pt idx="60">
                  <c:v>13967367</c:v>
                </c:pt>
                <c:pt idx="61">
                  <c:v>13996509</c:v>
                </c:pt>
                <c:pt idx="62">
                  <c:v>15266952</c:v>
                </c:pt>
                <c:pt idx="63">
                  <c:v>15544828</c:v>
                </c:pt>
                <c:pt idx="64">
                  <c:v>14862324</c:v>
                </c:pt>
                <c:pt idx="65">
                  <c:v>15097048</c:v>
                </c:pt>
                <c:pt idx="66">
                  <c:v>13585077</c:v>
                </c:pt>
                <c:pt idx="67">
                  <c:v>13492129</c:v>
                </c:pt>
                <c:pt idx="68">
                  <c:v>14258259</c:v>
                </c:pt>
                <c:pt idx="69">
                  <c:v>15471914</c:v>
                </c:pt>
                <c:pt idx="70">
                  <c:v>15015979</c:v>
                </c:pt>
                <c:pt idx="71">
                  <c:v>13735683</c:v>
                </c:pt>
                <c:pt idx="72">
                  <c:v>13572429</c:v>
                </c:pt>
                <c:pt idx="73">
                  <c:v>14047607</c:v>
                </c:pt>
                <c:pt idx="74">
                  <c:v>15131468</c:v>
                </c:pt>
                <c:pt idx="75">
                  <c:v>15895146</c:v>
                </c:pt>
                <c:pt idx="76">
                  <c:v>14653535</c:v>
                </c:pt>
                <c:pt idx="77">
                  <c:v>15181939</c:v>
                </c:pt>
                <c:pt idx="78">
                  <c:v>13561049</c:v>
                </c:pt>
                <c:pt idx="79">
                  <c:v>13559089</c:v>
                </c:pt>
                <c:pt idx="80">
                  <c:v>13757165</c:v>
                </c:pt>
                <c:pt idx="81">
                  <c:v>14681369</c:v>
                </c:pt>
                <c:pt idx="82">
                  <c:v>15190741</c:v>
                </c:pt>
                <c:pt idx="83">
                  <c:v>13734145</c:v>
                </c:pt>
                <c:pt idx="84">
                  <c:v>13581813</c:v>
                </c:pt>
                <c:pt idx="85">
                  <c:v>13607461</c:v>
                </c:pt>
                <c:pt idx="86">
                  <c:v>14959640</c:v>
                </c:pt>
                <c:pt idx="87">
                  <c:v>15762767</c:v>
                </c:pt>
                <c:pt idx="88">
                  <c:v>14456043</c:v>
                </c:pt>
                <c:pt idx="89">
                  <c:v>14266604</c:v>
                </c:pt>
                <c:pt idx="90">
                  <c:v>12709245</c:v>
                </c:pt>
                <c:pt idx="91">
                  <c:v>13617876</c:v>
                </c:pt>
                <c:pt idx="92">
                  <c:v>14352297</c:v>
                </c:pt>
                <c:pt idx="93">
                  <c:v>16022256</c:v>
                </c:pt>
                <c:pt idx="94">
                  <c:v>15750964</c:v>
                </c:pt>
                <c:pt idx="95">
                  <c:v>13403453</c:v>
                </c:pt>
                <c:pt idx="96">
                  <c:v>13142565</c:v>
                </c:pt>
                <c:pt idx="97">
                  <c:v>13574075</c:v>
                </c:pt>
                <c:pt idx="98">
                  <c:v>15142180</c:v>
                </c:pt>
                <c:pt idx="99">
                  <c:v>15948894</c:v>
                </c:pt>
                <c:pt idx="100">
                  <c:v>14508851</c:v>
                </c:pt>
                <c:pt idx="101">
                  <c:v>15118512</c:v>
                </c:pt>
                <c:pt idx="102">
                  <c:v>13472398</c:v>
                </c:pt>
                <c:pt idx="103">
                  <c:v>13580628</c:v>
                </c:pt>
                <c:pt idx="104">
                  <c:v>14441555</c:v>
                </c:pt>
                <c:pt idx="105">
                  <c:v>16563549</c:v>
                </c:pt>
                <c:pt idx="106">
                  <c:v>15817066</c:v>
                </c:pt>
                <c:pt idx="107">
                  <c:v>13485911</c:v>
                </c:pt>
                <c:pt idx="108">
                  <c:v>13233997</c:v>
                </c:pt>
                <c:pt idx="109">
                  <c:v>13536526</c:v>
                </c:pt>
                <c:pt idx="110">
                  <c:v>14776178</c:v>
                </c:pt>
                <c:pt idx="111">
                  <c:v>15377774</c:v>
                </c:pt>
                <c:pt idx="112">
                  <c:v>14331621</c:v>
                </c:pt>
                <c:pt idx="113">
                  <c:v>14211977</c:v>
                </c:pt>
                <c:pt idx="114">
                  <c:v>13069683</c:v>
                </c:pt>
                <c:pt idx="115">
                  <c:v>13868621</c:v>
                </c:pt>
                <c:pt idx="116">
                  <c:v>14868354</c:v>
                </c:pt>
                <c:pt idx="117">
                  <c:v>16622947</c:v>
                </c:pt>
                <c:pt idx="118">
                  <c:v>15780828</c:v>
                </c:pt>
                <c:pt idx="119">
                  <c:v>14057851</c:v>
                </c:pt>
                <c:pt idx="120">
                  <c:v>13542230</c:v>
                </c:pt>
                <c:pt idx="121">
                  <c:v>14045765</c:v>
                </c:pt>
                <c:pt idx="122">
                  <c:v>14927116</c:v>
                </c:pt>
                <c:pt idx="123">
                  <c:v>15674916</c:v>
                </c:pt>
                <c:pt idx="124">
                  <c:v>14425835</c:v>
                </c:pt>
                <c:pt idx="125">
                  <c:v>15234288</c:v>
                </c:pt>
                <c:pt idx="126">
                  <c:v>13794442</c:v>
                </c:pt>
                <c:pt idx="127">
                  <c:v>13783136</c:v>
                </c:pt>
                <c:pt idx="128">
                  <c:v>14353292</c:v>
                </c:pt>
                <c:pt idx="129">
                  <c:v>16171502</c:v>
                </c:pt>
                <c:pt idx="130">
                  <c:v>15437622</c:v>
                </c:pt>
                <c:pt idx="131">
                  <c:v>14047358</c:v>
                </c:pt>
                <c:pt idx="132">
                  <c:v>13615030</c:v>
                </c:pt>
                <c:pt idx="133">
                  <c:v>13376948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'Predicted Monthly Data Summ'!$D$1</c:f>
              <c:strCache>
                <c:ptCount val="1"/>
                <c:pt idx="0">
                  <c:v>Predicted Value</c:v>
                </c:pt>
              </c:strCache>
            </c:strRef>
          </c:tx>
          <c:marker>
            <c:symbol val="none"/>
          </c:marker>
          <c:cat>
            <c:numRef>
              <c:f>'Predicted Monthly Data Summ'!$A$2:$A$135</c:f>
              <c:numCache>
                <c:formatCode>mmm\-yy</c:formatCode>
                <c:ptCount val="134"/>
                <c:pt idx="0">
                  <c:v>37530</c:v>
                </c:pt>
                <c:pt idx="1">
                  <c:v>37561</c:v>
                </c:pt>
                <c:pt idx="2">
                  <c:v>37591</c:v>
                </c:pt>
                <c:pt idx="3">
                  <c:v>37622</c:v>
                </c:pt>
                <c:pt idx="4">
                  <c:v>37653</c:v>
                </c:pt>
                <c:pt idx="5">
                  <c:v>37681</c:v>
                </c:pt>
                <c:pt idx="6">
                  <c:v>37712</c:v>
                </c:pt>
                <c:pt idx="7">
                  <c:v>37742</c:v>
                </c:pt>
                <c:pt idx="8">
                  <c:v>37773</c:v>
                </c:pt>
                <c:pt idx="9">
                  <c:v>37803</c:v>
                </c:pt>
                <c:pt idx="10">
                  <c:v>37834</c:v>
                </c:pt>
                <c:pt idx="11">
                  <c:v>37865</c:v>
                </c:pt>
                <c:pt idx="12">
                  <c:v>37895</c:v>
                </c:pt>
                <c:pt idx="13">
                  <c:v>37926</c:v>
                </c:pt>
                <c:pt idx="14">
                  <c:v>37956</c:v>
                </c:pt>
                <c:pt idx="15">
                  <c:v>37987</c:v>
                </c:pt>
                <c:pt idx="16">
                  <c:v>38018</c:v>
                </c:pt>
                <c:pt idx="17">
                  <c:v>38047</c:v>
                </c:pt>
                <c:pt idx="18">
                  <c:v>38078</c:v>
                </c:pt>
                <c:pt idx="19">
                  <c:v>38108</c:v>
                </c:pt>
                <c:pt idx="20">
                  <c:v>38139</c:v>
                </c:pt>
                <c:pt idx="21">
                  <c:v>38169</c:v>
                </c:pt>
                <c:pt idx="22">
                  <c:v>38200</c:v>
                </c:pt>
                <c:pt idx="23">
                  <c:v>38231</c:v>
                </c:pt>
                <c:pt idx="24">
                  <c:v>38261</c:v>
                </c:pt>
                <c:pt idx="25">
                  <c:v>38292</c:v>
                </c:pt>
                <c:pt idx="26">
                  <c:v>38322</c:v>
                </c:pt>
                <c:pt idx="27">
                  <c:v>38353</c:v>
                </c:pt>
                <c:pt idx="28">
                  <c:v>38384</c:v>
                </c:pt>
                <c:pt idx="29">
                  <c:v>38412</c:v>
                </c:pt>
                <c:pt idx="30">
                  <c:v>38443</c:v>
                </c:pt>
                <c:pt idx="31">
                  <c:v>38473</c:v>
                </c:pt>
                <c:pt idx="32">
                  <c:v>38504</c:v>
                </c:pt>
                <c:pt idx="33">
                  <c:v>38534</c:v>
                </c:pt>
                <c:pt idx="34">
                  <c:v>38565</c:v>
                </c:pt>
                <c:pt idx="35">
                  <c:v>38596</c:v>
                </c:pt>
                <c:pt idx="36">
                  <c:v>38626</c:v>
                </c:pt>
                <c:pt idx="37">
                  <c:v>38657</c:v>
                </c:pt>
                <c:pt idx="38">
                  <c:v>38687</c:v>
                </c:pt>
                <c:pt idx="39">
                  <c:v>38718</c:v>
                </c:pt>
                <c:pt idx="40">
                  <c:v>38749</c:v>
                </c:pt>
                <c:pt idx="41">
                  <c:v>38777</c:v>
                </c:pt>
                <c:pt idx="42">
                  <c:v>38808</c:v>
                </c:pt>
                <c:pt idx="43">
                  <c:v>38838</c:v>
                </c:pt>
                <c:pt idx="44">
                  <c:v>38869</c:v>
                </c:pt>
                <c:pt idx="45">
                  <c:v>38899</c:v>
                </c:pt>
                <c:pt idx="46">
                  <c:v>38930</c:v>
                </c:pt>
                <c:pt idx="47">
                  <c:v>38961</c:v>
                </c:pt>
                <c:pt idx="48">
                  <c:v>38991</c:v>
                </c:pt>
                <c:pt idx="49">
                  <c:v>39022</c:v>
                </c:pt>
                <c:pt idx="50">
                  <c:v>39052</c:v>
                </c:pt>
                <c:pt idx="51">
                  <c:v>39083</c:v>
                </c:pt>
                <c:pt idx="52">
                  <c:v>39114</c:v>
                </c:pt>
                <c:pt idx="53">
                  <c:v>39142</c:v>
                </c:pt>
                <c:pt idx="54">
                  <c:v>39173</c:v>
                </c:pt>
                <c:pt idx="55">
                  <c:v>39203</c:v>
                </c:pt>
                <c:pt idx="56">
                  <c:v>39234</c:v>
                </c:pt>
                <c:pt idx="57">
                  <c:v>39264</c:v>
                </c:pt>
                <c:pt idx="58">
                  <c:v>39295</c:v>
                </c:pt>
                <c:pt idx="59">
                  <c:v>39326</c:v>
                </c:pt>
                <c:pt idx="60">
                  <c:v>39356</c:v>
                </c:pt>
                <c:pt idx="61">
                  <c:v>39387</c:v>
                </c:pt>
                <c:pt idx="62">
                  <c:v>39417</c:v>
                </c:pt>
                <c:pt idx="63">
                  <c:v>39448</c:v>
                </c:pt>
                <c:pt idx="64">
                  <c:v>39479</c:v>
                </c:pt>
                <c:pt idx="65">
                  <c:v>39508</c:v>
                </c:pt>
                <c:pt idx="66">
                  <c:v>39539</c:v>
                </c:pt>
                <c:pt idx="67">
                  <c:v>39569</c:v>
                </c:pt>
                <c:pt idx="68">
                  <c:v>39600</c:v>
                </c:pt>
                <c:pt idx="69">
                  <c:v>39630</c:v>
                </c:pt>
                <c:pt idx="70">
                  <c:v>39661</c:v>
                </c:pt>
                <c:pt idx="71">
                  <c:v>39692</c:v>
                </c:pt>
                <c:pt idx="72">
                  <c:v>39722</c:v>
                </c:pt>
                <c:pt idx="73">
                  <c:v>39753</c:v>
                </c:pt>
                <c:pt idx="74">
                  <c:v>39783</c:v>
                </c:pt>
                <c:pt idx="75">
                  <c:v>39814</c:v>
                </c:pt>
                <c:pt idx="76">
                  <c:v>39845</c:v>
                </c:pt>
                <c:pt idx="77">
                  <c:v>39873</c:v>
                </c:pt>
                <c:pt idx="78">
                  <c:v>39904</c:v>
                </c:pt>
                <c:pt idx="79">
                  <c:v>39934</c:v>
                </c:pt>
                <c:pt idx="80">
                  <c:v>39965</c:v>
                </c:pt>
                <c:pt idx="81">
                  <c:v>39995</c:v>
                </c:pt>
                <c:pt idx="82">
                  <c:v>40026</c:v>
                </c:pt>
                <c:pt idx="83">
                  <c:v>40057</c:v>
                </c:pt>
                <c:pt idx="84">
                  <c:v>40087</c:v>
                </c:pt>
                <c:pt idx="85">
                  <c:v>40118</c:v>
                </c:pt>
                <c:pt idx="86">
                  <c:v>40148</c:v>
                </c:pt>
                <c:pt idx="87">
                  <c:v>40179</c:v>
                </c:pt>
                <c:pt idx="88">
                  <c:v>40210</c:v>
                </c:pt>
                <c:pt idx="89">
                  <c:v>40238</c:v>
                </c:pt>
                <c:pt idx="90">
                  <c:v>40269</c:v>
                </c:pt>
                <c:pt idx="91">
                  <c:v>40299</c:v>
                </c:pt>
                <c:pt idx="92">
                  <c:v>40330</c:v>
                </c:pt>
                <c:pt idx="93">
                  <c:v>40360</c:v>
                </c:pt>
                <c:pt idx="94">
                  <c:v>40391</c:v>
                </c:pt>
                <c:pt idx="95">
                  <c:v>40422</c:v>
                </c:pt>
                <c:pt idx="96">
                  <c:v>40452</c:v>
                </c:pt>
                <c:pt idx="97">
                  <c:v>40483</c:v>
                </c:pt>
                <c:pt idx="98">
                  <c:v>40513</c:v>
                </c:pt>
                <c:pt idx="99">
                  <c:v>40544</c:v>
                </c:pt>
                <c:pt idx="100">
                  <c:v>40575</c:v>
                </c:pt>
                <c:pt idx="101">
                  <c:v>40603</c:v>
                </c:pt>
                <c:pt idx="102">
                  <c:v>40634</c:v>
                </c:pt>
                <c:pt idx="103">
                  <c:v>40664</c:v>
                </c:pt>
                <c:pt idx="104">
                  <c:v>40695</c:v>
                </c:pt>
                <c:pt idx="105">
                  <c:v>40725</c:v>
                </c:pt>
                <c:pt idx="106">
                  <c:v>40756</c:v>
                </c:pt>
                <c:pt idx="107">
                  <c:v>40787</c:v>
                </c:pt>
                <c:pt idx="108">
                  <c:v>40817</c:v>
                </c:pt>
                <c:pt idx="109">
                  <c:v>40848</c:v>
                </c:pt>
                <c:pt idx="110">
                  <c:v>40878</c:v>
                </c:pt>
                <c:pt idx="111">
                  <c:v>40909</c:v>
                </c:pt>
                <c:pt idx="112">
                  <c:v>40940</c:v>
                </c:pt>
                <c:pt idx="113">
                  <c:v>40969</c:v>
                </c:pt>
                <c:pt idx="114">
                  <c:v>41000</c:v>
                </c:pt>
                <c:pt idx="115">
                  <c:v>41030</c:v>
                </c:pt>
                <c:pt idx="116">
                  <c:v>41061</c:v>
                </c:pt>
                <c:pt idx="117">
                  <c:v>41091</c:v>
                </c:pt>
                <c:pt idx="118">
                  <c:v>41122</c:v>
                </c:pt>
                <c:pt idx="119">
                  <c:v>41153</c:v>
                </c:pt>
                <c:pt idx="120" formatCode="[$-409]mmm\-yy;@">
                  <c:v>41183</c:v>
                </c:pt>
                <c:pt idx="121" formatCode="[$-409]mmm\-yy;@">
                  <c:v>41214</c:v>
                </c:pt>
                <c:pt idx="122" formatCode="[$-409]mmm\-yy;@">
                  <c:v>41244</c:v>
                </c:pt>
                <c:pt idx="123" formatCode="[$-409]mmm\-yy;@">
                  <c:v>41275</c:v>
                </c:pt>
                <c:pt idx="124" formatCode="[$-409]mmm\-yy;@">
                  <c:v>41306</c:v>
                </c:pt>
                <c:pt idx="125" formatCode="[$-409]mmm\-yy;@">
                  <c:v>41334</c:v>
                </c:pt>
                <c:pt idx="126" formatCode="[$-409]mmm\-yy;@">
                  <c:v>41365</c:v>
                </c:pt>
                <c:pt idx="127" formatCode="[$-409]mmm\-yy;@">
                  <c:v>41395</c:v>
                </c:pt>
                <c:pt idx="128" formatCode="[$-409]mmm\-yy;@">
                  <c:v>41426</c:v>
                </c:pt>
                <c:pt idx="129" formatCode="[$-409]mmm\-yy;@">
                  <c:v>41456</c:v>
                </c:pt>
                <c:pt idx="130" formatCode="[$-409]mmm\-yy;@">
                  <c:v>41487</c:v>
                </c:pt>
                <c:pt idx="131" formatCode="[$-409]mmm\-yy;@">
                  <c:v>41518</c:v>
                </c:pt>
                <c:pt idx="132" formatCode="[$-409]mmm\-yy;@">
                  <c:v>41548</c:v>
                </c:pt>
                <c:pt idx="133" formatCode="[$-409]mmm\-yy;@">
                  <c:v>41579</c:v>
                </c:pt>
              </c:numCache>
            </c:numRef>
          </c:cat>
          <c:val>
            <c:numRef>
              <c:f>'Predicted Monthly Data Summ'!$D$2:$D$135</c:f>
              <c:numCache>
                <c:formatCode>General</c:formatCode>
                <c:ptCount val="134"/>
                <c:pt idx="0">
                  <c:v>13213569.281145226</c:v>
                </c:pt>
                <c:pt idx="1">
                  <c:v>13117315.476725779</c:v>
                </c:pt>
                <c:pt idx="2">
                  <c:v>14279852.754315257</c:v>
                </c:pt>
                <c:pt idx="3">
                  <c:v>14946980.642577875</c:v>
                </c:pt>
                <c:pt idx="4">
                  <c:v>13834750.551677901</c:v>
                </c:pt>
                <c:pt idx="5">
                  <c:v>13849813.119517617</c:v>
                </c:pt>
                <c:pt idx="6">
                  <c:v>13054634.519349128</c:v>
                </c:pt>
                <c:pt idx="7">
                  <c:v>12815497.46532527</c:v>
                </c:pt>
                <c:pt idx="8">
                  <c:v>13359982.231879007</c:v>
                </c:pt>
                <c:pt idx="9">
                  <c:v>14512290.621072846</c:v>
                </c:pt>
                <c:pt idx="10">
                  <c:v>14656133.34768367</c:v>
                </c:pt>
                <c:pt idx="11">
                  <c:v>12579312.315320594</c:v>
                </c:pt>
                <c:pt idx="12">
                  <c:v>12938252.368267767</c:v>
                </c:pt>
                <c:pt idx="13">
                  <c:v>12988515.876436081</c:v>
                </c:pt>
                <c:pt idx="14">
                  <c:v>14139670.710384831</c:v>
                </c:pt>
                <c:pt idx="15">
                  <c:v>15057275.413711101</c:v>
                </c:pt>
                <c:pt idx="16">
                  <c:v>13893711.706083219</c:v>
                </c:pt>
                <c:pt idx="17">
                  <c:v>13618127.173686763</c:v>
                </c:pt>
                <c:pt idx="18">
                  <c:v>12923072.587504825</c:v>
                </c:pt>
                <c:pt idx="19">
                  <c:v>12941611.7634704</c:v>
                </c:pt>
                <c:pt idx="20">
                  <c:v>13074340.876256816</c:v>
                </c:pt>
                <c:pt idx="21">
                  <c:v>14142268.005845323</c:v>
                </c:pt>
                <c:pt idx="22">
                  <c:v>13666844.327461712</c:v>
                </c:pt>
                <c:pt idx="23">
                  <c:v>12782516.655620001</c:v>
                </c:pt>
                <c:pt idx="24">
                  <c:v>12710034.428742988</c:v>
                </c:pt>
                <c:pt idx="25">
                  <c:v>12831910.679425772</c:v>
                </c:pt>
                <c:pt idx="26">
                  <c:v>14283548.663381744</c:v>
                </c:pt>
                <c:pt idx="27">
                  <c:v>14712232.868345246</c:v>
                </c:pt>
                <c:pt idx="28">
                  <c:v>13514886.3119842</c:v>
                </c:pt>
                <c:pt idx="29">
                  <c:v>13836146.869191367</c:v>
                </c:pt>
                <c:pt idx="30">
                  <c:v>12845521.369792551</c:v>
                </c:pt>
                <c:pt idx="31">
                  <c:v>12948335.348322812</c:v>
                </c:pt>
                <c:pt idx="32">
                  <c:v>14762097.35387774</c:v>
                </c:pt>
                <c:pt idx="33">
                  <c:v>15694354.039149096</c:v>
                </c:pt>
                <c:pt idx="34">
                  <c:v>14952836.883619241</c:v>
                </c:pt>
                <c:pt idx="35">
                  <c:v>13030952.785989176</c:v>
                </c:pt>
                <c:pt idx="36">
                  <c:v>12984329.883618895</c:v>
                </c:pt>
                <c:pt idx="37">
                  <c:v>12980227.773144918</c:v>
                </c:pt>
                <c:pt idx="38">
                  <c:v>14346017.759732518</c:v>
                </c:pt>
                <c:pt idx="39">
                  <c:v>14103314.763579195</c:v>
                </c:pt>
                <c:pt idx="40">
                  <c:v>13470292.520350635</c:v>
                </c:pt>
                <c:pt idx="41">
                  <c:v>13558401.396014046</c:v>
                </c:pt>
                <c:pt idx="42">
                  <c:v>12715225.054684103</c:v>
                </c:pt>
                <c:pt idx="43">
                  <c:v>13033887.202909557</c:v>
                </c:pt>
                <c:pt idx="44">
                  <c:v>13779955.365386916</c:v>
                </c:pt>
                <c:pt idx="45">
                  <c:v>15395639.525826402</c:v>
                </c:pt>
                <c:pt idx="46">
                  <c:v>14438077.419466037</c:v>
                </c:pt>
                <c:pt idx="47">
                  <c:v>12452617.333626896</c:v>
                </c:pt>
                <c:pt idx="48">
                  <c:v>12900555.87171286</c:v>
                </c:pt>
                <c:pt idx="49">
                  <c:v>12860332.961780842</c:v>
                </c:pt>
                <c:pt idx="50">
                  <c:v>13885088.775025787</c:v>
                </c:pt>
                <c:pt idx="51">
                  <c:v>15407588.159504361</c:v>
                </c:pt>
                <c:pt idx="52">
                  <c:v>14846556.093401073</c:v>
                </c:pt>
                <c:pt idx="53">
                  <c:v>14677700.200634992</c:v>
                </c:pt>
                <c:pt idx="54">
                  <c:v>13878360.792906901</c:v>
                </c:pt>
                <c:pt idx="55">
                  <c:v>13888061.241758963</c:v>
                </c:pt>
                <c:pt idx="56">
                  <c:v>14957093.970037283</c:v>
                </c:pt>
                <c:pt idx="57">
                  <c:v>15369719.764106737</c:v>
                </c:pt>
                <c:pt idx="58">
                  <c:v>15884805.182680631</c:v>
                </c:pt>
                <c:pt idx="59">
                  <c:v>13793834.580511102</c:v>
                </c:pt>
                <c:pt idx="60">
                  <c:v>13657039.180700259</c:v>
                </c:pt>
                <c:pt idx="61">
                  <c:v>14008774.274701303</c:v>
                </c:pt>
                <c:pt idx="62">
                  <c:v>15174911.852141438</c:v>
                </c:pt>
                <c:pt idx="63">
                  <c:v>15302352.631896915</c:v>
                </c:pt>
                <c:pt idx="64">
                  <c:v>14865988.746465618</c:v>
                </c:pt>
                <c:pt idx="65">
                  <c:v>14842835.723102147</c:v>
                </c:pt>
                <c:pt idx="66">
                  <c:v>13564118.806741105</c:v>
                </c:pt>
                <c:pt idx="67">
                  <c:v>13809782.419688007</c:v>
                </c:pt>
                <c:pt idx="68">
                  <c:v>14546605.514910078</c:v>
                </c:pt>
                <c:pt idx="69">
                  <c:v>15321983.312323241</c:v>
                </c:pt>
                <c:pt idx="70">
                  <c:v>14610984.423843879</c:v>
                </c:pt>
                <c:pt idx="71">
                  <c:v>13477333.699346721</c:v>
                </c:pt>
                <c:pt idx="72">
                  <c:v>13847154.56320511</c:v>
                </c:pt>
                <c:pt idx="73">
                  <c:v>14109771.65313909</c:v>
                </c:pt>
                <c:pt idx="74">
                  <c:v>15208552.08450616</c:v>
                </c:pt>
                <c:pt idx="75">
                  <c:v>15842812.854409663</c:v>
                </c:pt>
                <c:pt idx="76">
                  <c:v>14314753.9237232</c:v>
                </c:pt>
                <c:pt idx="77">
                  <c:v>14529792.711930335</c:v>
                </c:pt>
                <c:pt idx="78">
                  <c:v>13624474.39054844</c:v>
                </c:pt>
                <c:pt idx="79">
                  <c:v>13723718.708884025</c:v>
                </c:pt>
                <c:pt idx="80">
                  <c:v>13983053.815332066</c:v>
                </c:pt>
                <c:pt idx="81">
                  <c:v>14220725.696062727</c:v>
                </c:pt>
                <c:pt idx="82">
                  <c:v>15026099.943832545</c:v>
                </c:pt>
                <c:pt idx="83">
                  <c:v>13434197.478449969</c:v>
                </c:pt>
                <c:pt idx="84">
                  <c:v>13987898.478081295</c:v>
                </c:pt>
                <c:pt idx="85">
                  <c:v>13821364.707536267</c:v>
                </c:pt>
                <c:pt idx="86">
                  <c:v>15268289.9557129</c:v>
                </c:pt>
                <c:pt idx="87">
                  <c:v>15634820.199180653</c:v>
                </c:pt>
                <c:pt idx="88">
                  <c:v>14460013.702965634</c:v>
                </c:pt>
                <c:pt idx="89">
                  <c:v>14325828.10186751</c:v>
                </c:pt>
                <c:pt idx="90">
                  <c:v>13484544.496295221</c:v>
                </c:pt>
                <c:pt idx="91">
                  <c:v>14078105.584963908</c:v>
                </c:pt>
                <c:pt idx="92">
                  <c:v>14305780.569494376</c:v>
                </c:pt>
                <c:pt idx="93">
                  <c:v>16170142.787653087</c:v>
                </c:pt>
                <c:pt idx="94">
                  <c:v>15852726.076577215</c:v>
                </c:pt>
                <c:pt idx="95">
                  <c:v>13695796.117908277</c:v>
                </c:pt>
                <c:pt idx="96">
                  <c:v>13668177.082683159</c:v>
                </c:pt>
                <c:pt idx="97">
                  <c:v>13943489.692253919</c:v>
                </c:pt>
                <c:pt idx="98">
                  <c:v>15348869.393123189</c:v>
                </c:pt>
                <c:pt idx="99">
                  <c:v>15826653.044879612</c:v>
                </c:pt>
                <c:pt idx="100">
                  <c:v>14551905.300925229</c:v>
                </c:pt>
                <c:pt idx="101">
                  <c:v>14652845.3546976</c:v>
                </c:pt>
                <c:pt idx="102">
                  <c:v>13701389.403873889</c:v>
                </c:pt>
                <c:pt idx="103">
                  <c:v>13733686.71427655</c:v>
                </c:pt>
                <c:pt idx="104">
                  <c:v>14261674.092270002</c:v>
                </c:pt>
                <c:pt idx="105">
                  <c:v>16644621.626111256</c:v>
                </c:pt>
                <c:pt idx="106">
                  <c:v>15551981.187821815</c:v>
                </c:pt>
                <c:pt idx="107">
                  <c:v>13745940.145777686</c:v>
                </c:pt>
                <c:pt idx="108">
                  <c:v>13783108.387042027</c:v>
                </c:pt>
                <c:pt idx="109">
                  <c:v>13633251.957971841</c:v>
                </c:pt>
                <c:pt idx="110">
                  <c:v>14853351.74810317</c:v>
                </c:pt>
                <c:pt idx="111">
                  <c:v>15214925.149298765</c:v>
                </c:pt>
                <c:pt idx="112">
                  <c:v>14446407.692382392</c:v>
                </c:pt>
                <c:pt idx="113">
                  <c:v>13984985.449379398</c:v>
                </c:pt>
                <c:pt idx="114">
                  <c:v>13726101.799301302</c:v>
                </c:pt>
                <c:pt idx="115">
                  <c:v>14024602.058657803</c:v>
                </c:pt>
                <c:pt idx="116">
                  <c:v>15055272.614814492</c:v>
                </c:pt>
                <c:pt idx="117">
                  <c:v>16698893.959369613</c:v>
                </c:pt>
                <c:pt idx="118">
                  <c:v>15413873.11413922</c:v>
                </c:pt>
                <c:pt idx="119">
                  <c:v>13865878.257141257</c:v>
                </c:pt>
                <c:pt idx="120">
                  <c:v>13805122.423937565</c:v>
                </c:pt>
                <c:pt idx="121">
                  <c:v>14117100.725489225</c:v>
                </c:pt>
                <c:pt idx="122">
                  <c:v>14922827.596125679</c:v>
                </c:pt>
                <c:pt idx="123">
                  <c:v>15285054.708828581</c:v>
                </c:pt>
                <c:pt idx="124">
                  <c:v>14352252.54029257</c:v>
                </c:pt>
                <c:pt idx="125">
                  <c:v>14531919.344973931</c:v>
                </c:pt>
                <c:pt idx="126">
                  <c:v>13765152.690648893</c:v>
                </c:pt>
                <c:pt idx="127">
                  <c:v>13906834.241599647</c:v>
                </c:pt>
                <c:pt idx="128">
                  <c:v>14459815.96989009</c:v>
                </c:pt>
                <c:pt idx="129">
                  <c:v>15693686.499935294</c:v>
                </c:pt>
                <c:pt idx="130">
                  <c:v>15189775.721933138</c:v>
                </c:pt>
                <c:pt idx="131">
                  <c:v>13504679.011554176</c:v>
                </c:pt>
                <c:pt idx="132">
                  <c:v>13648175.355982538</c:v>
                </c:pt>
                <c:pt idx="133">
                  <c:v>14086828.428531168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511616"/>
        <c:axId val="300513152"/>
      </c:lineChart>
      <c:dateAx>
        <c:axId val="3005116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300513152"/>
        <c:crosses val="autoZero"/>
        <c:auto val="1"/>
        <c:lblOffset val="100"/>
        <c:baseTimeUnit val="months"/>
      </c:dateAx>
      <c:valAx>
        <c:axId val="300513152"/>
        <c:scaling>
          <c:orientation val="minMax"/>
          <c:max val="16698893.959369613"/>
          <c:min val="12254987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00511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[GSLT50.xlsx]PredictedAnnualDataSumm!PivotTable2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PredictedAnnualDataSumm!$B$3</c:f>
              <c:strCache>
                <c:ptCount val="1"/>
                <c:pt idx="0">
                  <c:v>GSlt50kWh </c:v>
                </c:pt>
              </c:strCache>
            </c:strRef>
          </c:tx>
          <c:marker>
            <c:symbol val="none"/>
          </c:marker>
          <c:cat>
            <c:strRef>
              <c:f>PredictedAnnualDataSumm!$A$4:$A$15</c:f>
              <c:strCach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strCache>
            </c:strRef>
          </c:cat>
          <c:val>
            <c:numRef>
              <c:f>PredictedAnnualDataSumm!$B$4:$B$15</c:f>
              <c:numCache>
                <c:formatCode>#,##0_ ;[Red]\-#,##0\ </c:formatCode>
                <c:ptCount val="12"/>
                <c:pt idx="0">
                  <c:v>40436054</c:v>
                </c:pt>
                <c:pt idx="1">
                  <c:v>164870095</c:v>
                </c:pt>
                <c:pt idx="2">
                  <c:v>159898814</c:v>
                </c:pt>
                <c:pt idx="3">
                  <c:v>165624026</c:v>
                </c:pt>
                <c:pt idx="4">
                  <c:v>164584172</c:v>
                </c:pt>
                <c:pt idx="5">
                  <c:v>177274923</c:v>
                </c:pt>
                <c:pt idx="6">
                  <c:v>173814745</c:v>
                </c:pt>
                <c:pt idx="7">
                  <c:v>172363092</c:v>
                </c:pt>
                <c:pt idx="8">
                  <c:v>172200325</c:v>
                </c:pt>
                <c:pt idx="9">
                  <c:v>174484065</c:v>
                </c:pt>
                <c:pt idx="10">
                  <c:v>174704767</c:v>
                </c:pt>
                <c:pt idx="11">
                  <c:v>174841485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PredictedAnnualDataSumm!$A$4:$A$15</c:f>
              <c:strCach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strCache>
            </c:strRef>
          </c:cat>
          <c:val>
            <c:numRef>
              <c:f>PredictedAnnualDataSumm!$C$4:$C$15</c:f>
              <c:numCache>
                <c:formatCode>#,##0_ ;[Red]\-#,##0\ </c:formatCode>
                <c:ptCount val="12"/>
                <c:pt idx="0">
                  <c:v>40610737.512186259</c:v>
                </c:pt>
                <c:pt idx="1">
                  <c:v>163675833.76949257</c:v>
                </c:pt>
                <c:pt idx="2">
                  <c:v>161925262.28119066</c:v>
                </c:pt>
                <c:pt idx="3">
                  <c:v>166607939.24676779</c:v>
                </c:pt>
                <c:pt idx="4">
                  <c:v>162593388.19036326</c:v>
                </c:pt>
                <c:pt idx="5">
                  <c:v>175544445.29308507</c:v>
                </c:pt>
                <c:pt idx="6">
                  <c:v>173507463.57916805</c:v>
                </c:pt>
                <c:pt idx="7">
                  <c:v>171777182.66450346</c:v>
                </c:pt>
                <c:pt idx="8">
                  <c:v>174968293.80496612</c:v>
                </c:pt>
                <c:pt idx="9">
                  <c:v>174940408.96375069</c:v>
                </c:pt>
                <c:pt idx="10">
                  <c:v>175275990.84003672</c:v>
                </c:pt>
                <c:pt idx="11">
                  <c:v>173669616.85449082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PredictedAnnualDataSumm!$D$3</c:f>
              <c:strCache>
                <c:ptCount val="1"/>
                <c:pt idx="0">
                  <c:v>Absolute % Error  </c:v>
                </c:pt>
              </c:strCache>
            </c:strRef>
          </c:tx>
          <c:marker>
            <c:symbol val="none"/>
          </c:marker>
          <c:cat>
            <c:strRef>
              <c:f>PredictedAnnualDataSumm!$A$4:$A$15</c:f>
              <c:strCach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strCache>
            </c:strRef>
          </c:cat>
          <c:val>
            <c:numRef>
              <c:f>PredictedAnnualDataSumm!$D$4:$D$15</c:f>
              <c:numCache>
                <c:formatCode>0.0%</c:formatCode>
                <c:ptCount val="12"/>
                <c:pt idx="0">
                  <c:v>4.3199940376540957E-3</c:v>
                </c:pt>
                <c:pt idx="1">
                  <c:v>7.2436497989974069E-3</c:v>
                </c:pt>
                <c:pt idx="2">
                  <c:v>1.2673316521226127E-2</c:v>
                </c:pt>
                <c:pt idx="3">
                  <c:v>5.9406432178371821E-3</c:v>
                </c:pt>
                <c:pt idx="4">
                  <c:v>1.2095839991446698E-2</c:v>
                </c:pt>
                <c:pt idx="5">
                  <c:v>9.7615482078925037E-3</c:v>
                </c:pt>
                <c:pt idx="6">
                  <c:v>1.7678673971644266E-3</c:v>
                </c:pt>
                <c:pt idx="7">
                  <c:v>3.3992737580766123E-3</c:v>
                </c:pt>
                <c:pt idx="8">
                  <c:v>1.6074120678727651E-2</c:v>
                </c:pt>
                <c:pt idx="9">
                  <c:v>2.6153904870951407E-3</c:v>
                </c:pt>
                <c:pt idx="10">
                  <c:v>3.2696522816502197E-3</c:v>
                </c:pt>
                <c:pt idx="11">
                  <c:v>6.7024604916229311E-3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84064"/>
        <c:axId val="316185600"/>
      </c:lineChart>
      <c:catAx>
        <c:axId val="316184064"/>
        <c:scaling>
          <c:orientation val="minMax"/>
        </c:scaling>
        <c:delete val="0"/>
        <c:axPos val="b"/>
        <c:majorTickMark val="out"/>
        <c:minorTickMark val="none"/>
        <c:tickLblPos val="nextTo"/>
        <c:crossAx val="316185600"/>
        <c:crosses val="autoZero"/>
        <c:auto val="1"/>
        <c:lblAlgn val="ctr"/>
        <c:lblOffset val="100"/>
        <c:noMultiLvlLbl val="0"/>
      </c:catAx>
      <c:valAx>
        <c:axId val="31618560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16184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[GSLT50.xlsx]PredictedAnnualDataSumm2!PivotTable2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PredictedAnnualDataSumm2!$B$3</c:f>
              <c:strCache>
                <c:ptCount val="1"/>
                <c:pt idx="0">
                  <c:v>GSlt50kWh </c:v>
                </c:pt>
              </c:strCache>
            </c:strRef>
          </c:tx>
          <c:marker>
            <c:symbol val="none"/>
          </c:marker>
          <c:cat>
            <c:strRef>
              <c:f>PredictedAnnualDataSumm2!$A$4:$A$15</c:f>
              <c:strCach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strCache>
            </c:strRef>
          </c:cat>
          <c:val>
            <c:numRef>
              <c:f>PredictedAnnualDataSumm2!$B$4:$B$15</c:f>
              <c:numCache>
                <c:formatCode>#,##0_ ;[Red]\-#,##0\ </c:formatCode>
                <c:ptCount val="12"/>
                <c:pt idx="0">
                  <c:v>40436054</c:v>
                </c:pt>
                <c:pt idx="1">
                  <c:v>164870095</c:v>
                </c:pt>
                <c:pt idx="2">
                  <c:v>159898814</c:v>
                </c:pt>
                <c:pt idx="3">
                  <c:v>165624026</c:v>
                </c:pt>
                <c:pt idx="4">
                  <c:v>164584172</c:v>
                </c:pt>
                <c:pt idx="5">
                  <c:v>177274923</c:v>
                </c:pt>
                <c:pt idx="6">
                  <c:v>173814745</c:v>
                </c:pt>
                <c:pt idx="7">
                  <c:v>172363092</c:v>
                </c:pt>
                <c:pt idx="8">
                  <c:v>172200325</c:v>
                </c:pt>
                <c:pt idx="9">
                  <c:v>174484065</c:v>
                </c:pt>
                <c:pt idx="10">
                  <c:v>174704767</c:v>
                </c:pt>
                <c:pt idx="11">
                  <c:v>174841485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PredictedAnnualDataSumm2!$C$3</c:f>
              <c:strCache>
                <c:ptCount val="1"/>
                <c:pt idx="0">
                  <c:v>Predicted Value </c:v>
                </c:pt>
              </c:strCache>
            </c:strRef>
          </c:tx>
          <c:marker>
            <c:symbol val="none"/>
          </c:marker>
          <c:cat>
            <c:strRef>
              <c:f>PredictedAnnualDataSumm2!$A$4:$A$15</c:f>
              <c:strCache>
                <c:ptCount val="12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</c:strCache>
            </c:strRef>
          </c:cat>
          <c:val>
            <c:numRef>
              <c:f>PredictedAnnualDataSumm2!$C$4:$C$15</c:f>
              <c:numCache>
                <c:formatCode>#,##0_ ;[Red]\-#,##0\ </c:formatCode>
                <c:ptCount val="12"/>
                <c:pt idx="0">
                  <c:v>40610737.512186259</c:v>
                </c:pt>
                <c:pt idx="1">
                  <c:v>163675833.76949257</c:v>
                </c:pt>
                <c:pt idx="2">
                  <c:v>161925262.28119066</c:v>
                </c:pt>
                <c:pt idx="3">
                  <c:v>166607939.24676779</c:v>
                </c:pt>
                <c:pt idx="4">
                  <c:v>162593388.19036326</c:v>
                </c:pt>
                <c:pt idx="5">
                  <c:v>175544445.29308507</c:v>
                </c:pt>
                <c:pt idx="6">
                  <c:v>173507463.57916805</c:v>
                </c:pt>
                <c:pt idx="7">
                  <c:v>171777182.66450346</c:v>
                </c:pt>
                <c:pt idx="8">
                  <c:v>174968293.80496612</c:v>
                </c:pt>
                <c:pt idx="9">
                  <c:v>174940408.96375069</c:v>
                </c:pt>
                <c:pt idx="10">
                  <c:v>175275990.84003672</c:v>
                </c:pt>
                <c:pt idx="11">
                  <c:v>173669616.85449082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396672"/>
        <c:axId val="318407040"/>
      </c:lineChart>
      <c:catAx>
        <c:axId val="318396672"/>
        <c:scaling>
          <c:orientation val="minMax"/>
        </c:scaling>
        <c:delete val="0"/>
        <c:axPos val="b"/>
        <c:majorTickMark val="out"/>
        <c:minorTickMark val="none"/>
        <c:tickLblPos val="nextTo"/>
        <c:crossAx val="318407040"/>
        <c:crosses val="autoZero"/>
        <c:auto val="1"/>
        <c:lblAlgn val="ctr"/>
        <c:lblOffset val="100"/>
        <c:noMultiLvlLbl val="0"/>
      </c:catAx>
      <c:valAx>
        <c:axId val="31840704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183966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Monthly Data Summ'!$C$1</c:f>
              <c:strCache>
                <c:ptCount val="1"/>
                <c:pt idx="0">
                  <c:v>GSlt50kWh</c:v>
                </c:pt>
              </c:strCache>
            </c:strRef>
          </c:tx>
          <c:marker>
            <c:symbol val="none"/>
          </c:marker>
          <c:cat>
            <c:numRef>
              <c:f>'Normalized Monthly Data Summ'!$A$2:$A$148</c:f>
              <c:numCache>
                <c:formatCode>mmm\-yy</c:formatCode>
                <c:ptCount val="147"/>
                <c:pt idx="0">
                  <c:v>37530</c:v>
                </c:pt>
                <c:pt idx="1">
                  <c:v>37561</c:v>
                </c:pt>
                <c:pt idx="2">
                  <c:v>37591</c:v>
                </c:pt>
                <c:pt idx="3">
                  <c:v>37622</c:v>
                </c:pt>
                <c:pt idx="4">
                  <c:v>37653</c:v>
                </c:pt>
                <c:pt idx="5">
                  <c:v>37681</c:v>
                </c:pt>
                <c:pt idx="6">
                  <c:v>37712</c:v>
                </c:pt>
                <c:pt idx="7">
                  <c:v>37742</c:v>
                </c:pt>
                <c:pt idx="8">
                  <c:v>37773</c:v>
                </c:pt>
                <c:pt idx="9">
                  <c:v>37803</c:v>
                </c:pt>
                <c:pt idx="10">
                  <c:v>37834</c:v>
                </c:pt>
                <c:pt idx="11">
                  <c:v>37865</c:v>
                </c:pt>
                <c:pt idx="12">
                  <c:v>37895</c:v>
                </c:pt>
                <c:pt idx="13">
                  <c:v>37926</c:v>
                </c:pt>
                <c:pt idx="14">
                  <c:v>37956</c:v>
                </c:pt>
                <c:pt idx="15">
                  <c:v>37987</c:v>
                </c:pt>
                <c:pt idx="16">
                  <c:v>38018</c:v>
                </c:pt>
                <c:pt idx="17">
                  <c:v>38047</c:v>
                </c:pt>
                <c:pt idx="18">
                  <c:v>38078</c:v>
                </c:pt>
                <c:pt idx="19">
                  <c:v>38108</c:v>
                </c:pt>
                <c:pt idx="20">
                  <c:v>38139</c:v>
                </c:pt>
                <c:pt idx="21">
                  <c:v>38169</c:v>
                </c:pt>
                <c:pt idx="22">
                  <c:v>38200</c:v>
                </c:pt>
                <c:pt idx="23">
                  <c:v>38231</c:v>
                </c:pt>
                <c:pt idx="24">
                  <c:v>38261</c:v>
                </c:pt>
                <c:pt idx="25">
                  <c:v>38292</c:v>
                </c:pt>
                <c:pt idx="26">
                  <c:v>38322</c:v>
                </c:pt>
                <c:pt idx="27">
                  <c:v>38353</c:v>
                </c:pt>
                <c:pt idx="28">
                  <c:v>38384</c:v>
                </c:pt>
                <c:pt idx="29">
                  <c:v>38412</c:v>
                </c:pt>
                <c:pt idx="30">
                  <c:v>38443</c:v>
                </c:pt>
                <c:pt idx="31">
                  <c:v>38473</c:v>
                </c:pt>
                <c:pt idx="32">
                  <c:v>38504</c:v>
                </c:pt>
                <c:pt idx="33">
                  <c:v>38534</c:v>
                </c:pt>
                <c:pt idx="34">
                  <c:v>38565</c:v>
                </c:pt>
                <c:pt idx="35">
                  <c:v>38596</c:v>
                </c:pt>
                <c:pt idx="36">
                  <c:v>38626</c:v>
                </c:pt>
                <c:pt idx="37">
                  <c:v>38657</c:v>
                </c:pt>
                <c:pt idx="38">
                  <c:v>38687</c:v>
                </c:pt>
                <c:pt idx="39">
                  <c:v>38718</c:v>
                </c:pt>
                <c:pt idx="40">
                  <c:v>38749</c:v>
                </c:pt>
                <c:pt idx="41">
                  <c:v>38777</c:v>
                </c:pt>
                <c:pt idx="42">
                  <c:v>38808</c:v>
                </c:pt>
                <c:pt idx="43">
                  <c:v>38838</c:v>
                </c:pt>
                <c:pt idx="44">
                  <c:v>38869</c:v>
                </c:pt>
                <c:pt idx="45">
                  <c:v>38899</c:v>
                </c:pt>
                <c:pt idx="46">
                  <c:v>38930</c:v>
                </c:pt>
                <c:pt idx="47">
                  <c:v>38961</c:v>
                </c:pt>
                <c:pt idx="48">
                  <c:v>38991</c:v>
                </c:pt>
                <c:pt idx="49">
                  <c:v>39022</c:v>
                </c:pt>
                <c:pt idx="50">
                  <c:v>39052</c:v>
                </c:pt>
                <c:pt idx="51">
                  <c:v>39083</c:v>
                </c:pt>
                <c:pt idx="52">
                  <c:v>39114</c:v>
                </c:pt>
                <c:pt idx="53">
                  <c:v>39142</c:v>
                </c:pt>
                <c:pt idx="54">
                  <c:v>39173</c:v>
                </c:pt>
                <c:pt idx="55">
                  <c:v>39203</c:v>
                </c:pt>
                <c:pt idx="56">
                  <c:v>39234</c:v>
                </c:pt>
                <c:pt idx="57">
                  <c:v>39264</c:v>
                </c:pt>
                <c:pt idx="58">
                  <c:v>39295</c:v>
                </c:pt>
                <c:pt idx="59">
                  <c:v>39326</c:v>
                </c:pt>
                <c:pt idx="60">
                  <c:v>39356</c:v>
                </c:pt>
                <c:pt idx="61">
                  <c:v>39387</c:v>
                </c:pt>
                <c:pt idx="62">
                  <c:v>39417</c:v>
                </c:pt>
                <c:pt idx="63">
                  <c:v>39448</c:v>
                </c:pt>
                <c:pt idx="64">
                  <c:v>39479</c:v>
                </c:pt>
                <c:pt idx="65">
                  <c:v>39508</c:v>
                </c:pt>
                <c:pt idx="66">
                  <c:v>39539</c:v>
                </c:pt>
                <c:pt idx="67">
                  <c:v>39569</c:v>
                </c:pt>
                <c:pt idx="68">
                  <c:v>39600</c:v>
                </c:pt>
                <c:pt idx="69">
                  <c:v>39630</c:v>
                </c:pt>
                <c:pt idx="70">
                  <c:v>39661</c:v>
                </c:pt>
                <c:pt idx="71">
                  <c:v>39692</c:v>
                </c:pt>
                <c:pt idx="72">
                  <c:v>39722</c:v>
                </c:pt>
                <c:pt idx="73">
                  <c:v>39753</c:v>
                </c:pt>
                <c:pt idx="74">
                  <c:v>39783</c:v>
                </c:pt>
                <c:pt idx="75">
                  <c:v>39814</c:v>
                </c:pt>
                <c:pt idx="76">
                  <c:v>39845</c:v>
                </c:pt>
                <c:pt idx="77">
                  <c:v>39873</c:v>
                </c:pt>
                <c:pt idx="78">
                  <c:v>39904</c:v>
                </c:pt>
                <c:pt idx="79">
                  <c:v>39934</c:v>
                </c:pt>
                <c:pt idx="80">
                  <c:v>39965</c:v>
                </c:pt>
                <c:pt idx="81">
                  <c:v>39995</c:v>
                </c:pt>
                <c:pt idx="82">
                  <c:v>40026</c:v>
                </c:pt>
                <c:pt idx="83">
                  <c:v>40057</c:v>
                </c:pt>
                <c:pt idx="84">
                  <c:v>40087</c:v>
                </c:pt>
                <c:pt idx="85">
                  <c:v>40118</c:v>
                </c:pt>
                <c:pt idx="86">
                  <c:v>40148</c:v>
                </c:pt>
                <c:pt idx="87">
                  <c:v>40179</c:v>
                </c:pt>
                <c:pt idx="88">
                  <c:v>40210</c:v>
                </c:pt>
                <c:pt idx="89">
                  <c:v>40238</c:v>
                </c:pt>
                <c:pt idx="90">
                  <c:v>40269</c:v>
                </c:pt>
                <c:pt idx="91">
                  <c:v>40299</c:v>
                </c:pt>
                <c:pt idx="92">
                  <c:v>40330</c:v>
                </c:pt>
                <c:pt idx="93">
                  <c:v>40360</c:v>
                </c:pt>
                <c:pt idx="94">
                  <c:v>40391</c:v>
                </c:pt>
                <c:pt idx="95">
                  <c:v>40422</c:v>
                </c:pt>
                <c:pt idx="96">
                  <c:v>40452</c:v>
                </c:pt>
                <c:pt idx="97">
                  <c:v>40483</c:v>
                </c:pt>
                <c:pt idx="98">
                  <c:v>40513</c:v>
                </c:pt>
                <c:pt idx="99">
                  <c:v>40544</c:v>
                </c:pt>
                <c:pt idx="100">
                  <c:v>40575</c:v>
                </c:pt>
                <c:pt idx="101">
                  <c:v>40603</c:v>
                </c:pt>
                <c:pt idx="102">
                  <c:v>40634</c:v>
                </c:pt>
                <c:pt idx="103">
                  <c:v>40664</c:v>
                </c:pt>
                <c:pt idx="104">
                  <c:v>40695</c:v>
                </c:pt>
                <c:pt idx="105">
                  <c:v>40725</c:v>
                </c:pt>
                <c:pt idx="106">
                  <c:v>40756</c:v>
                </c:pt>
                <c:pt idx="107">
                  <c:v>40787</c:v>
                </c:pt>
                <c:pt idx="108">
                  <c:v>40817</c:v>
                </c:pt>
                <c:pt idx="109">
                  <c:v>40848</c:v>
                </c:pt>
                <c:pt idx="110">
                  <c:v>40878</c:v>
                </c:pt>
                <c:pt idx="111">
                  <c:v>40909</c:v>
                </c:pt>
                <c:pt idx="112">
                  <c:v>40940</c:v>
                </c:pt>
                <c:pt idx="113">
                  <c:v>40969</c:v>
                </c:pt>
                <c:pt idx="114">
                  <c:v>41000</c:v>
                </c:pt>
                <c:pt idx="115">
                  <c:v>41030</c:v>
                </c:pt>
                <c:pt idx="116">
                  <c:v>41061</c:v>
                </c:pt>
                <c:pt idx="117">
                  <c:v>41091</c:v>
                </c:pt>
                <c:pt idx="118">
                  <c:v>41122</c:v>
                </c:pt>
                <c:pt idx="119">
                  <c:v>41153</c:v>
                </c:pt>
                <c:pt idx="120">
                  <c:v>41183</c:v>
                </c:pt>
                <c:pt idx="121">
                  <c:v>41214</c:v>
                </c:pt>
                <c:pt idx="122">
                  <c:v>41244</c:v>
                </c:pt>
                <c:pt idx="123">
                  <c:v>41275</c:v>
                </c:pt>
                <c:pt idx="124">
                  <c:v>41306</c:v>
                </c:pt>
                <c:pt idx="125">
                  <c:v>41334</c:v>
                </c:pt>
                <c:pt idx="126">
                  <c:v>41365</c:v>
                </c:pt>
                <c:pt idx="127">
                  <c:v>41395</c:v>
                </c:pt>
                <c:pt idx="128">
                  <c:v>41426</c:v>
                </c:pt>
                <c:pt idx="129">
                  <c:v>41456</c:v>
                </c:pt>
                <c:pt idx="130">
                  <c:v>41487</c:v>
                </c:pt>
                <c:pt idx="131">
                  <c:v>41518</c:v>
                </c:pt>
                <c:pt idx="132">
                  <c:v>41548</c:v>
                </c:pt>
                <c:pt idx="133">
                  <c:v>41579</c:v>
                </c:pt>
                <c:pt idx="134">
                  <c:v>41609</c:v>
                </c:pt>
                <c:pt idx="135">
                  <c:v>41640</c:v>
                </c:pt>
                <c:pt idx="136">
                  <c:v>41671</c:v>
                </c:pt>
                <c:pt idx="137">
                  <c:v>41699</c:v>
                </c:pt>
                <c:pt idx="138">
                  <c:v>41730</c:v>
                </c:pt>
                <c:pt idx="139">
                  <c:v>41760</c:v>
                </c:pt>
                <c:pt idx="140">
                  <c:v>41791</c:v>
                </c:pt>
                <c:pt idx="141">
                  <c:v>41821</c:v>
                </c:pt>
                <c:pt idx="142">
                  <c:v>41852</c:v>
                </c:pt>
                <c:pt idx="143">
                  <c:v>41883</c:v>
                </c:pt>
                <c:pt idx="144">
                  <c:v>41913</c:v>
                </c:pt>
                <c:pt idx="145">
                  <c:v>41944</c:v>
                </c:pt>
                <c:pt idx="146">
                  <c:v>41974</c:v>
                </c:pt>
              </c:numCache>
            </c:numRef>
          </c:cat>
          <c:val>
            <c:numRef>
              <c:f>'Normalized Monthly Data Summ'!$C$2:$C$148</c:f>
              <c:numCache>
                <c:formatCode>#,##0</c:formatCode>
                <c:ptCount val="147"/>
                <c:pt idx="0">
                  <c:v>13176747</c:v>
                </c:pt>
                <c:pt idx="1">
                  <c:v>13076331</c:v>
                </c:pt>
                <c:pt idx="2">
                  <c:v>14182976</c:v>
                </c:pt>
                <c:pt idx="3">
                  <c:v>14725364</c:v>
                </c:pt>
                <c:pt idx="4">
                  <c:v>13813814</c:v>
                </c:pt>
                <c:pt idx="5">
                  <c:v>14528938</c:v>
                </c:pt>
                <c:pt idx="6">
                  <c:v>13401771</c:v>
                </c:pt>
                <c:pt idx="7">
                  <c:v>12623569</c:v>
                </c:pt>
                <c:pt idx="8">
                  <c:v>13621464</c:v>
                </c:pt>
                <c:pt idx="9">
                  <c:v>15172270</c:v>
                </c:pt>
                <c:pt idx="10">
                  <c:v>13939309</c:v>
                </c:pt>
                <c:pt idx="11">
                  <c:v>13536278</c:v>
                </c:pt>
                <c:pt idx="12">
                  <c:v>12902693</c:v>
                </c:pt>
                <c:pt idx="13">
                  <c:v>12759013</c:v>
                </c:pt>
                <c:pt idx="14">
                  <c:v>13845612</c:v>
                </c:pt>
                <c:pt idx="15">
                  <c:v>14085449</c:v>
                </c:pt>
                <c:pt idx="16">
                  <c:v>13888435</c:v>
                </c:pt>
                <c:pt idx="17">
                  <c:v>13762531</c:v>
                </c:pt>
                <c:pt idx="18">
                  <c:v>12400465</c:v>
                </c:pt>
                <c:pt idx="19">
                  <c:v>12698878</c:v>
                </c:pt>
                <c:pt idx="20">
                  <c:v>12797929</c:v>
                </c:pt>
                <c:pt idx="21">
                  <c:v>13695289</c:v>
                </c:pt>
                <c:pt idx="22">
                  <c:v>13771120</c:v>
                </c:pt>
                <c:pt idx="23">
                  <c:v>13033548</c:v>
                </c:pt>
                <c:pt idx="24">
                  <c:v>12801196</c:v>
                </c:pt>
                <c:pt idx="25">
                  <c:v>13166644</c:v>
                </c:pt>
                <c:pt idx="26">
                  <c:v>13797330</c:v>
                </c:pt>
                <c:pt idx="27">
                  <c:v>14766967</c:v>
                </c:pt>
                <c:pt idx="28">
                  <c:v>13804600</c:v>
                </c:pt>
                <c:pt idx="29">
                  <c:v>13686035</c:v>
                </c:pt>
                <c:pt idx="30">
                  <c:v>12498043</c:v>
                </c:pt>
                <c:pt idx="31">
                  <c:v>12869194</c:v>
                </c:pt>
                <c:pt idx="32">
                  <c:v>14454200</c:v>
                </c:pt>
                <c:pt idx="33">
                  <c:v>15509626</c:v>
                </c:pt>
                <c:pt idx="34">
                  <c:v>14861042</c:v>
                </c:pt>
                <c:pt idx="35">
                  <c:v>13389341</c:v>
                </c:pt>
                <c:pt idx="36">
                  <c:v>12747922</c:v>
                </c:pt>
                <c:pt idx="37">
                  <c:v>12843936</c:v>
                </c:pt>
                <c:pt idx="38">
                  <c:v>14193120</c:v>
                </c:pt>
                <c:pt idx="39">
                  <c:v>14265893</c:v>
                </c:pt>
                <c:pt idx="40">
                  <c:v>13236791</c:v>
                </c:pt>
                <c:pt idx="41">
                  <c:v>13910653</c:v>
                </c:pt>
                <c:pt idx="42">
                  <c:v>12254987</c:v>
                </c:pt>
                <c:pt idx="43">
                  <c:v>12986715</c:v>
                </c:pt>
                <c:pt idx="44">
                  <c:v>13696422</c:v>
                </c:pt>
                <c:pt idx="45">
                  <c:v>15371315</c:v>
                </c:pt>
                <c:pt idx="46">
                  <c:v>14499122</c:v>
                </c:pt>
                <c:pt idx="47">
                  <c:v>12687211</c:v>
                </c:pt>
                <c:pt idx="48">
                  <c:v>13130024</c:v>
                </c:pt>
                <c:pt idx="49">
                  <c:v>13947133</c:v>
                </c:pt>
                <c:pt idx="50">
                  <c:v>14597906</c:v>
                </c:pt>
                <c:pt idx="51">
                  <c:v>15809611</c:v>
                </c:pt>
                <c:pt idx="52">
                  <c:v>15056106</c:v>
                </c:pt>
                <c:pt idx="53">
                  <c:v>15315370</c:v>
                </c:pt>
                <c:pt idx="54">
                  <c:v>13685110</c:v>
                </c:pt>
                <c:pt idx="55">
                  <c:v>13960122</c:v>
                </c:pt>
                <c:pt idx="56">
                  <c:v>14673629</c:v>
                </c:pt>
                <c:pt idx="57">
                  <c:v>15730380</c:v>
                </c:pt>
                <c:pt idx="58">
                  <c:v>15502155</c:v>
                </c:pt>
                <c:pt idx="59">
                  <c:v>14311612</c:v>
                </c:pt>
                <c:pt idx="60">
                  <c:v>13967367</c:v>
                </c:pt>
                <c:pt idx="61">
                  <c:v>13996509</c:v>
                </c:pt>
                <c:pt idx="62">
                  <c:v>15266952</c:v>
                </c:pt>
                <c:pt idx="63">
                  <c:v>15544828</c:v>
                </c:pt>
                <c:pt idx="64">
                  <c:v>14862324</c:v>
                </c:pt>
                <c:pt idx="65">
                  <c:v>15097048</c:v>
                </c:pt>
                <c:pt idx="66">
                  <c:v>13585077</c:v>
                </c:pt>
                <c:pt idx="67">
                  <c:v>13492129</c:v>
                </c:pt>
                <c:pt idx="68">
                  <c:v>14258259</c:v>
                </c:pt>
                <c:pt idx="69">
                  <c:v>15471914</c:v>
                </c:pt>
                <c:pt idx="70">
                  <c:v>15015979</c:v>
                </c:pt>
                <c:pt idx="71">
                  <c:v>13735683</c:v>
                </c:pt>
                <c:pt idx="72">
                  <c:v>13572429</c:v>
                </c:pt>
                <c:pt idx="73">
                  <c:v>14047607</c:v>
                </c:pt>
                <c:pt idx="74">
                  <c:v>15131468</c:v>
                </c:pt>
                <c:pt idx="75">
                  <c:v>15895146</c:v>
                </c:pt>
                <c:pt idx="76">
                  <c:v>14653535</c:v>
                </c:pt>
                <c:pt idx="77">
                  <c:v>15181939</c:v>
                </c:pt>
                <c:pt idx="78">
                  <c:v>13561049</c:v>
                </c:pt>
                <c:pt idx="79">
                  <c:v>13559089</c:v>
                </c:pt>
                <c:pt idx="80">
                  <c:v>13757165</c:v>
                </c:pt>
                <c:pt idx="81">
                  <c:v>14681369</c:v>
                </c:pt>
                <c:pt idx="82">
                  <c:v>15190741</c:v>
                </c:pt>
                <c:pt idx="83">
                  <c:v>13734145</c:v>
                </c:pt>
                <c:pt idx="84">
                  <c:v>13581813</c:v>
                </c:pt>
                <c:pt idx="85">
                  <c:v>13607461</c:v>
                </c:pt>
                <c:pt idx="86">
                  <c:v>14959640</c:v>
                </c:pt>
                <c:pt idx="87">
                  <c:v>15762767</c:v>
                </c:pt>
                <c:pt idx="88">
                  <c:v>14456043</c:v>
                </c:pt>
                <c:pt idx="89">
                  <c:v>14266604</c:v>
                </c:pt>
                <c:pt idx="90">
                  <c:v>12709245</c:v>
                </c:pt>
                <c:pt idx="91">
                  <c:v>13617876</c:v>
                </c:pt>
                <c:pt idx="92">
                  <c:v>14352297</c:v>
                </c:pt>
                <c:pt idx="93">
                  <c:v>16022256</c:v>
                </c:pt>
                <c:pt idx="94">
                  <c:v>15750964</c:v>
                </c:pt>
                <c:pt idx="95">
                  <c:v>13403453</c:v>
                </c:pt>
                <c:pt idx="96">
                  <c:v>13142565</c:v>
                </c:pt>
                <c:pt idx="97">
                  <c:v>13574075</c:v>
                </c:pt>
                <c:pt idx="98">
                  <c:v>15142180</c:v>
                </c:pt>
                <c:pt idx="99">
                  <c:v>15948894</c:v>
                </c:pt>
                <c:pt idx="100">
                  <c:v>14508851</c:v>
                </c:pt>
                <c:pt idx="101">
                  <c:v>15118512</c:v>
                </c:pt>
                <c:pt idx="102">
                  <c:v>13472398</c:v>
                </c:pt>
                <c:pt idx="103">
                  <c:v>13580628</c:v>
                </c:pt>
                <c:pt idx="104">
                  <c:v>14441555</c:v>
                </c:pt>
                <c:pt idx="105">
                  <c:v>16563549</c:v>
                </c:pt>
                <c:pt idx="106">
                  <c:v>15817066</c:v>
                </c:pt>
                <c:pt idx="107">
                  <c:v>13485911</c:v>
                </c:pt>
                <c:pt idx="108">
                  <c:v>13233997</c:v>
                </c:pt>
                <c:pt idx="109">
                  <c:v>13536526</c:v>
                </c:pt>
                <c:pt idx="110">
                  <c:v>14776178</c:v>
                </c:pt>
                <c:pt idx="111">
                  <c:v>15377774</c:v>
                </c:pt>
                <c:pt idx="112">
                  <c:v>14331621</c:v>
                </c:pt>
                <c:pt idx="113">
                  <c:v>14211977</c:v>
                </c:pt>
                <c:pt idx="114">
                  <c:v>13069683</c:v>
                </c:pt>
                <c:pt idx="115">
                  <c:v>13868621</c:v>
                </c:pt>
                <c:pt idx="116">
                  <c:v>14868354</c:v>
                </c:pt>
                <c:pt idx="117">
                  <c:v>16622947</c:v>
                </c:pt>
                <c:pt idx="118">
                  <c:v>15780828</c:v>
                </c:pt>
                <c:pt idx="119">
                  <c:v>14057851</c:v>
                </c:pt>
                <c:pt idx="120">
                  <c:v>13542230</c:v>
                </c:pt>
                <c:pt idx="121">
                  <c:v>14045765</c:v>
                </c:pt>
                <c:pt idx="122">
                  <c:v>14927116</c:v>
                </c:pt>
                <c:pt idx="123">
                  <c:v>15674916</c:v>
                </c:pt>
                <c:pt idx="124">
                  <c:v>14425835</c:v>
                </c:pt>
                <c:pt idx="125">
                  <c:v>15234288</c:v>
                </c:pt>
                <c:pt idx="126">
                  <c:v>13794442</c:v>
                </c:pt>
                <c:pt idx="127">
                  <c:v>13783136</c:v>
                </c:pt>
                <c:pt idx="128">
                  <c:v>14353292</c:v>
                </c:pt>
                <c:pt idx="129">
                  <c:v>16171502</c:v>
                </c:pt>
                <c:pt idx="130">
                  <c:v>15437622</c:v>
                </c:pt>
                <c:pt idx="131">
                  <c:v>14047358</c:v>
                </c:pt>
                <c:pt idx="132">
                  <c:v>13615030</c:v>
                </c:pt>
                <c:pt idx="133">
                  <c:v>13376948</c:v>
                </c:pt>
                <c:pt idx="134">
                  <c:v>14927116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'Normalized Monthly Data Summ'!$D$1</c:f>
              <c:strCache>
                <c:ptCount val="1"/>
                <c:pt idx="0">
                  <c:v>Normalized Value</c:v>
                </c:pt>
              </c:strCache>
            </c:strRef>
          </c:tx>
          <c:marker>
            <c:symbol val="none"/>
          </c:marker>
          <c:cat>
            <c:numRef>
              <c:f>'Normalized Monthly Data Summ'!$A$2:$A$148</c:f>
              <c:numCache>
                <c:formatCode>mmm\-yy</c:formatCode>
                <c:ptCount val="147"/>
                <c:pt idx="0">
                  <c:v>37530</c:v>
                </c:pt>
                <c:pt idx="1">
                  <c:v>37561</c:v>
                </c:pt>
                <c:pt idx="2">
                  <c:v>37591</c:v>
                </c:pt>
                <c:pt idx="3">
                  <c:v>37622</c:v>
                </c:pt>
                <c:pt idx="4">
                  <c:v>37653</c:v>
                </c:pt>
                <c:pt idx="5">
                  <c:v>37681</c:v>
                </c:pt>
                <c:pt idx="6">
                  <c:v>37712</c:v>
                </c:pt>
                <c:pt idx="7">
                  <c:v>37742</c:v>
                </c:pt>
                <c:pt idx="8">
                  <c:v>37773</c:v>
                </c:pt>
                <c:pt idx="9">
                  <c:v>37803</c:v>
                </c:pt>
                <c:pt idx="10">
                  <c:v>37834</c:v>
                </c:pt>
                <c:pt idx="11">
                  <c:v>37865</c:v>
                </c:pt>
                <c:pt idx="12">
                  <c:v>37895</c:v>
                </c:pt>
                <c:pt idx="13">
                  <c:v>37926</c:v>
                </c:pt>
                <c:pt idx="14">
                  <c:v>37956</c:v>
                </c:pt>
                <c:pt idx="15">
                  <c:v>37987</c:v>
                </c:pt>
                <c:pt idx="16">
                  <c:v>38018</c:v>
                </c:pt>
                <c:pt idx="17">
                  <c:v>38047</c:v>
                </c:pt>
                <c:pt idx="18">
                  <c:v>38078</c:v>
                </c:pt>
                <c:pt idx="19">
                  <c:v>38108</c:v>
                </c:pt>
                <c:pt idx="20">
                  <c:v>38139</c:v>
                </c:pt>
                <c:pt idx="21">
                  <c:v>38169</c:v>
                </c:pt>
                <c:pt idx="22">
                  <c:v>38200</c:v>
                </c:pt>
                <c:pt idx="23">
                  <c:v>38231</c:v>
                </c:pt>
                <c:pt idx="24">
                  <c:v>38261</c:v>
                </c:pt>
                <c:pt idx="25">
                  <c:v>38292</c:v>
                </c:pt>
                <c:pt idx="26">
                  <c:v>38322</c:v>
                </c:pt>
                <c:pt idx="27">
                  <c:v>38353</c:v>
                </c:pt>
                <c:pt idx="28">
                  <c:v>38384</c:v>
                </c:pt>
                <c:pt idx="29">
                  <c:v>38412</c:v>
                </c:pt>
                <c:pt idx="30">
                  <c:v>38443</c:v>
                </c:pt>
                <c:pt idx="31">
                  <c:v>38473</c:v>
                </c:pt>
                <c:pt idx="32">
                  <c:v>38504</c:v>
                </c:pt>
                <c:pt idx="33">
                  <c:v>38534</c:v>
                </c:pt>
                <c:pt idx="34">
                  <c:v>38565</c:v>
                </c:pt>
                <c:pt idx="35">
                  <c:v>38596</c:v>
                </c:pt>
                <c:pt idx="36">
                  <c:v>38626</c:v>
                </c:pt>
                <c:pt idx="37">
                  <c:v>38657</c:v>
                </c:pt>
                <c:pt idx="38">
                  <c:v>38687</c:v>
                </c:pt>
                <c:pt idx="39">
                  <c:v>38718</c:v>
                </c:pt>
                <c:pt idx="40">
                  <c:v>38749</c:v>
                </c:pt>
                <c:pt idx="41">
                  <c:v>38777</c:v>
                </c:pt>
                <c:pt idx="42">
                  <c:v>38808</c:v>
                </c:pt>
                <c:pt idx="43">
                  <c:v>38838</c:v>
                </c:pt>
                <c:pt idx="44">
                  <c:v>38869</c:v>
                </c:pt>
                <c:pt idx="45">
                  <c:v>38899</c:v>
                </c:pt>
                <c:pt idx="46">
                  <c:v>38930</c:v>
                </c:pt>
                <c:pt idx="47">
                  <c:v>38961</c:v>
                </c:pt>
                <c:pt idx="48">
                  <c:v>38991</c:v>
                </c:pt>
                <c:pt idx="49">
                  <c:v>39022</c:v>
                </c:pt>
                <c:pt idx="50">
                  <c:v>39052</c:v>
                </c:pt>
                <c:pt idx="51">
                  <c:v>39083</c:v>
                </c:pt>
                <c:pt idx="52">
                  <c:v>39114</c:v>
                </c:pt>
                <c:pt idx="53">
                  <c:v>39142</c:v>
                </c:pt>
                <c:pt idx="54">
                  <c:v>39173</c:v>
                </c:pt>
                <c:pt idx="55">
                  <c:v>39203</c:v>
                </c:pt>
                <c:pt idx="56">
                  <c:v>39234</c:v>
                </c:pt>
                <c:pt idx="57">
                  <c:v>39264</c:v>
                </c:pt>
                <c:pt idx="58">
                  <c:v>39295</c:v>
                </c:pt>
                <c:pt idx="59">
                  <c:v>39326</c:v>
                </c:pt>
                <c:pt idx="60">
                  <c:v>39356</c:v>
                </c:pt>
                <c:pt idx="61">
                  <c:v>39387</c:v>
                </c:pt>
                <c:pt idx="62">
                  <c:v>39417</c:v>
                </c:pt>
                <c:pt idx="63">
                  <c:v>39448</c:v>
                </c:pt>
                <c:pt idx="64">
                  <c:v>39479</c:v>
                </c:pt>
                <c:pt idx="65">
                  <c:v>39508</c:v>
                </c:pt>
                <c:pt idx="66">
                  <c:v>39539</c:v>
                </c:pt>
                <c:pt idx="67">
                  <c:v>39569</c:v>
                </c:pt>
                <c:pt idx="68">
                  <c:v>39600</c:v>
                </c:pt>
                <c:pt idx="69">
                  <c:v>39630</c:v>
                </c:pt>
                <c:pt idx="70">
                  <c:v>39661</c:v>
                </c:pt>
                <c:pt idx="71">
                  <c:v>39692</c:v>
                </c:pt>
                <c:pt idx="72">
                  <c:v>39722</c:v>
                </c:pt>
                <c:pt idx="73">
                  <c:v>39753</c:v>
                </c:pt>
                <c:pt idx="74">
                  <c:v>39783</c:v>
                </c:pt>
                <c:pt idx="75">
                  <c:v>39814</c:v>
                </c:pt>
                <c:pt idx="76">
                  <c:v>39845</c:v>
                </c:pt>
                <c:pt idx="77">
                  <c:v>39873</c:v>
                </c:pt>
                <c:pt idx="78">
                  <c:v>39904</c:v>
                </c:pt>
                <c:pt idx="79">
                  <c:v>39934</c:v>
                </c:pt>
                <c:pt idx="80">
                  <c:v>39965</c:v>
                </c:pt>
                <c:pt idx="81">
                  <c:v>39995</c:v>
                </c:pt>
                <c:pt idx="82">
                  <c:v>40026</c:v>
                </c:pt>
                <c:pt idx="83">
                  <c:v>40057</c:v>
                </c:pt>
                <c:pt idx="84">
                  <c:v>40087</c:v>
                </c:pt>
                <c:pt idx="85">
                  <c:v>40118</c:v>
                </c:pt>
                <c:pt idx="86">
                  <c:v>40148</c:v>
                </c:pt>
                <c:pt idx="87">
                  <c:v>40179</c:v>
                </c:pt>
                <c:pt idx="88">
                  <c:v>40210</c:v>
                </c:pt>
                <c:pt idx="89">
                  <c:v>40238</c:v>
                </c:pt>
                <c:pt idx="90">
                  <c:v>40269</c:v>
                </c:pt>
                <c:pt idx="91">
                  <c:v>40299</c:v>
                </c:pt>
                <c:pt idx="92">
                  <c:v>40330</c:v>
                </c:pt>
                <c:pt idx="93">
                  <c:v>40360</c:v>
                </c:pt>
                <c:pt idx="94">
                  <c:v>40391</c:v>
                </c:pt>
                <c:pt idx="95">
                  <c:v>40422</c:v>
                </c:pt>
                <c:pt idx="96">
                  <c:v>40452</c:v>
                </c:pt>
                <c:pt idx="97">
                  <c:v>40483</c:v>
                </c:pt>
                <c:pt idx="98">
                  <c:v>40513</c:v>
                </c:pt>
                <c:pt idx="99">
                  <c:v>40544</c:v>
                </c:pt>
                <c:pt idx="100">
                  <c:v>40575</c:v>
                </c:pt>
                <c:pt idx="101">
                  <c:v>40603</c:v>
                </c:pt>
                <c:pt idx="102">
                  <c:v>40634</c:v>
                </c:pt>
                <c:pt idx="103">
                  <c:v>40664</c:v>
                </c:pt>
                <c:pt idx="104">
                  <c:v>40695</c:v>
                </c:pt>
                <c:pt idx="105">
                  <c:v>40725</c:v>
                </c:pt>
                <c:pt idx="106">
                  <c:v>40756</c:v>
                </c:pt>
                <c:pt idx="107">
                  <c:v>40787</c:v>
                </c:pt>
                <c:pt idx="108">
                  <c:v>40817</c:v>
                </c:pt>
                <c:pt idx="109">
                  <c:v>40848</c:v>
                </c:pt>
                <c:pt idx="110">
                  <c:v>40878</c:v>
                </c:pt>
                <c:pt idx="111">
                  <c:v>40909</c:v>
                </c:pt>
                <c:pt idx="112">
                  <c:v>40940</c:v>
                </c:pt>
                <c:pt idx="113">
                  <c:v>40969</c:v>
                </c:pt>
                <c:pt idx="114">
                  <c:v>41000</c:v>
                </c:pt>
                <c:pt idx="115">
                  <c:v>41030</c:v>
                </c:pt>
                <c:pt idx="116">
                  <c:v>41061</c:v>
                </c:pt>
                <c:pt idx="117">
                  <c:v>41091</c:v>
                </c:pt>
                <c:pt idx="118">
                  <c:v>41122</c:v>
                </c:pt>
                <c:pt idx="119">
                  <c:v>41153</c:v>
                </c:pt>
                <c:pt idx="120">
                  <c:v>41183</c:v>
                </c:pt>
                <c:pt idx="121">
                  <c:v>41214</c:v>
                </c:pt>
                <c:pt idx="122">
                  <c:v>41244</c:v>
                </c:pt>
                <c:pt idx="123">
                  <c:v>41275</c:v>
                </c:pt>
                <c:pt idx="124">
                  <c:v>41306</c:v>
                </c:pt>
                <c:pt idx="125">
                  <c:v>41334</c:v>
                </c:pt>
                <c:pt idx="126">
                  <c:v>41365</c:v>
                </c:pt>
                <c:pt idx="127">
                  <c:v>41395</c:v>
                </c:pt>
                <c:pt idx="128">
                  <c:v>41426</c:v>
                </c:pt>
                <c:pt idx="129">
                  <c:v>41456</c:v>
                </c:pt>
                <c:pt idx="130">
                  <c:v>41487</c:v>
                </c:pt>
                <c:pt idx="131">
                  <c:v>41518</c:v>
                </c:pt>
                <c:pt idx="132">
                  <c:v>41548</c:v>
                </c:pt>
                <c:pt idx="133">
                  <c:v>41579</c:v>
                </c:pt>
                <c:pt idx="134">
                  <c:v>41609</c:v>
                </c:pt>
                <c:pt idx="135">
                  <c:v>41640</c:v>
                </c:pt>
                <c:pt idx="136">
                  <c:v>41671</c:v>
                </c:pt>
                <c:pt idx="137">
                  <c:v>41699</c:v>
                </c:pt>
                <c:pt idx="138">
                  <c:v>41730</c:v>
                </c:pt>
                <c:pt idx="139">
                  <c:v>41760</c:v>
                </c:pt>
                <c:pt idx="140">
                  <c:v>41791</c:v>
                </c:pt>
                <c:pt idx="141">
                  <c:v>41821</c:v>
                </c:pt>
                <c:pt idx="142">
                  <c:v>41852</c:v>
                </c:pt>
                <c:pt idx="143">
                  <c:v>41883</c:v>
                </c:pt>
                <c:pt idx="144">
                  <c:v>41913</c:v>
                </c:pt>
                <c:pt idx="145">
                  <c:v>41944</c:v>
                </c:pt>
                <c:pt idx="146">
                  <c:v>41974</c:v>
                </c:pt>
              </c:numCache>
            </c:numRef>
          </c:cat>
          <c:val>
            <c:numRef>
              <c:f>'Normalized Monthly Data Summ'!$D$2:$D$148</c:f>
              <c:numCache>
                <c:formatCode>General</c:formatCode>
                <c:ptCount val="147"/>
                <c:pt idx="0">
                  <c:v>12962096.013794137</c:v>
                </c:pt>
                <c:pt idx="1">
                  <c:v>13015638.832844997</c:v>
                </c:pt>
                <c:pt idx="2">
                  <c:v>14269729.587364323</c:v>
                </c:pt>
                <c:pt idx="3">
                  <c:v>14629157.69775578</c:v>
                </c:pt>
                <c:pt idx="4">
                  <c:v>13639879.587872474</c:v>
                </c:pt>
                <c:pt idx="5">
                  <c:v>13681016.640420776</c:v>
                </c:pt>
                <c:pt idx="6">
                  <c:v>12843264.859335043</c:v>
                </c:pt>
                <c:pt idx="7">
                  <c:v>12984622.891840242</c:v>
                </c:pt>
                <c:pt idx="8">
                  <c:v>13591156.2467258</c:v>
                </c:pt>
                <c:pt idx="9">
                  <c:v>14813209.948890816</c:v>
                </c:pt>
                <c:pt idx="10">
                  <c:v>14349312.689437147</c:v>
                </c:pt>
                <c:pt idx="11">
                  <c:v>12713751.547535963</c:v>
                </c:pt>
                <c:pt idx="12">
                  <c:v>12878723.786813725</c:v>
                </c:pt>
                <c:pt idx="13">
                  <c:v>13016159.909263624</c:v>
                </c:pt>
                <c:pt idx="14">
                  <c:v>14290572.644109428</c:v>
                </c:pt>
                <c:pt idx="15">
                  <c:v>14643226.761058727</c:v>
                </c:pt>
                <c:pt idx="16">
                  <c:v>13886008.087277155</c:v>
                </c:pt>
                <c:pt idx="17">
                  <c:v>13710196.919863921</c:v>
                </c:pt>
                <c:pt idx="18">
                  <c:v>12860981.457568381</c:v>
                </c:pt>
                <c:pt idx="19">
                  <c:v>13037251.610121626</c:v>
                </c:pt>
                <c:pt idx="20">
                  <c:v>13616167.914819924</c:v>
                </c:pt>
                <c:pt idx="21">
                  <c:v>14902314.016476132</c:v>
                </c:pt>
                <c:pt idx="22">
                  <c:v>14334722.549715575</c:v>
                </c:pt>
                <c:pt idx="23">
                  <c:v>12733552.45144381</c:v>
                </c:pt>
                <c:pt idx="24">
                  <c:v>12766692.356808797</c:v>
                </c:pt>
                <c:pt idx="25">
                  <c:v>12913507.854793992</c:v>
                </c:pt>
                <c:pt idx="26">
                  <c:v>14206679.340710387</c:v>
                </c:pt>
                <c:pt idx="27">
                  <c:v>14518168.420588106</c:v>
                </c:pt>
                <c:pt idx="28">
                  <c:v>13549733.367449906</c:v>
                </c:pt>
                <c:pt idx="29">
                  <c:v>13590870.419998204</c:v>
                </c:pt>
                <c:pt idx="30">
                  <c:v>12852123.158451712</c:v>
                </c:pt>
                <c:pt idx="31">
                  <c:v>13073726.959425556</c:v>
                </c:pt>
                <c:pt idx="32">
                  <c:v>13717256.740033675</c:v>
                </c:pt>
                <c:pt idx="33">
                  <c:v>14961716.728199676</c:v>
                </c:pt>
                <c:pt idx="34">
                  <c:v>14464470.57795384</c:v>
                </c:pt>
                <c:pt idx="35">
                  <c:v>12842457.422936976</c:v>
                </c:pt>
                <c:pt idx="36">
                  <c:v>12968348.930817667</c:v>
                </c:pt>
                <c:pt idx="37">
                  <c:v>13035960.813171472</c:v>
                </c:pt>
                <c:pt idx="38">
                  <c:v>14208242.569966272</c:v>
                </c:pt>
                <c:pt idx="39">
                  <c:v>14516084.114913596</c:v>
                </c:pt>
                <c:pt idx="40">
                  <c:v>13538790.762658723</c:v>
                </c:pt>
                <c:pt idx="41">
                  <c:v>13568985.210415848</c:v>
                </c:pt>
                <c:pt idx="42">
                  <c:v>12759371.555936003</c:v>
                </c:pt>
                <c:pt idx="43">
                  <c:v>12935120.632070623</c:v>
                </c:pt>
                <c:pt idx="44">
                  <c:v>13773532.993245451</c:v>
                </c:pt>
                <c:pt idx="45">
                  <c:v>14977349.020758502</c:v>
                </c:pt>
                <c:pt idx="46">
                  <c:v>14512930.684886206</c:v>
                </c:pt>
                <c:pt idx="47">
                  <c:v>12677797.274650659</c:v>
                </c:pt>
                <c:pt idx="48">
                  <c:v>12790661.872065663</c:v>
                </c:pt>
                <c:pt idx="49">
                  <c:v>12933308.758701842</c:v>
                </c:pt>
                <c:pt idx="50">
                  <c:v>14205637.187873133</c:v>
                </c:pt>
                <c:pt idx="51">
                  <c:v>15555319.650832238</c:v>
                </c:pt>
                <c:pt idx="52">
                  <c:v>14537382.337924415</c:v>
                </c:pt>
                <c:pt idx="53">
                  <c:v>14604573.211404094</c:v>
                </c:pt>
                <c:pt idx="54">
                  <c:v>13747020.526410514</c:v>
                </c:pt>
                <c:pt idx="55">
                  <c:v>13843565.986913742</c:v>
                </c:pt>
                <c:pt idx="56">
                  <c:v>14582973.828549333</c:v>
                </c:pt>
                <c:pt idx="57">
                  <c:v>15841502.880018281</c:v>
                </c:pt>
                <c:pt idx="58">
                  <c:v>15378126.696983235</c:v>
                </c:pt>
                <c:pt idx="59">
                  <c:v>13633139.507170262</c:v>
                </c:pt>
                <c:pt idx="60">
                  <c:v>13691291.080629371</c:v>
                </c:pt>
                <c:pt idx="61">
                  <c:v>13858428.558941044</c:v>
                </c:pt>
                <c:pt idx="62">
                  <c:v>15133362.370205471</c:v>
                </c:pt>
                <c:pt idx="63">
                  <c:v>15515717.843016542</c:v>
                </c:pt>
                <c:pt idx="64">
                  <c:v>14738698.265327124</c:v>
                </c:pt>
                <c:pt idx="65">
                  <c:v>14593109.530194288</c:v>
                </c:pt>
                <c:pt idx="66">
                  <c:v>13717840.24696737</c:v>
                </c:pt>
                <c:pt idx="67">
                  <c:v>13898800.087288264</c:v>
                </c:pt>
                <c:pt idx="68">
                  <c:v>14562130.77180423</c:v>
                </c:pt>
                <c:pt idx="69">
                  <c:v>15727908.220757468</c:v>
                </c:pt>
                <c:pt idx="70">
                  <c:v>15214508.701534178</c:v>
                </c:pt>
                <c:pt idx="71">
                  <c:v>13560709.884981029</c:v>
                </c:pt>
                <c:pt idx="72">
                  <c:v>13780395.148214687</c:v>
                </c:pt>
                <c:pt idx="73">
                  <c:v>13989739.816435192</c:v>
                </c:pt>
                <c:pt idx="74">
                  <c:v>15100534.555831937</c:v>
                </c:pt>
                <c:pt idx="75">
                  <c:v>15481326.799387122</c:v>
                </c:pt>
                <c:pt idx="76">
                  <c:v>14377411.87740575</c:v>
                </c:pt>
                <c:pt idx="77">
                  <c:v>14492541.781399166</c:v>
                </c:pt>
                <c:pt idx="78">
                  <c:v>13616230.345334994</c:v>
                </c:pt>
                <c:pt idx="79">
                  <c:v>13844608.139750997</c:v>
                </c:pt>
                <c:pt idx="80">
                  <c:v>14472505.627800288</c:v>
                </c:pt>
                <c:pt idx="81">
                  <c:v>15600765.57461234</c:v>
                </c:pt>
                <c:pt idx="82">
                  <c:v>15241083.598884184</c:v>
                </c:pt>
                <c:pt idx="83">
                  <c:v>13613338.603262415</c:v>
                </c:pt>
                <c:pt idx="84">
                  <c:v>13895553.036731377</c:v>
                </c:pt>
                <c:pt idx="85">
                  <c:v>13952743.390712637</c:v>
                </c:pt>
                <c:pt idx="86">
                  <c:v>15225071.819883924</c:v>
                </c:pt>
                <c:pt idx="87">
                  <c:v>15579810.242507735</c:v>
                </c:pt>
                <c:pt idx="88">
                  <c:v>14545198.484203828</c:v>
                </c:pt>
                <c:pt idx="89">
                  <c:v>14597278.141543312</c:v>
                </c:pt>
                <c:pt idx="90">
                  <c:v>13718361.323385997</c:v>
                </c:pt>
                <c:pt idx="91">
                  <c:v>13770615.288305881</c:v>
                </c:pt>
                <c:pt idx="92">
                  <c:v>14512107.435615981</c:v>
                </c:pt>
                <c:pt idx="93">
                  <c:v>15782100.168294737</c:v>
                </c:pt>
                <c:pt idx="94">
                  <c:v>15386984.996099904</c:v>
                </c:pt>
                <c:pt idx="95">
                  <c:v>13655545.793171249</c:v>
                </c:pt>
                <c:pt idx="96">
                  <c:v>13704317.991095059</c:v>
                </c:pt>
                <c:pt idx="97">
                  <c:v>13952222.314294009</c:v>
                </c:pt>
                <c:pt idx="98">
                  <c:v>15180780.324300582</c:v>
                </c:pt>
                <c:pt idx="99">
                  <c:v>15617848.821067547</c:v>
                </c:pt>
                <c:pt idx="100">
                  <c:v>14481627.161131265</c:v>
                </c:pt>
                <c:pt idx="101">
                  <c:v>14507131.921120739</c:v>
                </c:pt>
                <c:pt idx="102">
                  <c:v>13637073.402080096</c:v>
                </c:pt>
                <c:pt idx="103">
                  <c:v>13833665.534959817</c:v>
                </c:pt>
                <c:pt idx="104">
                  <c:v>14570989.070920898</c:v>
                </c:pt>
                <c:pt idx="105">
                  <c:v>15768031.104991792</c:v>
                </c:pt>
                <c:pt idx="106">
                  <c:v>15335919.507074403</c:v>
                </c:pt>
                <c:pt idx="107">
                  <c:v>13674825.620660467</c:v>
                </c:pt>
                <c:pt idx="108">
                  <c:v>13801238.204959789</c:v>
                </c:pt>
                <c:pt idx="109">
                  <c:v>13818305.674706722</c:v>
                </c:pt>
                <c:pt idx="110">
                  <c:v>15080733.651924087</c:v>
                </c:pt>
                <c:pt idx="111">
                  <c:v>15463610.201153785</c:v>
                </c:pt>
                <c:pt idx="112">
                  <c:v>14716813.055744765</c:v>
                </c:pt>
                <c:pt idx="113">
                  <c:v>14457629.661351116</c:v>
                </c:pt>
                <c:pt idx="114">
                  <c:v>13691265.349617364</c:v>
                </c:pt>
                <c:pt idx="115">
                  <c:v>13923290.678963762</c:v>
                </c:pt>
                <c:pt idx="116">
                  <c:v>14627265.324132675</c:v>
                </c:pt>
                <c:pt idx="117">
                  <c:v>15872246.388717307</c:v>
                </c:pt>
                <c:pt idx="118">
                  <c:v>15340609.19484205</c:v>
                </c:pt>
                <c:pt idx="119">
                  <c:v>13746213.090012448</c:v>
                </c:pt>
                <c:pt idx="120">
                  <c:v>13822602.338123517</c:v>
                </c:pt>
                <c:pt idx="121">
                  <c:v>14046016.069646971</c:v>
                </c:pt>
                <c:pt idx="122">
                  <c:v>15151600.044857439</c:v>
                </c:pt>
                <c:pt idx="123">
                  <c:v>15495916.939108694</c:v>
                </c:pt>
                <c:pt idx="124">
                  <c:v>14345105.139450841</c:v>
                </c:pt>
                <c:pt idx="125">
                  <c:v>14436265.528187389</c:v>
                </c:pt>
                <c:pt idx="126">
                  <c:v>13627694.0265448</c:v>
                </c:pt>
                <c:pt idx="127">
                  <c:v>13927980.366731407</c:v>
                </c:pt>
                <c:pt idx="128">
                  <c:v>14750760.43534741</c:v>
                </c:pt>
                <c:pt idx="129">
                  <c:v>15918101.113556536</c:v>
                </c:pt>
                <c:pt idx="130">
                  <c:v>15378647.773401862</c:v>
                </c:pt>
                <c:pt idx="131">
                  <c:v>13646166.417635951</c:v>
                </c:pt>
                <c:pt idx="132">
                  <c:v>13770494.696260763</c:v>
                </c:pt>
                <c:pt idx="133">
                  <c:v>13892819.602570465</c:v>
                </c:pt>
                <c:pt idx="134">
                  <c:v>15044258.302620159</c:v>
                </c:pt>
                <c:pt idx="135">
                  <c:v>15461525.895479275</c:v>
                </c:pt>
                <c:pt idx="136">
                  <c:v>14326528.852429906</c:v>
                </c:pt>
                <c:pt idx="137">
                  <c:v>14443203.822663719</c:v>
                </c:pt>
                <c:pt idx="138">
                  <c:v>13657630.495630333</c:v>
                </c:pt>
                <c:pt idx="139">
                  <c:v>13929211.078605929</c:v>
                </c:pt>
                <c:pt idx="140">
                  <c:v>14695185.56054032</c:v>
                </c:pt>
                <c:pt idx="141">
                  <c:v>15903145.318832217</c:v>
                </c:pt>
                <c:pt idx="142">
                  <c:v>15365499.985381467</c:v>
                </c:pt>
                <c:pt idx="143">
                  <c:v>13702001.355282247</c:v>
                </c:pt>
                <c:pt idx="144">
                  <c:v>13795596.534885844</c:v>
                </c:pt>
                <c:pt idx="145">
                  <c:v>13969244.755289314</c:v>
                </c:pt>
                <c:pt idx="146">
                  <c:v>15093596.630948229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680512"/>
        <c:axId val="299682048"/>
      </c:lineChart>
      <c:dateAx>
        <c:axId val="29968051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299682048"/>
        <c:crosses val="autoZero"/>
        <c:auto val="1"/>
        <c:lblOffset val="100"/>
        <c:baseTimeUnit val="months"/>
      </c:dateAx>
      <c:valAx>
        <c:axId val="299682048"/>
        <c:scaling>
          <c:orientation val="minMax"/>
          <c:max val="16698893.959369613"/>
          <c:min val="12254987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2996805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[GSLT50.xlsx]NormalizedAnnualDataSumm!PivotTable1</c:name>
    <c:fmtId val="0"/>
  </c:pivotSource>
  <c:chart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NormalizedAnnualDataSumm!$B$3</c:f>
              <c:strCache>
                <c:ptCount val="1"/>
                <c:pt idx="0">
                  <c:v>GSlt50kWh </c:v>
                </c:pt>
              </c:strCache>
            </c:strRef>
          </c:tx>
          <c:marker>
            <c:symbol val="none"/>
          </c:marker>
          <c:cat>
            <c:strRef>
              <c:f>NormalizedAnnualDataSumm!$A$4:$A$16</c:f>
              <c:strCach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strCache>
            </c:strRef>
          </c:cat>
          <c:val>
            <c:numRef>
              <c:f>NormalizedAnnualDataSumm!$B$4:$B$16</c:f>
              <c:numCache>
                <c:formatCode>#,##0_ ;[Red]\-#,##0\ </c:formatCode>
                <c:ptCount val="13"/>
                <c:pt idx="0">
                  <c:v>40436054</c:v>
                </c:pt>
                <c:pt idx="1">
                  <c:v>164870095</c:v>
                </c:pt>
                <c:pt idx="2">
                  <c:v>159898814</c:v>
                </c:pt>
                <c:pt idx="3">
                  <c:v>165624026</c:v>
                </c:pt>
                <c:pt idx="4">
                  <c:v>164584172</c:v>
                </c:pt>
                <c:pt idx="5">
                  <c:v>177274923</c:v>
                </c:pt>
                <c:pt idx="6">
                  <c:v>173814745</c:v>
                </c:pt>
                <c:pt idx="7">
                  <c:v>172363092</c:v>
                </c:pt>
                <c:pt idx="8">
                  <c:v>172200325</c:v>
                </c:pt>
                <c:pt idx="9">
                  <c:v>174484065</c:v>
                </c:pt>
                <c:pt idx="10">
                  <c:v>174704767</c:v>
                </c:pt>
                <c:pt idx="11">
                  <c:v>174841485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NormalizedAnnualDataSumm!$C$3</c:f>
              <c:strCache>
                <c:ptCount val="1"/>
                <c:pt idx="0">
                  <c:v>Normalized Value </c:v>
                </c:pt>
              </c:strCache>
            </c:strRef>
          </c:tx>
          <c:marker>
            <c:symbol val="none"/>
          </c:marker>
          <c:cat>
            <c:strRef>
              <c:f>NormalizedAnnualDataSumm!$A$4:$A$16</c:f>
              <c:strCach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strCache>
            </c:strRef>
          </c:cat>
          <c:val>
            <c:numRef>
              <c:f>NormalizedAnnualDataSumm!$C$4:$C$16</c:f>
              <c:numCache>
                <c:formatCode>#,##0_ ;[Red]\-#,##0\ </c:formatCode>
                <c:ptCount val="13"/>
                <c:pt idx="0">
                  <c:v>40247464.434003457</c:v>
                </c:pt>
                <c:pt idx="1">
                  <c:v>163430828.45000082</c:v>
                </c:pt>
                <c:pt idx="2">
                  <c:v>163611301.32065845</c:v>
                </c:pt>
                <c:pt idx="3">
                  <c:v>163783076.10899305</c:v>
                </c:pt>
                <c:pt idx="4">
                  <c:v>163189570.06817624</c:v>
                </c:pt>
                <c:pt idx="5">
                  <c:v>174406686.63598198</c:v>
                </c:pt>
                <c:pt idx="6">
                  <c:v>174400093.07235232</c:v>
                </c:pt>
                <c:pt idx="7">
                  <c:v>173813180.59516519</c:v>
                </c:pt>
                <c:pt idx="8">
                  <c:v>174385322.50281832</c:v>
                </c:pt>
                <c:pt idx="9">
                  <c:v>174127389.67559761</c:v>
                </c:pt>
                <c:pt idx="10">
                  <c:v>174859161.39716324</c:v>
                </c:pt>
                <c:pt idx="11">
                  <c:v>174234210.34141627</c:v>
                </c:pt>
                <c:pt idx="12">
                  <c:v>174342370.28596878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527616"/>
        <c:axId val="300529152"/>
      </c:lineChart>
      <c:catAx>
        <c:axId val="300527616"/>
        <c:scaling>
          <c:orientation val="minMax"/>
        </c:scaling>
        <c:delete val="0"/>
        <c:axPos val="b"/>
        <c:majorTickMark val="out"/>
        <c:minorTickMark val="none"/>
        <c:tickLblPos val="nextTo"/>
        <c:crossAx val="300529152"/>
        <c:crosses val="autoZero"/>
        <c:auto val="1"/>
        <c:lblAlgn val="ctr"/>
        <c:lblOffset val="100"/>
        <c:noMultiLvlLbl val="0"/>
      </c:catAx>
      <c:valAx>
        <c:axId val="300529152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crossAx val="300527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4</xdr:row>
      <xdr:rowOff>71437</xdr:rowOff>
    </xdr:from>
    <xdr:to>
      <xdr:col>13</xdr:col>
      <xdr:colOff>266700</xdr:colOff>
      <xdr:row>21</xdr:row>
      <xdr:rowOff>61912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447675</xdr:colOff>
      <xdr:row>3</xdr:row>
      <xdr:rowOff>147637</xdr:rowOff>
    </xdr:from>
    <xdr:to>
      <xdr:col>12</xdr:col>
      <xdr:colOff>142875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3</xdr:row>
      <xdr:rowOff>147637</xdr:rowOff>
    </xdr:from>
    <xdr:to>
      <xdr:col>13</xdr:col>
      <xdr:colOff>38100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4</xdr:row>
      <xdr:rowOff>71437</xdr:rowOff>
    </xdr:from>
    <xdr:to>
      <xdr:col>13</xdr:col>
      <xdr:colOff>266700</xdr:colOff>
      <xdr:row>21</xdr:row>
      <xdr:rowOff>61912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3</xdr:row>
      <xdr:rowOff>147637</xdr:rowOff>
    </xdr:from>
    <xdr:to>
      <xdr:col>12</xdr:col>
      <xdr:colOff>523875</xdr:colOff>
      <xdr:row>18</xdr:row>
      <xdr:rowOff>33337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rtin Benum" refreshedDate="41677.599420486113" createdVersion="4" refreshedVersion="4" minRefreshableVersion="3" recordCount="135">
  <cacheSource type="worksheet">
    <worksheetSource ref="A1:E136" sheet="Predicted Monthly Data Summ"/>
  </cacheSource>
  <cacheFields count="6">
    <cacheField name="Date" numFmtId="0">
      <sharedItems containsSemiMixedTypes="0" containsNonDate="0" containsDate="1" containsString="0" minDate="2002-10-01T00:00:00" maxDate="2013-12-02T00:00:00" count="135"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</sharedItems>
    </cacheField>
    <cacheField name="Year" numFmtId="0">
      <sharedItems containsSemiMixedTypes="0" containsString="0" containsNumber="1" containsInteger="1" minValue="2002" maxValue="2013" count="12">
        <n v="2002"/>
        <n v="2003"/>
        <n v="2004"/>
        <n v="2005"/>
        <n v="2006"/>
        <n v="2007"/>
        <n v="2008"/>
        <n v="2009"/>
        <n v="2010"/>
        <n v="2011"/>
        <n v="2012"/>
        <n v="2013"/>
      </sharedItems>
    </cacheField>
    <cacheField name="GSlt50kWh" numFmtId="3">
      <sharedItems containsSemiMixedTypes="0" containsString="0" containsNumber="1" containsInteger="1" minValue="12254987" maxValue="16622947" count="134">
        <n v="13176747"/>
        <n v="13076331"/>
        <n v="14182976"/>
        <n v="14725364"/>
        <n v="13813814"/>
        <n v="14528938"/>
        <n v="13401771"/>
        <n v="12623569"/>
        <n v="13621464"/>
        <n v="15172270"/>
        <n v="13939309"/>
        <n v="13536278"/>
        <n v="12902693"/>
        <n v="12759013"/>
        <n v="13845612"/>
        <n v="14085449"/>
        <n v="13888435"/>
        <n v="13762531"/>
        <n v="12400465"/>
        <n v="12698878"/>
        <n v="12797929"/>
        <n v="13695289"/>
        <n v="13771120"/>
        <n v="13033548"/>
        <n v="12801196"/>
        <n v="13166644"/>
        <n v="13797330"/>
        <n v="14766967"/>
        <n v="13804600"/>
        <n v="13686035"/>
        <n v="12498043"/>
        <n v="12869194"/>
        <n v="14454200"/>
        <n v="15509626"/>
        <n v="14861042"/>
        <n v="13389341"/>
        <n v="12747922"/>
        <n v="12843936"/>
        <n v="14193120"/>
        <n v="14265893"/>
        <n v="13236791"/>
        <n v="13910653"/>
        <n v="12254987"/>
        <n v="12986715"/>
        <n v="13696422"/>
        <n v="15371315"/>
        <n v="14499122"/>
        <n v="12687211"/>
        <n v="13130024"/>
        <n v="13947133"/>
        <n v="14597906"/>
        <n v="15809611"/>
        <n v="15056106"/>
        <n v="15315370"/>
        <n v="13685110"/>
        <n v="13960122"/>
        <n v="14673629"/>
        <n v="15730380"/>
        <n v="15502155"/>
        <n v="14311612"/>
        <n v="13967367"/>
        <n v="13996509"/>
        <n v="15266952"/>
        <n v="15544828"/>
        <n v="14862324"/>
        <n v="15097048"/>
        <n v="13585077"/>
        <n v="13492129"/>
        <n v="14258259"/>
        <n v="15471914"/>
        <n v="15015979"/>
        <n v="13735683"/>
        <n v="13572429"/>
        <n v="14047607"/>
        <n v="15131468"/>
        <n v="15895146"/>
        <n v="14653535"/>
        <n v="15181939"/>
        <n v="13561049"/>
        <n v="13559089"/>
        <n v="13757165"/>
        <n v="14681369"/>
        <n v="15190741"/>
        <n v="13734145"/>
        <n v="13581813"/>
        <n v="13607461"/>
        <n v="14959640"/>
        <n v="15762767"/>
        <n v="14456043"/>
        <n v="14266604"/>
        <n v="12709245"/>
        <n v="13617876"/>
        <n v="14352297"/>
        <n v="16022256"/>
        <n v="15750964"/>
        <n v="13403453"/>
        <n v="13142565"/>
        <n v="13574075"/>
        <n v="15142180"/>
        <n v="15948894"/>
        <n v="14508851"/>
        <n v="15118512"/>
        <n v="13472398"/>
        <n v="13580628"/>
        <n v="14441555"/>
        <n v="16563549"/>
        <n v="15817066"/>
        <n v="13485911"/>
        <n v="13233997"/>
        <n v="13536526"/>
        <n v="14776178"/>
        <n v="15377774"/>
        <n v="14331621"/>
        <n v="14211977"/>
        <n v="13069683"/>
        <n v="13868621"/>
        <n v="14868354"/>
        <n v="16622947"/>
        <n v="15780828"/>
        <n v="14057851"/>
        <n v="13542230"/>
        <n v="14045765"/>
        <n v="14927116"/>
        <n v="15674916"/>
        <n v="14425835"/>
        <n v="15234288"/>
        <n v="13794442"/>
        <n v="13783136"/>
        <n v="14353292"/>
        <n v="16171502"/>
        <n v="15437622"/>
        <n v="14047358"/>
        <n v="13615030"/>
        <n v="13376948"/>
      </sharedItems>
    </cacheField>
    <cacheField name="Predicted Value" numFmtId="0">
      <sharedItems containsSemiMixedTypes="0" containsString="0" containsNumber="1" minValue="12452617.333626896" maxValue="16698893.959369613" count="135">
        <n v="13213569.281145226"/>
        <n v="13117315.476725779"/>
        <n v="14279852.754315257"/>
        <n v="14946980.642577875"/>
        <n v="13834750.551677901"/>
        <n v="13849813.119517617"/>
        <n v="13054634.519349128"/>
        <n v="12815497.46532527"/>
        <n v="13359982.231879007"/>
        <n v="14512290.621072846"/>
        <n v="14656133.34768367"/>
        <n v="12579312.315320594"/>
        <n v="12938252.368267767"/>
        <n v="12988515.876436081"/>
        <n v="14139670.710384831"/>
        <n v="15057275.413711101"/>
        <n v="13893711.706083219"/>
        <n v="13618127.173686763"/>
        <n v="12923072.587504825"/>
        <n v="12941611.7634704"/>
        <n v="13074340.876256816"/>
        <n v="14142268.005845323"/>
        <n v="13666844.327461712"/>
        <n v="12782516.655620001"/>
        <n v="12710034.428742988"/>
        <n v="12831910.679425772"/>
        <n v="14283548.663381744"/>
        <n v="14712232.868345246"/>
        <n v="13514886.3119842"/>
        <n v="13836146.869191367"/>
        <n v="12845521.369792551"/>
        <n v="12948335.348322812"/>
        <n v="14762097.35387774"/>
        <n v="15694354.039149096"/>
        <n v="14952836.883619241"/>
        <n v="13030952.785989176"/>
        <n v="12984329.883618895"/>
        <n v="12980227.773144918"/>
        <n v="14346017.759732518"/>
        <n v="14103314.763579195"/>
        <n v="13470292.520350635"/>
        <n v="13558401.396014046"/>
        <n v="12715225.054684103"/>
        <n v="13033887.202909557"/>
        <n v="13779955.365386916"/>
        <n v="15395639.525826402"/>
        <n v="14438077.419466037"/>
        <n v="12452617.333626896"/>
        <n v="12900555.87171286"/>
        <n v="12860332.961780842"/>
        <n v="13885088.775025787"/>
        <n v="15407588.159504361"/>
        <n v="14846556.093401073"/>
        <n v="14677700.200634992"/>
        <n v="13878360.792906901"/>
        <n v="13888061.241758963"/>
        <n v="14957093.970037283"/>
        <n v="15369719.764106737"/>
        <n v="15884805.182680631"/>
        <n v="13793834.580511102"/>
        <n v="13657039.180700259"/>
        <n v="14008774.274701303"/>
        <n v="15174911.852141438"/>
        <n v="15302352.631896915"/>
        <n v="14865988.746465618"/>
        <n v="14842835.723102147"/>
        <n v="13564118.806741105"/>
        <n v="13809782.419688007"/>
        <n v="14546605.514910078"/>
        <n v="15321983.312323241"/>
        <n v="14610984.423843879"/>
        <n v="13477333.699346721"/>
        <n v="13847154.56320511"/>
        <n v="14109771.65313909"/>
        <n v="15208552.08450616"/>
        <n v="15842812.854409663"/>
        <n v="14314753.9237232"/>
        <n v="14529792.711930335"/>
        <n v="13624474.39054844"/>
        <n v="13723718.708884025"/>
        <n v="13983053.815332066"/>
        <n v="14220725.696062727"/>
        <n v="15026099.943832545"/>
        <n v="13434197.478449969"/>
        <n v="13987898.478081295"/>
        <n v="13821364.707536267"/>
        <n v="15268289.9557129"/>
        <n v="15634820.199180653"/>
        <n v="14460013.702965634"/>
        <n v="14325828.10186751"/>
        <n v="13484544.496295221"/>
        <n v="14078105.584963908"/>
        <n v="14305780.569494376"/>
        <n v="16170142.787653087"/>
        <n v="15852726.076577215"/>
        <n v="13695796.117908277"/>
        <n v="13668177.082683159"/>
        <n v="13943489.692253919"/>
        <n v="15348869.393123189"/>
        <n v="15826653.044879612"/>
        <n v="14551905.300925229"/>
        <n v="14652845.3546976"/>
        <n v="13701389.403873889"/>
        <n v="13733686.71427655"/>
        <n v="14261674.092270002"/>
        <n v="16644621.626111256"/>
        <n v="15551981.187821815"/>
        <n v="13745940.145777686"/>
        <n v="13783108.387042027"/>
        <n v="13633251.957971841"/>
        <n v="14853351.74810317"/>
        <n v="15214925.149298765"/>
        <n v="14446407.692382392"/>
        <n v="13984985.449379398"/>
        <n v="13726101.799301302"/>
        <n v="14024602.058657803"/>
        <n v="15055272.614814492"/>
        <n v="16698893.959369613"/>
        <n v="15413873.11413922"/>
        <n v="13865878.257141257"/>
        <n v="13805122.423937565"/>
        <n v="14117100.725489225"/>
        <n v="14922827.596125679"/>
        <n v="15285054.708828581"/>
        <n v="14352252.54029257"/>
        <n v="14531919.344973931"/>
        <n v="13765152.690648893"/>
        <n v="13906834.241599647"/>
        <n v="14459815.96989009"/>
        <n v="15693686.499935294"/>
        <n v="15189775.721933138"/>
        <n v="13504679.011554176"/>
        <n v="13648175.355982538"/>
        <n v="14086828.428531168"/>
        <n v="15245442.340320811"/>
      </sharedItems>
    </cacheField>
    <cacheField name="Absolute % Error" numFmtId="165">
      <sharedItems containsSemiMixedTypes="0" containsString="0" containsNumber="1" minValue="2.4657963758681285E-4" maxValue="7.7922827452721471E-2" count="135">
        <n v="2.7944895007262576E-3"/>
        <n v="3.1342489514665445E-3"/>
        <n v="6.8304955402347907E-3"/>
        <n v="1.5049994185398433E-2"/>
        <n v="1.5156242640809625E-3"/>
        <n v="4.674291269481521E-2"/>
        <n v="2.5902284157136544E-2"/>
        <n v="1.5203977997448253E-2"/>
        <n v="1.9196304312149776E-2"/>
        <n v="4.3499053136225131E-2"/>
        <n v="5.1424668732407752E-2"/>
        <n v="7.0696367545007993E-2"/>
        <n v="2.7559648414301674E-3"/>
        <n v="1.798751019660226E-2"/>
        <n v="2.1238404657362264E-2"/>
        <n v="6.8995061052800011E-2"/>
        <n v="3.7993525427591361E-4"/>
        <n v="1.0492534135853116E-2"/>
        <n v="4.2144192778643758E-2"/>
        <n v="1.9114583467169315E-2"/>
        <n v="2.1598172349355595E-2"/>
        <n v="3.2637427793259656E-2"/>
        <n v="7.5720545996467922E-3"/>
        <n v="1.9260399729989004E-2"/>
        <n v="7.1213323549621432E-3"/>
        <n v="2.5422827606961025E-2"/>
        <n v="3.5240054661426823E-2"/>
        <n v="3.706524952263676E-3"/>
        <n v="2.098674992508294E-2"/>
        <n v="1.0968251154652693E-2"/>
        <n v="2.7802622361961054E-2"/>
        <n v="6.149674045073255E-3"/>
        <n v="2.1301583891030981E-2"/>
        <n v="1.1910541179335739E-2"/>
        <n v="6.1768807072371786E-3"/>
        <n v="2.676668060144435E-2"/>
        <n v="1.8544817235224297E-2"/>
        <n v="1.0611371245147714E-2"/>
        <n v="1.0772667301658715E-2"/>
        <n v="1.1396288786184268E-2"/>
        <n v="1.764034200967856E-2"/>
        <n v="2.5322434826456679E-2"/>
        <n v="3.7555164659424163E-2"/>
        <n v="3.6323429681453046E-3"/>
        <n v="6.0989187823590951E-3"/>
        <n v="1.5824622568987759E-3"/>
        <n v="4.2102260077515521E-3"/>
        <n v="1.8490562376010287E-2"/>
        <n v="1.7476596256575029E-2"/>
        <n v="7.7922827452721471E-2"/>
        <n v="4.8830101041492741E-2"/>
        <n v="2.5429015330967888E-2"/>
        <n v="1.3917935128706416E-2"/>
        <n v="4.1635938234924015E-2"/>
        <n v="1.4121245127507259E-2"/>
        <n v="5.1619003215757648E-3"/>
        <n v="1.9317986711895427E-2"/>
        <n v="2.2927623864983718E-2"/>
        <n v="2.4683676732727228E-2"/>
        <n v="3.6178832928736297E-2"/>
        <n v="2.2218061521526621E-2"/>
        <n v="8.7630956414223513E-4"/>
        <n v="6.0287179692817498E-3"/>
        <n v="1.5598459378455979E-2"/>
        <n v="2.4657963758681285E-4"/>
        <n v="1.6838542004890839E-2"/>
        <n v="1.5427364349053455E-3"/>
        <n v="2.3543609736314176E-2"/>
        <n v="2.0223122255674953E-2"/>
        <n v="9.6905067903531161E-3"/>
        <n v="2.6970907201996002E-2"/>
        <n v="1.880862427105218E-2"/>
        <n v="2.0241444122132444E-2"/>
        <n v="4.4252841881959092E-3"/>
        <n v="5.0942898934961001E-3"/>
        <n v="3.2923979175993093E-3"/>
        <n v="2.3119409499264148E-2"/>
        <n v="4.2955401682859183E-2"/>
        <n v="4.6770268692665068E-3"/>
        <n v="1.2141649699623993E-2"/>
        <n v="1.6419721311190662E-2"/>
        <n v="3.137604564923565E-2"/>
        <n v="1.083825049531523E-2"/>
        <n v="2.1839548188113012E-2"/>
        <n v="2.9899209927370909E-2"/>
        <n v="1.571958997613641E-2"/>
        <n v="2.0632178027873635E-2"/>
        <n v="8.1170267136059723E-3"/>
        <n v="2.7467426360269846E-4"/>
        <n v="4.1512403279371883E-3"/>
        <n v="6.1002797278297896E-2"/>
        <n v="3.3795988813814168E-2"/>
        <n v="3.2410443084911105E-3"/>
        <n v="9.2300851798327727E-3"/>
        <n v="6.4606887919504185E-3"/>
        <n v="2.1811030180676323E-2"/>
        <n v="3.9993112659755463E-2"/>
        <n v="2.7214723084550464E-2"/>
        <n v="1.3649909928635705E-2"/>
        <n v="7.6645411976773072E-3"/>
        <n v="2.9674507599001978E-3"/>
        <n v="3.0801089770104359E-2"/>
        <n v="1.6997078313295732E-2"/>
        <n v="1.1270370875084005E-2"/>
        <n v="1.2455785248195104E-2"/>
        <n v="4.8946410042470948E-3"/>
        <n v="1.6759417465804671E-2"/>
        <n v="1.9281540993239948E-2"/>
        <n v="4.1492482357524105E-2"/>
        <n v="7.1455525569737097E-3"/>
        <n v="5.2228491090977464E-3"/>
        <n v="1.058988451132363E-2"/>
        <n v="8.0093307227697089E-3"/>
        <n v="1.597184899895366E-2"/>
        <n v="5.0224538674832592E-2"/>
        <n v="1.1247048906866994E-2"/>
        <n v="1.2571574151011736E-2"/>
        <n v="4.5688023531334637E-3"/>
        <n v="2.3253208631434312E-2"/>
        <n v="1.3655909630763855E-2"/>
        <n v="1.9412786811150357E-2"/>
        <n v="5.0788067071622827E-3"/>
        <n v="2.872895122085813E-4"/>
        <n v="2.4871667010618652E-2"/>
        <n v="5.1007418085282155E-3"/>
        <n v="4.6104462185962938E-2"/>
        <n v="2.1232688753272592E-3"/>
        <n v="8.9746079266465432E-3"/>
        <n v="7.42157059788721E-3"/>
        <n v="2.9546760719239711E-2"/>
        <n v="1.6054692754289644E-2"/>
        <n v="3.863210352052137E-2"/>
        <n v="2.4344680828862156E-3"/>
        <n v="5.3067443226300054E-2"/>
        <n v="2.1325374594852124E-2"/>
      </sharedItems>
    </cacheField>
    <cacheField name="Absolute % Error " numFmtId="0" formula=" ABS('Predicted Value'-GSlt50kWh)/GSlt50kWh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rtin Benum" refreshedDate="41677.599426273147" createdVersion="4" refreshedVersion="4" minRefreshableVersion="3" recordCount="135">
  <cacheSource type="worksheet">
    <worksheetSource ref="A1:E136" sheet="Predicted Monthly Data Summ"/>
  </cacheSource>
  <cacheFields count="5">
    <cacheField name="Date" numFmtId="0">
      <sharedItems containsSemiMixedTypes="0" containsNonDate="0" containsDate="1" containsString="0" minDate="2002-10-01T00:00:00" maxDate="2013-12-02T00:00:00" count="135"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</sharedItems>
    </cacheField>
    <cacheField name="Year" numFmtId="0">
      <sharedItems containsSemiMixedTypes="0" containsString="0" containsNumber="1" containsInteger="1" minValue="2002" maxValue="2013" count="12">
        <n v="2002"/>
        <n v="2003"/>
        <n v="2004"/>
        <n v="2005"/>
        <n v="2006"/>
        <n v="2007"/>
        <n v="2008"/>
        <n v="2009"/>
        <n v="2010"/>
        <n v="2011"/>
        <n v="2012"/>
        <n v="2013"/>
      </sharedItems>
    </cacheField>
    <cacheField name="GSlt50kWh" numFmtId="3">
      <sharedItems containsSemiMixedTypes="0" containsString="0" containsNumber="1" containsInteger="1" minValue="12254987" maxValue="16622947" count="134">
        <n v="13176747"/>
        <n v="13076331"/>
        <n v="14182976"/>
        <n v="14725364"/>
        <n v="13813814"/>
        <n v="14528938"/>
        <n v="13401771"/>
        <n v="12623569"/>
        <n v="13621464"/>
        <n v="15172270"/>
        <n v="13939309"/>
        <n v="13536278"/>
        <n v="12902693"/>
        <n v="12759013"/>
        <n v="13845612"/>
        <n v="14085449"/>
        <n v="13888435"/>
        <n v="13762531"/>
        <n v="12400465"/>
        <n v="12698878"/>
        <n v="12797929"/>
        <n v="13695289"/>
        <n v="13771120"/>
        <n v="13033548"/>
        <n v="12801196"/>
        <n v="13166644"/>
        <n v="13797330"/>
        <n v="14766967"/>
        <n v="13804600"/>
        <n v="13686035"/>
        <n v="12498043"/>
        <n v="12869194"/>
        <n v="14454200"/>
        <n v="15509626"/>
        <n v="14861042"/>
        <n v="13389341"/>
        <n v="12747922"/>
        <n v="12843936"/>
        <n v="14193120"/>
        <n v="14265893"/>
        <n v="13236791"/>
        <n v="13910653"/>
        <n v="12254987"/>
        <n v="12986715"/>
        <n v="13696422"/>
        <n v="15371315"/>
        <n v="14499122"/>
        <n v="12687211"/>
        <n v="13130024"/>
        <n v="13947133"/>
        <n v="14597906"/>
        <n v="15809611"/>
        <n v="15056106"/>
        <n v="15315370"/>
        <n v="13685110"/>
        <n v="13960122"/>
        <n v="14673629"/>
        <n v="15730380"/>
        <n v="15502155"/>
        <n v="14311612"/>
        <n v="13967367"/>
        <n v="13996509"/>
        <n v="15266952"/>
        <n v="15544828"/>
        <n v="14862324"/>
        <n v="15097048"/>
        <n v="13585077"/>
        <n v="13492129"/>
        <n v="14258259"/>
        <n v="15471914"/>
        <n v="15015979"/>
        <n v="13735683"/>
        <n v="13572429"/>
        <n v="14047607"/>
        <n v="15131468"/>
        <n v="15895146"/>
        <n v="14653535"/>
        <n v="15181939"/>
        <n v="13561049"/>
        <n v="13559089"/>
        <n v="13757165"/>
        <n v="14681369"/>
        <n v="15190741"/>
        <n v="13734145"/>
        <n v="13581813"/>
        <n v="13607461"/>
        <n v="14959640"/>
        <n v="15762767"/>
        <n v="14456043"/>
        <n v="14266604"/>
        <n v="12709245"/>
        <n v="13617876"/>
        <n v="14352297"/>
        <n v="16022256"/>
        <n v="15750964"/>
        <n v="13403453"/>
        <n v="13142565"/>
        <n v="13574075"/>
        <n v="15142180"/>
        <n v="15948894"/>
        <n v="14508851"/>
        <n v="15118512"/>
        <n v="13472398"/>
        <n v="13580628"/>
        <n v="14441555"/>
        <n v="16563549"/>
        <n v="15817066"/>
        <n v="13485911"/>
        <n v="13233997"/>
        <n v="13536526"/>
        <n v="14776178"/>
        <n v="15377774"/>
        <n v="14331621"/>
        <n v="14211977"/>
        <n v="13069683"/>
        <n v="13868621"/>
        <n v="14868354"/>
        <n v="16622947"/>
        <n v="15780828"/>
        <n v="14057851"/>
        <n v="13542230"/>
        <n v="14045765"/>
        <n v="14927116"/>
        <n v="15674916"/>
        <n v="14425835"/>
        <n v="15234288"/>
        <n v="13794442"/>
        <n v="13783136"/>
        <n v="14353292"/>
        <n v="16171502"/>
        <n v="15437622"/>
        <n v="14047358"/>
        <n v="13615030"/>
        <n v="13376948"/>
      </sharedItems>
    </cacheField>
    <cacheField name="Predicted Value" numFmtId="0">
      <sharedItems containsSemiMixedTypes="0" containsString="0" containsNumber="1" minValue="12452617.333626896" maxValue="16698893.959369613" count="135">
        <n v="13213569.281145226"/>
        <n v="13117315.476725779"/>
        <n v="14279852.754315257"/>
        <n v="14946980.642577875"/>
        <n v="13834750.551677901"/>
        <n v="13849813.119517617"/>
        <n v="13054634.519349128"/>
        <n v="12815497.46532527"/>
        <n v="13359982.231879007"/>
        <n v="14512290.621072846"/>
        <n v="14656133.34768367"/>
        <n v="12579312.315320594"/>
        <n v="12938252.368267767"/>
        <n v="12988515.876436081"/>
        <n v="14139670.710384831"/>
        <n v="15057275.413711101"/>
        <n v="13893711.706083219"/>
        <n v="13618127.173686763"/>
        <n v="12923072.587504825"/>
        <n v="12941611.7634704"/>
        <n v="13074340.876256816"/>
        <n v="14142268.005845323"/>
        <n v="13666844.327461712"/>
        <n v="12782516.655620001"/>
        <n v="12710034.428742988"/>
        <n v="12831910.679425772"/>
        <n v="14283548.663381744"/>
        <n v="14712232.868345246"/>
        <n v="13514886.3119842"/>
        <n v="13836146.869191367"/>
        <n v="12845521.369792551"/>
        <n v="12948335.348322812"/>
        <n v="14762097.35387774"/>
        <n v="15694354.039149096"/>
        <n v="14952836.883619241"/>
        <n v="13030952.785989176"/>
        <n v="12984329.883618895"/>
        <n v="12980227.773144918"/>
        <n v="14346017.759732518"/>
        <n v="14103314.763579195"/>
        <n v="13470292.520350635"/>
        <n v="13558401.396014046"/>
        <n v="12715225.054684103"/>
        <n v="13033887.202909557"/>
        <n v="13779955.365386916"/>
        <n v="15395639.525826402"/>
        <n v="14438077.419466037"/>
        <n v="12452617.333626896"/>
        <n v="12900555.87171286"/>
        <n v="12860332.961780842"/>
        <n v="13885088.775025787"/>
        <n v="15407588.159504361"/>
        <n v="14846556.093401073"/>
        <n v="14677700.200634992"/>
        <n v="13878360.792906901"/>
        <n v="13888061.241758963"/>
        <n v="14957093.970037283"/>
        <n v="15369719.764106737"/>
        <n v="15884805.182680631"/>
        <n v="13793834.580511102"/>
        <n v="13657039.180700259"/>
        <n v="14008774.274701303"/>
        <n v="15174911.852141438"/>
        <n v="15302352.631896915"/>
        <n v="14865988.746465618"/>
        <n v="14842835.723102147"/>
        <n v="13564118.806741105"/>
        <n v="13809782.419688007"/>
        <n v="14546605.514910078"/>
        <n v="15321983.312323241"/>
        <n v="14610984.423843879"/>
        <n v="13477333.699346721"/>
        <n v="13847154.56320511"/>
        <n v="14109771.65313909"/>
        <n v="15208552.08450616"/>
        <n v="15842812.854409663"/>
        <n v="14314753.9237232"/>
        <n v="14529792.711930335"/>
        <n v="13624474.39054844"/>
        <n v="13723718.708884025"/>
        <n v="13983053.815332066"/>
        <n v="14220725.696062727"/>
        <n v="15026099.943832545"/>
        <n v="13434197.478449969"/>
        <n v="13987898.478081295"/>
        <n v="13821364.707536267"/>
        <n v="15268289.9557129"/>
        <n v="15634820.199180653"/>
        <n v="14460013.702965634"/>
        <n v="14325828.10186751"/>
        <n v="13484544.496295221"/>
        <n v="14078105.584963908"/>
        <n v="14305780.569494376"/>
        <n v="16170142.787653087"/>
        <n v="15852726.076577215"/>
        <n v="13695796.117908277"/>
        <n v="13668177.082683159"/>
        <n v="13943489.692253919"/>
        <n v="15348869.393123189"/>
        <n v="15826653.044879612"/>
        <n v="14551905.300925229"/>
        <n v="14652845.3546976"/>
        <n v="13701389.403873889"/>
        <n v="13733686.71427655"/>
        <n v="14261674.092270002"/>
        <n v="16644621.626111256"/>
        <n v="15551981.187821815"/>
        <n v="13745940.145777686"/>
        <n v="13783108.387042027"/>
        <n v="13633251.957971841"/>
        <n v="14853351.74810317"/>
        <n v="15214925.149298765"/>
        <n v="14446407.692382392"/>
        <n v="13984985.449379398"/>
        <n v="13726101.799301302"/>
        <n v="14024602.058657803"/>
        <n v="15055272.614814492"/>
        <n v="16698893.959369613"/>
        <n v="15413873.11413922"/>
        <n v="13865878.257141257"/>
        <n v="13805122.423937565"/>
        <n v="14117100.725489225"/>
        <n v="14922827.596125679"/>
        <n v="15285054.708828581"/>
        <n v="14352252.54029257"/>
        <n v="14531919.344973931"/>
        <n v="13765152.690648893"/>
        <n v="13906834.241599647"/>
        <n v="14459815.96989009"/>
        <n v="15693686.499935294"/>
        <n v="15189775.721933138"/>
        <n v="13504679.011554176"/>
        <n v="13648175.355982538"/>
        <n v="14086828.428531168"/>
        <n v="15245442.340320811"/>
      </sharedItems>
    </cacheField>
    <cacheField name="Absolute % Error" numFmtId="165">
      <sharedItems containsSemiMixedTypes="0" containsString="0" containsNumber="1" minValue="2.4657963758681285E-4" maxValue="7.7922827452721471E-2" count="135">
        <n v="2.7944895007262576E-3"/>
        <n v="3.1342489514665445E-3"/>
        <n v="6.8304955402347907E-3"/>
        <n v="1.5049994185398433E-2"/>
        <n v="1.5156242640809625E-3"/>
        <n v="4.674291269481521E-2"/>
        <n v="2.5902284157136544E-2"/>
        <n v="1.5203977997448253E-2"/>
        <n v="1.9196304312149776E-2"/>
        <n v="4.3499053136225131E-2"/>
        <n v="5.1424668732407752E-2"/>
        <n v="7.0696367545007993E-2"/>
        <n v="2.7559648414301674E-3"/>
        <n v="1.798751019660226E-2"/>
        <n v="2.1238404657362264E-2"/>
        <n v="6.8995061052800011E-2"/>
        <n v="3.7993525427591361E-4"/>
        <n v="1.0492534135853116E-2"/>
        <n v="4.2144192778643758E-2"/>
        <n v="1.9114583467169315E-2"/>
        <n v="2.1598172349355595E-2"/>
        <n v="3.2637427793259656E-2"/>
        <n v="7.5720545996467922E-3"/>
        <n v="1.9260399729989004E-2"/>
        <n v="7.1213323549621432E-3"/>
        <n v="2.5422827606961025E-2"/>
        <n v="3.5240054661426823E-2"/>
        <n v="3.706524952263676E-3"/>
        <n v="2.098674992508294E-2"/>
        <n v="1.0968251154652693E-2"/>
        <n v="2.7802622361961054E-2"/>
        <n v="6.149674045073255E-3"/>
        <n v="2.1301583891030981E-2"/>
        <n v="1.1910541179335739E-2"/>
        <n v="6.1768807072371786E-3"/>
        <n v="2.676668060144435E-2"/>
        <n v="1.8544817235224297E-2"/>
        <n v="1.0611371245147714E-2"/>
        <n v="1.0772667301658715E-2"/>
        <n v="1.1396288786184268E-2"/>
        <n v="1.764034200967856E-2"/>
        <n v="2.5322434826456679E-2"/>
        <n v="3.7555164659424163E-2"/>
        <n v="3.6323429681453046E-3"/>
        <n v="6.0989187823590951E-3"/>
        <n v="1.5824622568987759E-3"/>
        <n v="4.2102260077515521E-3"/>
        <n v="1.8490562376010287E-2"/>
        <n v="1.7476596256575029E-2"/>
        <n v="7.7922827452721471E-2"/>
        <n v="4.8830101041492741E-2"/>
        <n v="2.5429015330967888E-2"/>
        <n v="1.3917935128706416E-2"/>
        <n v="4.1635938234924015E-2"/>
        <n v="1.4121245127507259E-2"/>
        <n v="5.1619003215757648E-3"/>
        <n v="1.9317986711895427E-2"/>
        <n v="2.2927623864983718E-2"/>
        <n v="2.4683676732727228E-2"/>
        <n v="3.6178832928736297E-2"/>
        <n v="2.2218061521526621E-2"/>
        <n v="8.7630956414223513E-4"/>
        <n v="6.0287179692817498E-3"/>
        <n v="1.5598459378455979E-2"/>
        <n v="2.4657963758681285E-4"/>
        <n v="1.6838542004890839E-2"/>
        <n v="1.5427364349053455E-3"/>
        <n v="2.3543609736314176E-2"/>
        <n v="2.0223122255674953E-2"/>
        <n v="9.6905067903531161E-3"/>
        <n v="2.6970907201996002E-2"/>
        <n v="1.880862427105218E-2"/>
        <n v="2.0241444122132444E-2"/>
        <n v="4.4252841881959092E-3"/>
        <n v="5.0942898934961001E-3"/>
        <n v="3.2923979175993093E-3"/>
        <n v="2.3119409499264148E-2"/>
        <n v="4.2955401682859183E-2"/>
        <n v="4.6770268692665068E-3"/>
        <n v="1.2141649699623993E-2"/>
        <n v="1.6419721311190662E-2"/>
        <n v="3.137604564923565E-2"/>
        <n v="1.083825049531523E-2"/>
        <n v="2.1839548188113012E-2"/>
        <n v="2.9899209927370909E-2"/>
        <n v="1.571958997613641E-2"/>
        <n v="2.0632178027873635E-2"/>
        <n v="8.1170267136059723E-3"/>
        <n v="2.7467426360269846E-4"/>
        <n v="4.1512403279371883E-3"/>
        <n v="6.1002797278297896E-2"/>
        <n v="3.3795988813814168E-2"/>
        <n v="3.2410443084911105E-3"/>
        <n v="9.2300851798327727E-3"/>
        <n v="6.4606887919504185E-3"/>
        <n v="2.1811030180676323E-2"/>
        <n v="3.9993112659755463E-2"/>
        <n v="2.7214723084550464E-2"/>
        <n v="1.3649909928635705E-2"/>
        <n v="7.6645411976773072E-3"/>
        <n v="2.9674507599001978E-3"/>
        <n v="3.0801089770104359E-2"/>
        <n v="1.6997078313295732E-2"/>
        <n v="1.1270370875084005E-2"/>
        <n v="1.2455785248195104E-2"/>
        <n v="4.8946410042470948E-3"/>
        <n v="1.6759417465804671E-2"/>
        <n v="1.9281540993239948E-2"/>
        <n v="4.1492482357524105E-2"/>
        <n v="7.1455525569737097E-3"/>
        <n v="5.2228491090977464E-3"/>
        <n v="1.058988451132363E-2"/>
        <n v="8.0093307227697089E-3"/>
        <n v="1.597184899895366E-2"/>
        <n v="5.0224538674832592E-2"/>
        <n v="1.1247048906866994E-2"/>
        <n v="1.2571574151011736E-2"/>
        <n v="4.5688023531334637E-3"/>
        <n v="2.3253208631434312E-2"/>
        <n v="1.3655909630763855E-2"/>
        <n v="1.9412786811150357E-2"/>
        <n v="5.0788067071622827E-3"/>
        <n v="2.872895122085813E-4"/>
        <n v="2.4871667010618652E-2"/>
        <n v="5.1007418085282155E-3"/>
        <n v="4.6104462185962938E-2"/>
        <n v="2.1232688753272592E-3"/>
        <n v="8.9746079266465432E-3"/>
        <n v="7.42157059788721E-3"/>
        <n v="2.9546760719239711E-2"/>
        <n v="1.6054692754289644E-2"/>
        <n v="3.863210352052137E-2"/>
        <n v="2.4344680828862156E-3"/>
        <n v="5.3067443226300054E-2"/>
        <n v="2.1325374594852124E-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artin Benum" refreshedDate="41677.602207754629" createdVersion="4" refreshedVersion="4" minRefreshableVersion="3" recordCount="147">
  <cacheSource type="worksheet">
    <worksheetSource ref="A1:D148" sheet="Normalized Monthly Data Summ"/>
  </cacheSource>
  <cacheFields count="4">
    <cacheField name="Date" numFmtId="17">
      <sharedItems containsSemiMixedTypes="0" containsNonDate="0" containsDate="1" containsString="0" minDate="2002-10-01T00:00:00" maxDate="2014-12-02T00:00:00" count="147">
        <d v="2002-10-01T00:00:00"/>
        <d v="2002-11-01T00:00:00"/>
        <d v="2002-12-01T00:00:00"/>
        <d v="2003-01-01T00:00:00"/>
        <d v="2003-02-01T00:00:00"/>
        <d v="2003-03-01T00:00:00"/>
        <d v="2003-04-01T00:00:00"/>
        <d v="2003-05-01T00:00:00"/>
        <d v="2003-06-01T00:00:00"/>
        <d v="2003-07-01T00:00:00"/>
        <d v="2003-08-01T00:00:00"/>
        <d v="2003-09-01T00:00:00"/>
        <d v="2003-10-01T00:00:00"/>
        <d v="2003-11-01T00:00:00"/>
        <d v="2003-12-01T00:00:00"/>
        <d v="2004-01-01T00:00:00"/>
        <d v="2004-02-01T00:00:00"/>
        <d v="2004-03-01T00:00:00"/>
        <d v="2004-04-01T00:00:00"/>
        <d v="2004-05-01T00:00:00"/>
        <d v="2004-06-01T00:00:00"/>
        <d v="2004-07-01T00:00:00"/>
        <d v="2004-08-01T00:00:00"/>
        <d v="2004-09-01T00:00:00"/>
        <d v="2004-10-01T00:00:00"/>
        <d v="2004-11-01T00:00:00"/>
        <d v="2004-12-01T00:00:00"/>
        <d v="2005-01-01T00:00:00"/>
        <d v="2005-02-01T00:00:00"/>
        <d v="2005-03-01T00:00:00"/>
        <d v="2005-04-01T00:00:00"/>
        <d v="2005-05-01T00:00:00"/>
        <d v="2005-06-01T00:00:00"/>
        <d v="2005-07-01T00:00:00"/>
        <d v="2005-08-01T00:00:00"/>
        <d v="2005-09-01T00:00:00"/>
        <d v="2005-10-01T00:00:00"/>
        <d v="2005-11-01T00:00:00"/>
        <d v="2005-12-01T00:00:00"/>
        <d v="2006-01-01T00:00:00"/>
        <d v="2006-02-01T00:00:00"/>
        <d v="2006-03-01T00:00:00"/>
        <d v="2006-04-01T00:00:00"/>
        <d v="2006-05-01T00:00:00"/>
        <d v="2006-06-01T00:00:00"/>
        <d v="2006-07-01T00:00:00"/>
        <d v="2006-08-01T00:00:00"/>
        <d v="2006-09-01T00:00:00"/>
        <d v="2006-10-01T00:00:00"/>
        <d v="2006-11-01T00:00:00"/>
        <d v="2006-12-01T00:00:00"/>
        <d v="2007-01-01T00:00:00"/>
        <d v="2007-02-01T00:00:00"/>
        <d v="2007-03-01T00:00:00"/>
        <d v="2007-04-01T00:00:00"/>
        <d v="2007-05-01T00:00:00"/>
        <d v="2007-06-01T00:00:00"/>
        <d v="2007-07-01T00:00:00"/>
        <d v="2007-08-01T00:00:00"/>
        <d v="2007-09-01T00:00:00"/>
        <d v="2007-10-01T00:00:00"/>
        <d v="2007-11-01T00:00:00"/>
        <d v="2007-12-01T00:00:00"/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  <d v="2010-01-01T00:00:00"/>
        <d v="2010-02-01T00:00:00"/>
        <d v="2010-03-01T00:00:00"/>
        <d v="2010-04-01T00:00:00"/>
        <d v="2010-05-01T00:00:00"/>
        <d v="2010-06-01T00:00:00"/>
        <d v="2010-07-01T00:00:00"/>
        <d v="2010-08-01T00:00:00"/>
        <d v="2010-09-01T00:00:00"/>
        <d v="2010-10-01T00:00:00"/>
        <d v="2010-11-01T00:00:00"/>
        <d v="2010-12-01T00:00:00"/>
        <d v="2011-01-01T00:00:00"/>
        <d v="2011-02-01T00:00:00"/>
        <d v="2011-03-01T00:00:00"/>
        <d v="2011-04-01T00:00:00"/>
        <d v="2011-05-01T00:00:00"/>
        <d v="2011-06-01T00:00:00"/>
        <d v="2011-07-01T00:00:00"/>
        <d v="2011-08-01T00:00:00"/>
        <d v="2011-09-01T00:00:00"/>
        <d v="2011-10-01T00:00:00"/>
        <d v="2011-11-01T00:00:00"/>
        <d v="2011-12-01T00:00:00"/>
        <d v="2012-01-01T00:00:00"/>
        <d v="2012-02-01T00:00:00"/>
        <d v="2012-03-01T00:00:00"/>
        <d v="2012-04-01T00:00:00"/>
        <d v="2012-05-01T00:00:00"/>
        <d v="2012-06-01T00:00:00"/>
        <d v="2012-07-01T00:00:00"/>
        <d v="2012-08-01T00:00:00"/>
        <d v="2012-09-01T00:00:00"/>
        <d v="2012-10-01T00:00:00"/>
        <d v="2012-11-01T00:00:00"/>
        <d v="2012-12-01T00:00:00"/>
        <d v="2013-01-01T00:00:00"/>
        <d v="2013-02-01T00:00:00"/>
        <d v="2013-03-01T00:00:00"/>
        <d v="2013-04-01T00:00:00"/>
        <d v="2013-05-01T00:00:00"/>
        <d v="2013-06-01T00:00:00"/>
        <d v="2013-07-01T00:00:00"/>
        <d v="2013-08-01T00:00:00"/>
        <d v="2013-09-01T00:00:00"/>
        <d v="2013-10-01T00:00:00"/>
        <d v="2013-11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4-10-01T00:00:00"/>
        <d v="2014-11-01T00:00:00"/>
        <d v="2014-12-01T00:00:00"/>
      </sharedItems>
    </cacheField>
    <cacheField name="Year" numFmtId="0">
      <sharedItems containsSemiMixedTypes="0" containsString="0" containsNumber="1" containsInteger="1" minValue="2002" maxValue="2014" count="13"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</sharedItems>
    </cacheField>
    <cacheField name="GSlt50kWh" numFmtId="0">
      <sharedItems containsString="0" containsBlank="1" containsNumber="1" containsInteger="1" minValue="12254987" maxValue="16622947" count="135">
        <n v="13176747"/>
        <n v="13076331"/>
        <n v="14182976"/>
        <n v="14725364"/>
        <n v="13813814"/>
        <n v="14528938"/>
        <n v="13401771"/>
        <n v="12623569"/>
        <n v="13621464"/>
        <n v="15172270"/>
        <n v="13939309"/>
        <n v="13536278"/>
        <n v="12902693"/>
        <n v="12759013"/>
        <n v="13845612"/>
        <n v="14085449"/>
        <n v="13888435"/>
        <n v="13762531"/>
        <n v="12400465"/>
        <n v="12698878"/>
        <n v="12797929"/>
        <n v="13695289"/>
        <n v="13771120"/>
        <n v="13033548"/>
        <n v="12801196"/>
        <n v="13166644"/>
        <n v="13797330"/>
        <n v="14766967"/>
        <n v="13804600"/>
        <n v="13686035"/>
        <n v="12498043"/>
        <n v="12869194"/>
        <n v="14454200"/>
        <n v="15509626"/>
        <n v="14861042"/>
        <n v="13389341"/>
        <n v="12747922"/>
        <n v="12843936"/>
        <n v="14193120"/>
        <n v="14265893"/>
        <n v="13236791"/>
        <n v="13910653"/>
        <n v="12254987"/>
        <n v="12986715"/>
        <n v="13696422"/>
        <n v="15371315"/>
        <n v="14499122"/>
        <n v="12687211"/>
        <n v="13130024"/>
        <n v="13947133"/>
        <n v="14597906"/>
        <n v="15809611"/>
        <n v="15056106"/>
        <n v="15315370"/>
        <n v="13685110"/>
        <n v="13960122"/>
        <n v="14673629"/>
        <n v="15730380"/>
        <n v="15502155"/>
        <n v="14311612"/>
        <n v="13967367"/>
        <n v="13996509"/>
        <n v="15266952"/>
        <n v="15544828"/>
        <n v="14862324"/>
        <n v="15097048"/>
        <n v="13585077"/>
        <n v="13492129"/>
        <n v="14258259"/>
        <n v="15471914"/>
        <n v="15015979"/>
        <n v="13735683"/>
        <n v="13572429"/>
        <n v="14047607"/>
        <n v="15131468"/>
        <n v="15895146"/>
        <n v="14653535"/>
        <n v="15181939"/>
        <n v="13561049"/>
        <n v="13559089"/>
        <n v="13757165"/>
        <n v="14681369"/>
        <n v="15190741"/>
        <n v="13734145"/>
        <n v="13581813"/>
        <n v="13607461"/>
        <n v="14959640"/>
        <n v="15762767"/>
        <n v="14456043"/>
        <n v="14266604"/>
        <n v="12709245"/>
        <n v="13617876"/>
        <n v="14352297"/>
        <n v="16022256"/>
        <n v="15750964"/>
        <n v="13403453"/>
        <n v="13142565"/>
        <n v="13574075"/>
        <n v="15142180"/>
        <n v="15948894"/>
        <n v="14508851"/>
        <n v="15118512"/>
        <n v="13472398"/>
        <n v="13580628"/>
        <n v="14441555"/>
        <n v="16563549"/>
        <n v="15817066"/>
        <n v="13485911"/>
        <n v="13233997"/>
        <n v="13536526"/>
        <n v="14776178"/>
        <n v="15377774"/>
        <n v="14331621"/>
        <n v="14211977"/>
        <n v="13069683"/>
        <n v="13868621"/>
        <n v="14868354"/>
        <n v="16622947"/>
        <n v="15780828"/>
        <n v="14057851"/>
        <n v="13542230"/>
        <n v="14045765"/>
        <n v="14927116"/>
        <n v="15674916"/>
        <n v="14425835"/>
        <n v="15234288"/>
        <n v="13794442"/>
        <n v="13783136"/>
        <n v="14353292"/>
        <n v="16171502"/>
        <n v="15437622"/>
        <n v="14047358"/>
        <n v="13615030"/>
        <n v="13376948"/>
        <m/>
      </sharedItems>
    </cacheField>
    <cacheField name="Normalized Value" numFmtId="0">
      <sharedItems containsSemiMixedTypes="0" containsString="0" containsNumber="1" minValue="12677797.274650659" maxValue="15918101.113556536" count="147">
        <n v="12962096.013794137"/>
        <n v="13015638.832844997"/>
        <n v="14269729.587364323"/>
        <n v="14629157.69775578"/>
        <n v="13639879.587872474"/>
        <n v="13681016.640420776"/>
        <n v="12843264.859335043"/>
        <n v="12984622.891840242"/>
        <n v="13591156.2467258"/>
        <n v="14813209.948890816"/>
        <n v="14349312.689437147"/>
        <n v="12713751.547535963"/>
        <n v="12878723.786813725"/>
        <n v="13016159.909263624"/>
        <n v="14290572.644109428"/>
        <n v="14643226.761058727"/>
        <n v="13886008.087277155"/>
        <n v="13710196.919863921"/>
        <n v="12860981.457568381"/>
        <n v="13037251.610121626"/>
        <n v="13616167.914819924"/>
        <n v="14902314.016476132"/>
        <n v="14334722.549715575"/>
        <n v="12733552.45144381"/>
        <n v="12766692.356808797"/>
        <n v="12913507.854793992"/>
        <n v="14206679.340710387"/>
        <n v="14518168.420588106"/>
        <n v="13549733.367449906"/>
        <n v="13590870.419998204"/>
        <n v="12852123.158451712"/>
        <n v="13073726.959425556"/>
        <n v="13717256.740033675"/>
        <n v="14961716.728199676"/>
        <n v="14464470.57795384"/>
        <n v="12842457.422936976"/>
        <n v="12968348.930817667"/>
        <n v="13035960.813171472"/>
        <n v="14208242.569966272"/>
        <n v="14516084.114913596"/>
        <n v="13538790.762658723"/>
        <n v="13568985.210415848"/>
        <n v="12759371.555936003"/>
        <n v="12935120.632070623"/>
        <n v="13773532.993245451"/>
        <n v="14977349.020758502"/>
        <n v="14512930.684886206"/>
        <n v="12677797.274650659"/>
        <n v="12790661.872065663"/>
        <n v="12933308.758701842"/>
        <n v="14205637.187873133"/>
        <n v="15555319.650832238"/>
        <n v="14537382.337924415"/>
        <n v="14604573.211404094"/>
        <n v="13747020.526410514"/>
        <n v="13843565.986913742"/>
        <n v="14582973.828549333"/>
        <n v="15841502.880018281"/>
        <n v="15378126.696983235"/>
        <n v="13633139.507170262"/>
        <n v="13691291.080629371"/>
        <n v="13858428.558941044"/>
        <n v="15133362.370205471"/>
        <n v="15515717.843016542"/>
        <n v="14738698.265327124"/>
        <n v="14593109.530194288"/>
        <n v="13717840.24696737"/>
        <n v="13898800.087288264"/>
        <n v="14562130.77180423"/>
        <n v="15727908.220757468"/>
        <n v="15214508.701534178"/>
        <n v="13560709.884981029"/>
        <n v="13780395.148214687"/>
        <n v="13989739.816435192"/>
        <n v="15100534.555831937"/>
        <n v="15481326.799387122"/>
        <n v="14377411.87740575"/>
        <n v="14492541.781399166"/>
        <n v="13616230.345334994"/>
        <n v="13844608.139750997"/>
        <n v="14472505.627800288"/>
        <n v="15600765.57461234"/>
        <n v="15241083.598884184"/>
        <n v="13613338.603262415"/>
        <n v="13895553.036731377"/>
        <n v="13952743.390712637"/>
        <n v="15225071.819883924"/>
        <n v="15579810.242507735"/>
        <n v="14545198.484203828"/>
        <n v="14597278.141543312"/>
        <n v="13718361.323385997"/>
        <n v="13770615.288305881"/>
        <n v="14512107.435615981"/>
        <n v="15782100.168294737"/>
        <n v="15386984.996099904"/>
        <n v="13655545.793171249"/>
        <n v="13704317.991095059"/>
        <n v="13952222.314294009"/>
        <n v="15180780.324300582"/>
        <n v="15617848.821067547"/>
        <n v="14481627.161131265"/>
        <n v="14507131.921120739"/>
        <n v="13637073.402080096"/>
        <n v="13833665.534959817"/>
        <n v="14570989.070920898"/>
        <n v="15768031.104991792"/>
        <n v="15335919.507074403"/>
        <n v="13674825.620660467"/>
        <n v="13801238.204959789"/>
        <n v="13818305.674706722"/>
        <n v="15080733.651924087"/>
        <n v="15463610.201153785"/>
        <n v="14716813.055744765"/>
        <n v="14457629.661351116"/>
        <n v="13691265.349617364"/>
        <n v="13923290.678963762"/>
        <n v="14627265.324132675"/>
        <n v="15872246.388717307"/>
        <n v="15340609.19484205"/>
        <n v="13746213.090012448"/>
        <n v="13822602.338123517"/>
        <n v="14046016.069646971"/>
        <n v="15151600.044857439"/>
        <n v="15495916.939108694"/>
        <n v="14345105.139450841"/>
        <n v="14436265.528187389"/>
        <n v="13627694.0265448"/>
        <n v="13927980.366731407"/>
        <n v="14750760.43534741"/>
        <n v="15918101.113556536"/>
        <n v="15378647.773401862"/>
        <n v="13646166.417635951"/>
        <n v="13770494.696260763"/>
        <n v="13892819.602570465"/>
        <n v="15044258.302620159"/>
        <n v="15461525.895479275"/>
        <n v="14326528.852429906"/>
        <n v="14443203.822663719"/>
        <n v="13657630.495630333"/>
        <n v="13929211.078605929"/>
        <n v="14695185.56054032"/>
        <n v="15903145.318832217"/>
        <n v="15365499.985381467"/>
        <n v="13702001.355282247"/>
        <n v="13795596.534885844"/>
        <n v="13969244.755289314"/>
        <n v="15093596.630948229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5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1"/>
    <x v="3"/>
    <x v="3"/>
    <x v="3"/>
  </r>
  <r>
    <x v="4"/>
    <x v="1"/>
    <x v="4"/>
    <x v="4"/>
    <x v="4"/>
  </r>
  <r>
    <x v="5"/>
    <x v="1"/>
    <x v="5"/>
    <x v="5"/>
    <x v="5"/>
  </r>
  <r>
    <x v="6"/>
    <x v="1"/>
    <x v="6"/>
    <x v="6"/>
    <x v="6"/>
  </r>
  <r>
    <x v="7"/>
    <x v="1"/>
    <x v="7"/>
    <x v="7"/>
    <x v="7"/>
  </r>
  <r>
    <x v="8"/>
    <x v="1"/>
    <x v="8"/>
    <x v="8"/>
    <x v="8"/>
  </r>
  <r>
    <x v="9"/>
    <x v="1"/>
    <x v="9"/>
    <x v="9"/>
    <x v="9"/>
  </r>
  <r>
    <x v="10"/>
    <x v="1"/>
    <x v="10"/>
    <x v="10"/>
    <x v="10"/>
  </r>
  <r>
    <x v="11"/>
    <x v="1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2"/>
    <x v="15"/>
    <x v="15"/>
    <x v="15"/>
  </r>
  <r>
    <x v="16"/>
    <x v="2"/>
    <x v="16"/>
    <x v="16"/>
    <x v="16"/>
  </r>
  <r>
    <x v="17"/>
    <x v="2"/>
    <x v="17"/>
    <x v="17"/>
    <x v="17"/>
  </r>
  <r>
    <x v="18"/>
    <x v="2"/>
    <x v="18"/>
    <x v="18"/>
    <x v="18"/>
  </r>
  <r>
    <x v="19"/>
    <x v="2"/>
    <x v="19"/>
    <x v="19"/>
    <x v="19"/>
  </r>
  <r>
    <x v="20"/>
    <x v="2"/>
    <x v="20"/>
    <x v="20"/>
    <x v="20"/>
  </r>
  <r>
    <x v="21"/>
    <x v="2"/>
    <x v="21"/>
    <x v="21"/>
    <x v="21"/>
  </r>
  <r>
    <x v="22"/>
    <x v="2"/>
    <x v="22"/>
    <x v="22"/>
    <x v="22"/>
  </r>
  <r>
    <x v="23"/>
    <x v="2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3"/>
    <x v="27"/>
    <x v="27"/>
    <x v="27"/>
  </r>
  <r>
    <x v="28"/>
    <x v="3"/>
    <x v="28"/>
    <x v="28"/>
    <x v="28"/>
  </r>
  <r>
    <x v="29"/>
    <x v="3"/>
    <x v="29"/>
    <x v="29"/>
    <x v="29"/>
  </r>
  <r>
    <x v="30"/>
    <x v="3"/>
    <x v="30"/>
    <x v="30"/>
    <x v="30"/>
  </r>
  <r>
    <x v="31"/>
    <x v="3"/>
    <x v="31"/>
    <x v="31"/>
    <x v="31"/>
  </r>
  <r>
    <x v="32"/>
    <x v="3"/>
    <x v="32"/>
    <x v="32"/>
    <x v="32"/>
  </r>
  <r>
    <x v="33"/>
    <x v="3"/>
    <x v="33"/>
    <x v="33"/>
    <x v="33"/>
  </r>
  <r>
    <x v="34"/>
    <x v="3"/>
    <x v="34"/>
    <x v="34"/>
    <x v="34"/>
  </r>
  <r>
    <x v="35"/>
    <x v="3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4"/>
    <x v="39"/>
    <x v="39"/>
    <x v="39"/>
  </r>
  <r>
    <x v="40"/>
    <x v="4"/>
    <x v="40"/>
    <x v="40"/>
    <x v="40"/>
  </r>
  <r>
    <x v="41"/>
    <x v="4"/>
    <x v="41"/>
    <x v="41"/>
    <x v="41"/>
  </r>
  <r>
    <x v="42"/>
    <x v="4"/>
    <x v="42"/>
    <x v="42"/>
    <x v="42"/>
  </r>
  <r>
    <x v="43"/>
    <x v="4"/>
    <x v="43"/>
    <x v="43"/>
    <x v="43"/>
  </r>
  <r>
    <x v="44"/>
    <x v="4"/>
    <x v="44"/>
    <x v="44"/>
    <x v="44"/>
  </r>
  <r>
    <x v="45"/>
    <x v="4"/>
    <x v="45"/>
    <x v="45"/>
    <x v="45"/>
  </r>
  <r>
    <x v="46"/>
    <x v="4"/>
    <x v="46"/>
    <x v="46"/>
    <x v="46"/>
  </r>
  <r>
    <x v="47"/>
    <x v="4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5"/>
    <x v="51"/>
    <x v="51"/>
    <x v="51"/>
  </r>
  <r>
    <x v="52"/>
    <x v="5"/>
    <x v="52"/>
    <x v="52"/>
    <x v="52"/>
  </r>
  <r>
    <x v="53"/>
    <x v="5"/>
    <x v="53"/>
    <x v="53"/>
    <x v="53"/>
  </r>
  <r>
    <x v="54"/>
    <x v="5"/>
    <x v="54"/>
    <x v="54"/>
    <x v="54"/>
  </r>
  <r>
    <x v="55"/>
    <x v="5"/>
    <x v="55"/>
    <x v="55"/>
    <x v="55"/>
  </r>
  <r>
    <x v="56"/>
    <x v="5"/>
    <x v="56"/>
    <x v="56"/>
    <x v="56"/>
  </r>
  <r>
    <x v="57"/>
    <x v="5"/>
    <x v="57"/>
    <x v="57"/>
    <x v="57"/>
  </r>
  <r>
    <x v="58"/>
    <x v="5"/>
    <x v="58"/>
    <x v="58"/>
    <x v="58"/>
  </r>
  <r>
    <x v="59"/>
    <x v="5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6"/>
    <x v="63"/>
    <x v="63"/>
    <x v="63"/>
  </r>
  <r>
    <x v="64"/>
    <x v="6"/>
    <x v="64"/>
    <x v="64"/>
    <x v="64"/>
  </r>
  <r>
    <x v="65"/>
    <x v="6"/>
    <x v="65"/>
    <x v="65"/>
    <x v="65"/>
  </r>
  <r>
    <x v="66"/>
    <x v="6"/>
    <x v="66"/>
    <x v="66"/>
    <x v="66"/>
  </r>
  <r>
    <x v="67"/>
    <x v="6"/>
    <x v="67"/>
    <x v="67"/>
    <x v="67"/>
  </r>
  <r>
    <x v="68"/>
    <x v="6"/>
    <x v="68"/>
    <x v="68"/>
    <x v="68"/>
  </r>
  <r>
    <x v="69"/>
    <x v="6"/>
    <x v="69"/>
    <x v="69"/>
    <x v="69"/>
  </r>
  <r>
    <x v="70"/>
    <x v="6"/>
    <x v="70"/>
    <x v="70"/>
    <x v="70"/>
  </r>
  <r>
    <x v="71"/>
    <x v="6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7"/>
    <x v="75"/>
    <x v="75"/>
    <x v="75"/>
  </r>
  <r>
    <x v="76"/>
    <x v="7"/>
    <x v="76"/>
    <x v="76"/>
    <x v="76"/>
  </r>
  <r>
    <x v="77"/>
    <x v="7"/>
    <x v="77"/>
    <x v="77"/>
    <x v="77"/>
  </r>
  <r>
    <x v="78"/>
    <x v="7"/>
    <x v="78"/>
    <x v="78"/>
    <x v="78"/>
  </r>
  <r>
    <x v="79"/>
    <x v="7"/>
    <x v="79"/>
    <x v="79"/>
    <x v="79"/>
  </r>
  <r>
    <x v="80"/>
    <x v="7"/>
    <x v="80"/>
    <x v="80"/>
    <x v="80"/>
  </r>
  <r>
    <x v="81"/>
    <x v="7"/>
    <x v="81"/>
    <x v="81"/>
    <x v="81"/>
  </r>
  <r>
    <x v="82"/>
    <x v="7"/>
    <x v="82"/>
    <x v="82"/>
    <x v="82"/>
  </r>
  <r>
    <x v="83"/>
    <x v="7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8"/>
    <x v="87"/>
    <x v="87"/>
    <x v="87"/>
  </r>
  <r>
    <x v="88"/>
    <x v="8"/>
    <x v="88"/>
    <x v="88"/>
    <x v="88"/>
  </r>
  <r>
    <x v="89"/>
    <x v="8"/>
    <x v="89"/>
    <x v="89"/>
    <x v="89"/>
  </r>
  <r>
    <x v="90"/>
    <x v="8"/>
    <x v="90"/>
    <x v="90"/>
    <x v="90"/>
  </r>
  <r>
    <x v="91"/>
    <x v="8"/>
    <x v="91"/>
    <x v="91"/>
    <x v="91"/>
  </r>
  <r>
    <x v="92"/>
    <x v="8"/>
    <x v="92"/>
    <x v="92"/>
    <x v="92"/>
  </r>
  <r>
    <x v="93"/>
    <x v="8"/>
    <x v="93"/>
    <x v="93"/>
    <x v="93"/>
  </r>
  <r>
    <x v="94"/>
    <x v="8"/>
    <x v="94"/>
    <x v="94"/>
    <x v="94"/>
  </r>
  <r>
    <x v="95"/>
    <x v="8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9"/>
    <x v="99"/>
    <x v="99"/>
    <x v="99"/>
  </r>
  <r>
    <x v="100"/>
    <x v="9"/>
    <x v="100"/>
    <x v="100"/>
    <x v="100"/>
  </r>
  <r>
    <x v="101"/>
    <x v="9"/>
    <x v="101"/>
    <x v="101"/>
    <x v="101"/>
  </r>
  <r>
    <x v="102"/>
    <x v="9"/>
    <x v="102"/>
    <x v="102"/>
    <x v="102"/>
  </r>
  <r>
    <x v="103"/>
    <x v="9"/>
    <x v="103"/>
    <x v="103"/>
    <x v="103"/>
  </r>
  <r>
    <x v="104"/>
    <x v="9"/>
    <x v="104"/>
    <x v="104"/>
    <x v="104"/>
  </r>
  <r>
    <x v="105"/>
    <x v="9"/>
    <x v="105"/>
    <x v="105"/>
    <x v="105"/>
  </r>
  <r>
    <x v="106"/>
    <x v="9"/>
    <x v="106"/>
    <x v="106"/>
    <x v="106"/>
  </r>
  <r>
    <x v="107"/>
    <x v="9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10"/>
    <x v="111"/>
    <x v="111"/>
    <x v="111"/>
  </r>
  <r>
    <x v="112"/>
    <x v="10"/>
    <x v="112"/>
    <x v="112"/>
    <x v="112"/>
  </r>
  <r>
    <x v="113"/>
    <x v="10"/>
    <x v="113"/>
    <x v="113"/>
    <x v="113"/>
  </r>
  <r>
    <x v="114"/>
    <x v="10"/>
    <x v="114"/>
    <x v="114"/>
    <x v="114"/>
  </r>
  <r>
    <x v="115"/>
    <x v="10"/>
    <x v="115"/>
    <x v="115"/>
    <x v="115"/>
  </r>
  <r>
    <x v="116"/>
    <x v="10"/>
    <x v="116"/>
    <x v="116"/>
    <x v="116"/>
  </r>
  <r>
    <x v="117"/>
    <x v="10"/>
    <x v="117"/>
    <x v="117"/>
    <x v="117"/>
  </r>
  <r>
    <x v="118"/>
    <x v="10"/>
    <x v="118"/>
    <x v="118"/>
    <x v="118"/>
  </r>
  <r>
    <x v="119"/>
    <x v="10"/>
    <x v="119"/>
    <x v="119"/>
    <x v="119"/>
  </r>
  <r>
    <x v="120"/>
    <x v="10"/>
    <x v="120"/>
    <x v="120"/>
    <x v="120"/>
  </r>
  <r>
    <x v="121"/>
    <x v="10"/>
    <x v="121"/>
    <x v="121"/>
    <x v="121"/>
  </r>
  <r>
    <x v="122"/>
    <x v="10"/>
    <x v="122"/>
    <x v="122"/>
    <x v="122"/>
  </r>
  <r>
    <x v="123"/>
    <x v="11"/>
    <x v="123"/>
    <x v="123"/>
    <x v="123"/>
  </r>
  <r>
    <x v="124"/>
    <x v="11"/>
    <x v="124"/>
    <x v="124"/>
    <x v="124"/>
  </r>
  <r>
    <x v="125"/>
    <x v="11"/>
    <x v="125"/>
    <x v="125"/>
    <x v="125"/>
  </r>
  <r>
    <x v="126"/>
    <x v="11"/>
    <x v="126"/>
    <x v="126"/>
    <x v="126"/>
  </r>
  <r>
    <x v="127"/>
    <x v="11"/>
    <x v="127"/>
    <x v="127"/>
    <x v="127"/>
  </r>
  <r>
    <x v="128"/>
    <x v="11"/>
    <x v="128"/>
    <x v="128"/>
    <x v="128"/>
  </r>
  <r>
    <x v="129"/>
    <x v="11"/>
    <x v="129"/>
    <x v="129"/>
    <x v="129"/>
  </r>
  <r>
    <x v="130"/>
    <x v="11"/>
    <x v="130"/>
    <x v="130"/>
    <x v="130"/>
  </r>
  <r>
    <x v="131"/>
    <x v="11"/>
    <x v="131"/>
    <x v="131"/>
    <x v="131"/>
  </r>
  <r>
    <x v="132"/>
    <x v="11"/>
    <x v="132"/>
    <x v="132"/>
    <x v="132"/>
  </r>
  <r>
    <x v="133"/>
    <x v="11"/>
    <x v="133"/>
    <x v="133"/>
    <x v="133"/>
  </r>
  <r>
    <x v="134"/>
    <x v="11"/>
    <x v="122"/>
    <x v="134"/>
    <x v="13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35">
  <r>
    <x v="0"/>
    <x v="0"/>
    <x v="0"/>
    <x v="0"/>
    <x v="0"/>
  </r>
  <r>
    <x v="1"/>
    <x v="0"/>
    <x v="1"/>
    <x v="1"/>
    <x v="1"/>
  </r>
  <r>
    <x v="2"/>
    <x v="0"/>
    <x v="2"/>
    <x v="2"/>
    <x v="2"/>
  </r>
  <r>
    <x v="3"/>
    <x v="1"/>
    <x v="3"/>
    <x v="3"/>
    <x v="3"/>
  </r>
  <r>
    <x v="4"/>
    <x v="1"/>
    <x v="4"/>
    <x v="4"/>
    <x v="4"/>
  </r>
  <r>
    <x v="5"/>
    <x v="1"/>
    <x v="5"/>
    <x v="5"/>
    <x v="5"/>
  </r>
  <r>
    <x v="6"/>
    <x v="1"/>
    <x v="6"/>
    <x v="6"/>
    <x v="6"/>
  </r>
  <r>
    <x v="7"/>
    <x v="1"/>
    <x v="7"/>
    <x v="7"/>
    <x v="7"/>
  </r>
  <r>
    <x v="8"/>
    <x v="1"/>
    <x v="8"/>
    <x v="8"/>
    <x v="8"/>
  </r>
  <r>
    <x v="9"/>
    <x v="1"/>
    <x v="9"/>
    <x v="9"/>
    <x v="9"/>
  </r>
  <r>
    <x v="10"/>
    <x v="1"/>
    <x v="10"/>
    <x v="10"/>
    <x v="10"/>
  </r>
  <r>
    <x v="11"/>
    <x v="1"/>
    <x v="11"/>
    <x v="11"/>
    <x v="11"/>
  </r>
  <r>
    <x v="12"/>
    <x v="1"/>
    <x v="12"/>
    <x v="12"/>
    <x v="12"/>
  </r>
  <r>
    <x v="13"/>
    <x v="1"/>
    <x v="13"/>
    <x v="13"/>
    <x v="13"/>
  </r>
  <r>
    <x v="14"/>
    <x v="1"/>
    <x v="14"/>
    <x v="14"/>
    <x v="14"/>
  </r>
  <r>
    <x v="15"/>
    <x v="2"/>
    <x v="15"/>
    <x v="15"/>
    <x v="15"/>
  </r>
  <r>
    <x v="16"/>
    <x v="2"/>
    <x v="16"/>
    <x v="16"/>
    <x v="16"/>
  </r>
  <r>
    <x v="17"/>
    <x v="2"/>
    <x v="17"/>
    <x v="17"/>
    <x v="17"/>
  </r>
  <r>
    <x v="18"/>
    <x v="2"/>
    <x v="18"/>
    <x v="18"/>
    <x v="18"/>
  </r>
  <r>
    <x v="19"/>
    <x v="2"/>
    <x v="19"/>
    <x v="19"/>
    <x v="19"/>
  </r>
  <r>
    <x v="20"/>
    <x v="2"/>
    <x v="20"/>
    <x v="20"/>
    <x v="20"/>
  </r>
  <r>
    <x v="21"/>
    <x v="2"/>
    <x v="21"/>
    <x v="21"/>
    <x v="21"/>
  </r>
  <r>
    <x v="22"/>
    <x v="2"/>
    <x v="22"/>
    <x v="22"/>
    <x v="22"/>
  </r>
  <r>
    <x v="23"/>
    <x v="2"/>
    <x v="23"/>
    <x v="23"/>
    <x v="23"/>
  </r>
  <r>
    <x v="24"/>
    <x v="2"/>
    <x v="24"/>
    <x v="24"/>
    <x v="24"/>
  </r>
  <r>
    <x v="25"/>
    <x v="2"/>
    <x v="25"/>
    <x v="25"/>
    <x v="25"/>
  </r>
  <r>
    <x v="26"/>
    <x v="2"/>
    <x v="26"/>
    <x v="26"/>
    <x v="26"/>
  </r>
  <r>
    <x v="27"/>
    <x v="3"/>
    <x v="27"/>
    <x v="27"/>
    <x v="27"/>
  </r>
  <r>
    <x v="28"/>
    <x v="3"/>
    <x v="28"/>
    <x v="28"/>
    <x v="28"/>
  </r>
  <r>
    <x v="29"/>
    <x v="3"/>
    <x v="29"/>
    <x v="29"/>
    <x v="29"/>
  </r>
  <r>
    <x v="30"/>
    <x v="3"/>
    <x v="30"/>
    <x v="30"/>
    <x v="30"/>
  </r>
  <r>
    <x v="31"/>
    <x v="3"/>
    <x v="31"/>
    <x v="31"/>
    <x v="31"/>
  </r>
  <r>
    <x v="32"/>
    <x v="3"/>
    <x v="32"/>
    <x v="32"/>
    <x v="32"/>
  </r>
  <r>
    <x v="33"/>
    <x v="3"/>
    <x v="33"/>
    <x v="33"/>
    <x v="33"/>
  </r>
  <r>
    <x v="34"/>
    <x v="3"/>
    <x v="34"/>
    <x v="34"/>
    <x v="34"/>
  </r>
  <r>
    <x v="35"/>
    <x v="3"/>
    <x v="35"/>
    <x v="35"/>
    <x v="35"/>
  </r>
  <r>
    <x v="36"/>
    <x v="3"/>
    <x v="36"/>
    <x v="36"/>
    <x v="36"/>
  </r>
  <r>
    <x v="37"/>
    <x v="3"/>
    <x v="37"/>
    <x v="37"/>
    <x v="37"/>
  </r>
  <r>
    <x v="38"/>
    <x v="3"/>
    <x v="38"/>
    <x v="38"/>
    <x v="38"/>
  </r>
  <r>
    <x v="39"/>
    <x v="4"/>
    <x v="39"/>
    <x v="39"/>
    <x v="39"/>
  </r>
  <r>
    <x v="40"/>
    <x v="4"/>
    <x v="40"/>
    <x v="40"/>
    <x v="40"/>
  </r>
  <r>
    <x v="41"/>
    <x v="4"/>
    <x v="41"/>
    <x v="41"/>
    <x v="41"/>
  </r>
  <r>
    <x v="42"/>
    <x v="4"/>
    <x v="42"/>
    <x v="42"/>
    <x v="42"/>
  </r>
  <r>
    <x v="43"/>
    <x v="4"/>
    <x v="43"/>
    <x v="43"/>
    <x v="43"/>
  </r>
  <r>
    <x v="44"/>
    <x v="4"/>
    <x v="44"/>
    <x v="44"/>
    <x v="44"/>
  </r>
  <r>
    <x v="45"/>
    <x v="4"/>
    <x v="45"/>
    <x v="45"/>
    <x v="45"/>
  </r>
  <r>
    <x v="46"/>
    <x v="4"/>
    <x v="46"/>
    <x v="46"/>
    <x v="46"/>
  </r>
  <r>
    <x v="47"/>
    <x v="4"/>
    <x v="47"/>
    <x v="47"/>
    <x v="47"/>
  </r>
  <r>
    <x v="48"/>
    <x v="4"/>
    <x v="48"/>
    <x v="48"/>
    <x v="48"/>
  </r>
  <r>
    <x v="49"/>
    <x v="4"/>
    <x v="49"/>
    <x v="49"/>
    <x v="49"/>
  </r>
  <r>
    <x v="50"/>
    <x v="4"/>
    <x v="50"/>
    <x v="50"/>
    <x v="50"/>
  </r>
  <r>
    <x v="51"/>
    <x v="5"/>
    <x v="51"/>
    <x v="51"/>
    <x v="51"/>
  </r>
  <r>
    <x v="52"/>
    <x v="5"/>
    <x v="52"/>
    <x v="52"/>
    <x v="52"/>
  </r>
  <r>
    <x v="53"/>
    <x v="5"/>
    <x v="53"/>
    <x v="53"/>
    <x v="53"/>
  </r>
  <r>
    <x v="54"/>
    <x v="5"/>
    <x v="54"/>
    <x v="54"/>
    <x v="54"/>
  </r>
  <r>
    <x v="55"/>
    <x v="5"/>
    <x v="55"/>
    <x v="55"/>
    <x v="55"/>
  </r>
  <r>
    <x v="56"/>
    <x v="5"/>
    <x v="56"/>
    <x v="56"/>
    <x v="56"/>
  </r>
  <r>
    <x v="57"/>
    <x v="5"/>
    <x v="57"/>
    <x v="57"/>
    <x v="57"/>
  </r>
  <r>
    <x v="58"/>
    <x v="5"/>
    <x v="58"/>
    <x v="58"/>
    <x v="58"/>
  </r>
  <r>
    <x v="59"/>
    <x v="5"/>
    <x v="59"/>
    <x v="59"/>
    <x v="59"/>
  </r>
  <r>
    <x v="60"/>
    <x v="5"/>
    <x v="60"/>
    <x v="60"/>
    <x v="60"/>
  </r>
  <r>
    <x v="61"/>
    <x v="5"/>
    <x v="61"/>
    <x v="61"/>
    <x v="61"/>
  </r>
  <r>
    <x v="62"/>
    <x v="5"/>
    <x v="62"/>
    <x v="62"/>
    <x v="62"/>
  </r>
  <r>
    <x v="63"/>
    <x v="6"/>
    <x v="63"/>
    <x v="63"/>
    <x v="63"/>
  </r>
  <r>
    <x v="64"/>
    <x v="6"/>
    <x v="64"/>
    <x v="64"/>
    <x v="64"/>
  </r>
  <r>
    <x v="65"/>
    <x v="6"/>
    <x v="65"/>
    <x v="65"/>
    <x v="65"/>
  </r>
  <r>
    <x v="66"/>
    <x v="6"/>
    <x v="66"/>
    <x v="66"/>
    <x v="66"/>
  </r>
  <r>
    <x v="67"/>
    <x v="6"/>
    <x v="67"/>
    <x v="67"/>
    <x v="67"/>
  </r>
  <r>
    <x v="68"/>
    <x v="6"/>
    <x v="68"/>
    <x v="68"/>
    <x v="68"/>
  </r>
  <r>
    <x v="69"/>
    <x v="6"/>
    <x v="69"/>
    <x v="69"/>
    <x v="69"/>
  </r>
  <r>
    <x v="70"/>
    <x v="6"/>
    <x v="70"/>
    <x v="70"/>
    <x v="70"/>
  </r>
  <r>
    <x v="71"/>
    <x v="6"/>
    <x v="71"/>
    <x v="71"/>
    <x v="71"/>
  </r>
  <r>
    <x v="72"/>
    <x v="6"/>
    <x v="72"/>
    <x v="72"/>
    <x v="72"/>
  </r>
  <r>
    <x v="73"/>
    <x v="6"/>
    <x v="73"/>
    <x v="73"/>
    <x v="73"/>
  </r>
  <r>
    <x v="74"/>
    <x v="6"/>
    <x v="74"/>
    <x v="74"/>
    <x v="74"/>
  </r>
  <r>
    <x v="75"/>
    <x v="7"/>
    <x v="75"/>
    <x v="75"/>
    <x v="75"/>
  </r>
  <r>
    <x v="76"/>
    <x v="7"/>
    <x v="76"/>
    <x v="76"/>
    <x v="76"/>
  </r>
  <r>
    <x v="77"/>
    <x v="7"/>
    <x v="77"/>
    <x v="77"/>
    <x v="77"/>
  </r>
  <r>
    <x v="78"/>
    <x v="7"/>
    <x v="78"/>
    <x v="78"/>
    <x v="78"/>
  </r>
  <r>
    <x v="79"/>
    <x v="7"/>
    <x v="79"/>
    <x v="79"/>
    <x v="79"/>
  </r>
  <r>
    <x v="80"/>
    <x v="7"/>
    <x v="80"/>
    <x v="80"/>
    <x v="80"/>
  </r>
  <r>
    <x v="81"/>
    <x v="7"/>
    <x v="81"/>
    <x v="81"/>
    <x v="81"/>
  </r>
  <r>
    <x v="82"/>
    <x v="7"/>
    <x v="82"/>
    <x v="82"/>
    <x v="82"/>
  </r>
  <r>
    <x v="83"/>
    <x v="7"/>
    <x v="83"/>
    <x v="83"/>
    <x v="83"/>
  </r>
  <r>
    <x v="84"/>
    <x v="7"/>
    <x v="84"/>
    <x v="84"/>
    <x v="84"/>
  </r>
  <r>
    <x v="85"/>
    <x v="7"/>
    <x v="85"/>
    <x v="85"/>
    <x v="85"/>
  </r>
  <r>
    <x v="86"/>
    <x v="7"/>
    <x v="86"/>
    <x v="86"/>
    <x v="86"/>
  </r>
  <r>
    <x v="87"/>
    <x v="8"/>
    <x v="87"/>
    <x v="87"/>
    <x v="87"/>
  </r>
  <r>
    <x v="88"/>
    <x v="8"/>
    <x v="88"/>
    <x v="88"/>
    <x v="88"/>
  </r>
  <r>
    <x v="89"/>
    <x v="8"/>
    <x v="89"/>
    <x v="89"/>
    <x v="89"/>
  </r>
  <r>
    <x v="90"/>
    <x v="8"/>
    <x v="90"/>
    <x v="90"/>
    <x v="90"/>
  </r>
  <r>
    <x v="91"/>
    <x v="8"/>
    <x v="91"/>
    <x v="91"/>
    <x v="91"/>
  </r>
  <r>
    <x v="92"/>
    <x v="8"/>
    <x v="92"/>
    <x v="92"/>
    <x v="92"/>
  </r>
  <r>
    <x v="93"/>
    <x v="8"/>
    <x v="93"/>
    <x v="93"/>
    <x v="93"/>
  </r>
  <r>
    <x v="94"/>
    <x v="8"/>
    <x v="94"/>
    <x v="94"/>
    <x v="94"/>
  </r>
  <r>
    <x v="95"/>
    <x v="8"/>
    <x v="95"/>
    <x v="95"/>
    <x v="95"/>
  </r>
  <r>
    <x v="96"/>
    <x v="8"/>
    <x v="96"/>
    <x v="96"/>
    <x v="96"/>
  </r>
  <r>
    <x v="97"/>
    <x v="8"/>
    <x v="97"/>
    <x v="97"/>
    <x v="97"/>
  </r>
  <r>
    <x v="98"/>
    <x v="8"/>
    <x v="98"/>
    <x v="98"/>
    <x v="98"/>
  </r>
  <r>
    <x v="99"/>
    <x v="9"/>
    <x v="99"/>
    <x v="99"/>
    <x v="99"/>
  </r>
  <r>
    <x v="100"/>
    <x v="9"/>
    <x v="100"/>
    <x v="100"/>
    <x v="100"/>
  </r>
  <r>
    <x v="101"/>
    <x v="9"/>
    <x v="101"/>
    <x v="101"/>
    <x v="101"/>
  </r>
  <r>
    <x v="102"/>
    <x v="9"/>
    <x v="102"/>
    <x v="102"/>
    <x v="102"/>
  </r>
  <r>
    <x v="103"/>
    <x v="9"/>
    <x v="103"/>
    <x v="103"/>
    <x v="103"/>
  </r>
  <r>
    <x v="104"/>
    <x v="9"/>
    <x v="104"/>
    <x v="104"/>
    <x v="104"/>
  </r>
  <r>
    <x v="105"/>
    <x v="9"/>
    <x v="105"/>
    <x v="105"/>
    <x v="105"/>
  </r>
  <r>
    <x v="106"/>
    <x v="9"/>
    <x v="106"/>
    <x v="106"/>
    <x v="106"/>
  </r>
  <r>
    <x v="107"/>
    <x v="9"/>
    <x v="107"/>
    <x v="107"/>
    <x v="107"/>
  </r>
  <r>
    <x v="108"/>
    <x v="9"/>
    <x v="108"/>
    <x v="108"/>
    <x v="108"/>
  </r>
  <r>
    <x v="109"/>
    <x v="9"/>
    <x v="109"/>
    <x v="109"/>
    <x v="109"/>
  </r>
  <r>
    <x v="110"/>
    <x v="9"/>
    <x v="110"/>
    <x v="110"/>
    <x v="110"/>
  </r>
  <r>
    <x v="111"/>
    <x v="10"/>
    <x v="111"/>
    <x v="111"/>
    <x v="111"/>
  </r>
  <r>
    <x v="112"/>
    <x v="10"/>
    <x v="112"/>
    <x v="112"/>
    <x v="112"/>
  </r>
  <r>
    <x v="113"/>
    <x v="10"/>
    <x v="113"/>
    <x v="113"/>
    <x v="113"/>
  </r>
  <r>
    <x v="114"/>
    <x v="10"/>
    <x v="114"/>
    <x v="114"/>
    <x v="114"/>
  </r>
  <r>
    <x v="115"/>
    <x v="10"/>
    <x v="115"/>
    <x v="115"/>
    <x v="115"/>
  </r>
  <r>
    <x v="116"/>
    <x v="10"/>
    <x v="116"/>
    <x v="116"/>
    <x v="116"/>
  </r>
  <r>
    <x v="117"/>
    <x v="10"/>
    <x v="117"/>
    <x v="117"/>
    <x v="117"/>
  </r>
  <r>
    <x v="118"/>
    <x v="10"/>
    <x v="118"/>
    <x v="118"/>
    <x v="118"/>
  </r>
  <r>
    <x v="119"/>
    <x v="10"/>
    <x v="119"/>
    <x v="119"/>
    <x v="119"/>
  </r>
  <r>
    <x v="120"/>
    <x v="10"/>
    <x v="120"/>
    <x v="120"/>
    <x v="120"/>
  </r>
  <r>
    <x v="121"/>
    <x v="10"/>
    <x v="121"/>
    <x v="121"/>
    <x v="121"/>
  </r>
  <r>
    <x v="122"/>
    <x v="10"/>
    <x v="122"/>
    <x v="122"/>
    <x v="122"/>
  </r>
  <r>
    <x v="123"/>
    <x v="11"/>
    <x v="123"/>
    <x v="123"/>
    <x v="123"/>
  </r>
  <r>
    <x v="124"/>
    <x v="11"/>
    <x v="124"/>
    <x v="124"/>
    <x v="124"/>
  </r>
  <r>
    <x v="125"/>
    <x v="11"/>
    <x v="125"/>
    <x v="125"/>
    <x v="125"/>
  </r>
  <r>
    <x v="126"/>
    <x v="11"/>
    <x v="126"/>
    <x v="126"/>
    <x v="126"/>
  </r>
  <r>
    <x v="127"/>
    <x v="11"/>
    <x v="127"/>
    <x v="127"/>
    <x v="127"/>
  </r>
  <r>
    <x v="128"/>
    <x v="11"/>
    <x v="128"/>
    <x v="128"/>
    <x v="128"/>
  </r>
  <r>
    <x v="129"/>
    <x v="11"/>
    <x v="129"/>
    <x v="129"/>
    <x v="129"/>
  </r>
  <r>
    <x v="130"/>
    <x v="11"/>
    <x v="130"/>
    <x v="130"/>
    <x v="130"/>
  </r>
  <r>
    <x v="131"/>
    <x v="11"/>
    <x v="131"/>
    <x v="131"/>
    <x v="131"/>
  </r>
  <r>
    <x v="132"/>
    <x v="11"/>
    <x v="132"/>
    <x v="132"/>
    <x v="132"/>
  </r>
  <r>
    <x v="133"/>
    <x v="11"/>
    <x v="133"/>
    <x v="133"/>
    <x v="133"/>
  </r>
  <r>
    <x v="134"/>
    <x v="11"/>
    <x v="122"/>
    <x v="134"/>
    <x v="134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47">
  <r>
    <x v="0"/>
    <x v="0"/>
    <x v="0"/>
    <x v="0"/>
  </r>
  <r>
    <x v="1"/>
    <x v="0"/>
    <x v="1"/>
    <x v="1"/>
  </r>
  <r>
    <x v="2"/>
    <x v="0"/>
    <x v="2"/>
    <x v="2"/>
  </r>
  <r>
    <x v="3"/>
    <x v="1"/>
    <x v="3"/>
    <x v="3"/>
  </r>
  <r>
    <x v="4"/>
    <x v="1"/>
    <x v="4"/>
    <x v="4"/>
  </r>
  <r>
    <x v="5"/>
    <x v="1"/>
    <x v="5"/>
    <x v="5"/>
  </r>
  <r>
    <x v="6"/>
    <x v="1"/>
    <x v="6"/>
    <x v="6"/>
  </r>
  <r>
    <x v="7"/>
    <x v="1"/>
    <x v="7"/>
    <x v="7"/>
  </r>
  <r>
    <x v="8"/>
    <x v="1"/>
    <x v="8"/>
    <x v="8"/>
  </r>
  <r>
    <x v="9"/>
    <x v="1"/>
    <x v="9"/>
    <x v="9"/>
  </r>
  <r>
    <x v="10"/>
    <x v="1"/>
    <x v="10"/>
    <x v="10"/>
  </r>
  <r>
    <x v="11"/>
    <x v="1"/>
    <x v="11"/>
    <x v="11"/>
  </r>
  <r>
    <x v="12"/>
    <x v="1"/>
    <x v="12"/>
    <x v="12"/>
  </r>
  <r>
    <x v="13"/>
    <x v="1"/>
    <x v="13"/>
    <x v="13"/>
  </r>
  <r>
    <x v="14"/>
    <x v="1"/>
    <x v="14"/>
    <x v="14"/>
  </r>
  <r>
    <x v="15"/>
    <x v="2"/>
    <x v="15"/>
    <x v="15"/>
  </r>
  <r>
    <x v="16"/>
    <x v="2"/>
    <x v="16"/>
    <x v="16"/>
  </r>
  <r>
    <x v="17"/>
    <x v="2"/>
    <x v="17"/>
    <x v="17"/>
  </r>
  <r>
    <x v="18"/>
    <x v="2"/>
    <x v="18"/>
    <x v="18"/>
  </r>
  <r>
    <x v="19"/>
    <x v="2"/>
    <x v="19"/>
    <x v="19"/>
  </r>
  <r>
    <x v="20"/>
    <x v="2"/>
    <x v="20"/>
    <x v="20"/>
  </r>
  <r>
    <x v="21"/>
    <x v="2"/>
    <x v="21"/>
    <x v="21"/>
  </r>
  <r>
    <x v="22"/>
    <x v="2"/>
    <x v="22"/>
    <x v="22"/>
  </r>
  <r>
    <x v="23"/>
    <x v="2"/>
    <x v="23"/>
    <x v="23"/>
  </r>
  <r>
    <x v="24"/>
    <x v="2"/>
    <x v="24"/>
    <x v="24"/>
  </r>
  <r>
    <x v="25"/>
    <x v="2"/>
    <x v="25"/>
    <x v="25"/>
  </r>
  <r>
    <x v="26"/>
    <x v="2"/>
    <x v="26"/>
    <x v="26"/>
  </r>
  <r>
    <x v="27"/>
    <x v="3"/>
    <x v="27"/>
    <x v="27"/>
  </r>
  <r>
    <x v="28"/>
    <x v="3"/>
    <x v="28"/>
    <x v="28"/>
  </r>
  <r>
    <x v="29"/>
    <x v="3"/>
    <x v="29"/>
    <x v="29"/>
  </r>
  <r>
    <x v="30"/>
    <x v="3"/>
    <x v="30"/>
    <x v="30"/>
  </r>
  <r>
    <x v="31"/>
    <x v="3"/>
    <x v="31"/>
    <x v="31"/>
  </r>
  <r>
    <x v="32"/>
    <x v="3"/>
    <x v="32"/>
    <x v="32"/>
  </r>
  <r>
    <x v="33"/>
    <x v="3"/>
    <x v="33"/>
    <x v="33"/>
  </r>
  <r>
    <x v="34"/>
    <x v="3"/>
    <x v="34"/>
    <x v="34"/>
  </r>
  <r>
    <x v="35"/>
    <x v="3"/>
    <x v="35"/>
    <x v="35"/>
  </r>
  <r>
    <x v="36"/>
    <x v="3"/>
    <x v="36"/>
    <x v="36"/>
  </r>
  <r>
    <x v="37"/>
    <x v="3"/>
    <x v="37"/>
    <x v="37"/>
  </r>
  <r>
    <x v="38"/>
    <x v="3"/>
    <x v="38"/>
    <x v="38"/>
  </r>
  <r>
    <x v="39"/>
    <x v="4"/>
    <x v="39"/>
    <x v="39"/>
  </r>
  <r>
    <x v="40"/>
    <x v="4"/>
    <x v="40"/>
    <x v="40"/>
  </r>
  <r>
    <x v="41"/>
    <x v="4"/>
    <x v="41"/>
    <x v="41"/>
  </r>
  <r>
    <x v="42"/>
    <x v="4"/>
    <x v="42"/>
    <x v="42"/>
  </r>
  <r>
    <x v="43"/>
    <x v="4"/>
    <x v="43"/>
    <x v="43"/>
  </r>
  <r>
    <x v="44"/>
    <x v="4"/>
    <x v="44"/>
    <x v="44"/>
  </r>
  <r>
    <x v="45"/>
    <x v="4"/>
    <x v="45"/>
    <x v="45"/>
  </r>
  <r>
    <x v="46"/>
    <x v="4"/>
    <x v="46"/>
    <x v="46"/>
  </r>
  <r>
    <x v="47"/>
    <x v="4"/>
    <x v="47"/>
    <x v="47"/>
  </r>
  <r>
    <x v="48"/>
    <x v="4"/>
    <x v="48"/>
    <x v="48"/>
  </r>
  <r>
    <x v="49"/>
    <x v="4"/>
    <x v="49"/>
    <x v="49"/>
  </r>
  <r>
    <x v="50"/>
    <x v="4"/>
    <x v="50"/>
    <x v="50"/>
  </r>
  <r>
    <x v="51"/>
    <x v="5"/>
    <x v="51"/>
    <x v="51"/>
  </r>
  <r>
    <x v="52"/>
    <x v="5"/>
    <x v="52"/>
    <x v="52"/>
  </r>
  <r>
    <x v="53"/>
    <x v="5"/>
    <x v="53"/>
    <x v="53"/>
  </r>
  <r>
    <x v="54"/>
    <x v="5"/>
    <x v="54"/>
    <x v="54"/>
  </r>
  <r>
    <x v="55"/>
    <x v="5"/>
    <x v="55"/>
    <x v="55"/>
  </r>
  <r>
    <x v="56"/>
    <x v="5"/>
    <x v="56"/>
    <x v="56"/>
  </r>
  <r>
    <x v="57"/>
    <x v="5"/>
    <x v="57"/>
    <x v="57"/>
  </r>
  <r>
    <x v="58"/>
    <x v="5"/>
    <x v="58"/>
    <x v="58"/>
  </r>
  <r>
    <x v="59"/>
    <x v="5"/>
    <x v="59"/>
    <x v="59"/>
  </r>
  <r>
    <x v="60"/>
    <x v="5"/>
    <x v="60"/>
    <x v="60"/>
  </r>
  <r>
    <x v="61"/>
    <x v="5"/>
    <x v="61"/>
    <x v="61"/>
  </r>
  <r>
    <x v="62"/>
    <x v="5"/>
    <x v="62"/>
    <x v="62"/>
  </r>
  <r>
    <x v="63"/>
    <x v="6"/>
    <x v="63"/>
    <x v="63"/>
  </r>
  <r>
    <x v="64"/>
    <x v="6"/>
    <x v="64"/>
    <x v="64"/>
  </r>
  <r>
    <x v="65"/>
    <x v="6"/>
    <x v="65"/>
    <x v="65"/>
  </r>
  <r>
    <x v="66"/>
    <x v="6"/>
    <x v="66"/>
    <x v="66"/>
  </r>
  <r>
    <x v="67"/>
    <x v="6"/>
    <x v="67"/>
    <x v="67"/>
  </r>
  <r>
    <x v="68"/>
    <x v="6"/>
    <x v="68"/>
    <x v="68"/>
  </r>
  <r>
    <x v="69"/>
    <x v="6"/>
    <x v="69"/>
    <x v="69"/>
  </r>
  <r>
    <x v="70"/>
    <x v="6"/>
    <x v="70"/>
    <x v="70"/>
  </r>
  <r>
    <x v="71"/>
    <x v="6"/>
    <x v="71"/>
    <x v="71"/>
  </r>
  <r>
    <x v="72"/>
    <x v="6"/>
    <x v="72"/>
    <x v="72"/>
  </r>
  <r>
    <x v="73"/>
    <x v="6"/>
    <x v="73"/>
    <x v="73"/>
  </r>
  <r>
    <x v="74"/>
    <x v="6"/>
    <x v="74"/>
    <x v="74"/>
  </r>
  <r>
    <x v="75"/>
    <x v="7"/>
    <x v="75"/>
    <x v="75"/>
  </r>
  <r>
    <x v="76"/>
    <x v="7"/>
    <x v="76"/>
    <x v="76"/>
  </r>
  <r>
    <x v="77"/>
    <x v="7"/>
    <x v="77"/>
    <x v="77"/>
  </r>
  <r>
    <x v="78"/>
    <x v="7"/>
    <x v="78"/>
    <x v="78"/>
  </r>
  <r>
    <x v="79"/>
    <x v="7"/>
    <x v="79"/>
    <x v="79"/>
  </r>
  <r>
    <x v="80"/>
    <x v="7"/>
    <x v="80"/>
    <x v="80"/>
  </r>
  <r>
    <x v="81"/>
    <x v="7"/>
    <x v="81"/>
    <x v="81"/>
  </r>
  <r>
    <x v="82"/>
    <x v="7"/>
    <x v="82"/>
    <x v="82"/>
  </r>
  <r>
    <x v="83"/>
    <x v="7"/>
    <x v="83"/>
    <x v="83"/>
  </r>
  <r>
    <x v="84"/>
    <x v="7"/>
    <x v="84"/>
    <x v="84"/>
  </r>
  <r>
    <x v="85"/>
    <x v="7"/>
    <x v="85"/>
    <x v="85"/>
  </r>
  <r>
    <x v="86"/>
    <x v="7"/>
    <x v="86"/>
    <x v="86"/>
  </r>
  <r>
    <x v="87"/>
    <x v="8"/>
    <x v="87"/>
    <x v="87"/>
  </r>
  <r>
    <x v="88"/>
    <x v="8"/>
    <x v="88"/>
    <x v="88"/>
  </r>
  <r>
    <x v="89"/>
    <x v="8"/>
    <x v="89"/>
    <x v="89"/>
  </r>
  <r>
    <x v="90"/>
    <x v="8"/>
    <x v="90"/>
    <x v="90"/>
  </r>
  <r>
    <x v="91"/>
    <x v="8"/>
    <x v="91"/>
    <x v="91"/>
  </r>
  <r>
    <x v="92"/>
    <x v="8"/>
    <x v="92"/>
    <x v="92"/>
  </r>
  <r>
    <x v="93"/>
    <x v="8"/>
    <x v="93"/>
    <x v="93"/>
  </r>
  <r>
    <x v="94"/>
    <x v="8"/>
    <x v="94"/>
    <x v="94"/>
  </r>
  <r>
    <x v="95"/>
    <x v="8"/>
    <x v="95"/>
    <x v="95"/>
  </r>
  <r>
    <x v="96"/>
    <x v="8"/>
    <x v="96"/>
    <x v="96"/>
  </r>
  <r>
    <x v="97"/>
    <x v="8"/>
    <x v="97"/>
    <x v="97"/>
  </r>
  <r>
    <x v="98"/>
    <x v="8"/>
    <x v="98"/>
    <x v="98"/>
  </r>
  <r>
    <x v="99"/>
    <x v="9"/>
    <x v="99"/>
    <x v="99"/>
  </r>
  <r>
    <x v="100"/>
    <x v="9"/>
    <x v="100"/>
    <x v="100"/>
  </r>
  <r>
    <x v="101"/>
    <x v="9"/>
    <x v="101"/>
    <x v="101"/>
  </r>
  <r>
    <x v="102"/>
    <x v="9"/>
    <x v="102"/>
    <x v="102"/>
  </r>
  <r>
    <x v="103"/>
    <x v="9"/>
    <x v="103"/>
    <x v="103"/>
  </r>
  <r>
    <x v="104"/>
    <x v="9"/>
    <x v="104"/>
    <x v="104"/>
  </r>
  <r>
    <x v="105"/>
    <x v="9"/>
    <x v="105"/>
    <x v="105"/>
  </r>
  <r>
    <x v="106"/>
    <x v="9"/>
    <x v="106"/>
    <x v="106"/>
  </r>
  <r>
    <x v="107"/>
    <x v="9"/>
    <x v="107"/>
    <x v="107"/>
  </r>
  <r>
    <x v="108"/>
    <x v="9"/>
    <x v="108"/>
    <x v="108"/>
  </r>
  <r>
    <x v="109"/>
    <x v="9"/>
    <x v="109"/>
    <x v="109"/>
  </r>
  <r>
    <x v="110"/>
    <x v="9"/>
    <x v="110"/>
    <x v="110"/>
  </r>
  <r>
    <x v="111"/>
    <x v="10"/>
    <x v="111"/>
    <x v="111"/>
  </r>
  <r>
    <x v="112"/>
    <x v="10"/>
    <x v="112"/>
    <x v="112"/>
  </r>
  <r>
    <x v="113"/>
    <x v="10"/>
    <x v="113"/>
    <x v="113"/>
  </r>
  <r>
    <x v="114"/>
    <x v="10"/>
    <x v="114"/>
    <x v="114"/>
  </r>
  <r>
    <x v="115"/>
    <x v="10"/>
    <x v="115"/>
    <x v="115"/>
  </r>
  <r>
    <x v="116"/>
    <x v="10"/>
    <x v="116"/>
    <x v="116"/>
  </r>
  <r>
    <x v="117"/>
    <x v="10"/>
    <x v="117"/>
    <x v="117"/>
  </r>
  <r>
    <x v="118"/>
    <x v="10"/>
    <x v="118"/>
    <x v="118"/>
  </r>
  <r>
    <x v="119"/>
    <x v="10"/>
    <x v="119"/>
    <x v="119"/>
  </r>
  <r>
    <x v="120"/>
    <x v="10"/>
    <x v="120"/>
    <x v="120"/>
  </r>
  <r>
    <x v="121"/>
    <x v="10"/>
    <x v="121"/>
    <x v="121"/>
  </r>
  <r>
    <x v="122"/>
    <x v="10"/>
    <x v="122"/>
    <x v="122"/>
  </r>
  <r>
    <x v="123"/>
    <x v="11"/>
    <x v="123"/>
    <x v="123"/>
  </r>
  <r>
    <x v="124"/>
    <x v="11"/>
    <x v="124"/>
    <x v="124"/>
  </r>
  <r>
    <x v="125"/>
    <x v="11"/>
    <x v="125"/>
    <x v="125"/>
  </r>
  <r>
    <x v="126"/>
    <x v="11"/>
    <x v="126"/>
    <x v="126"/>
  </r>
  <r>
    <x v="127"/>
    <x v="11"/>
    <x v="127"/>
    <x v="127"/>
  </r>
  <r>
    <x v="128"/>
    <x v="11"/>
    <x v="128"/>
    <x v="128"/>
  </r>
  <r>
    <x v="129"/>
    <x v="11"/>
    <x v="129"/>
    <x v="129"/>
  </r>
  <r>
    <x v="130"/>
    <x v="11"/>
    <x v="130"/>
    <x v="130"/>
  </r>
  <r>
    <x v="131"/>
    <x v="11"/>
    <x v="131"/>
    <x v="131"/>
  </r>
  <r>
    <x v="132"/>
    <x v="11"/>
    <x v="132"/>
    <x v="132"/>
  </r>
  <r>
    <x v="133"/>
    <x v="11"/>
    <x v="133"/>
    <x v="133"/>
  </r>
  <r>
    <x v="134"/>
    <x v="11"/>
    <x v="122"/>
    <x v="134"/>
  </r>
  <r>
    <x v="135"/>
    <x v="12"/>
    <x v="134"/>
    <x v="135"/>
  </r>
  <r>
    <x v="136"/>
    <x v="12"/>
    <x v="134"/>
    <x v="136"/>
  </r>
  <r>
    <x v="137"/>
    <x v="12"/>
    <x v="134"/>
    <x v="137"/>
  </r>
  <r>
    <x v="138"/>
    <x v="12"/>
    <x v="134"/>
    <x v="138"/>
  </r>
  <r>
    <x v="139"/>
    <x v="12"/>
    <x v="134"/>
    <x v="139"/>
  </r>
  <r>
    <x v="140"/>
    <x v="12"/>
    <x v="134"/>
    <x v="140"/>
  </r>
  <r>
    <x v="141"/>
    <x v="12"/>
    <x v="134"/>
    <x v="141"/>
  </r>
  <r>
    <x v="142"/>
    <x v="12"/>
    <x v="134"/>
    <x v="142"/>
  </r>
  <r>
    <x v="143"/>
    <x v="12"/>
    <x v="134"/>
    <x v="143"/>
  </r>
  <r>
    <x v="144"/>
    <x v="12"/>
    <x v="134"/>
    <x v="144"/>
  </r>
  <r>
    <x v="145"/>
    <x v="12"/>
    <x v="134"/>
    <x v="145"/>
  </r>
  <r>
    <x v="146"/>
    <x v="12"/>
    <x v="134"/>
    <x v="14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2" cacheId="41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D15" firstHeaderRow="0" firstDataRow="1" firstDataCol="1"/>
  <pivotFields count="6">
    <pivotField showAll="0" defaultSubtotal="0">
      <items count="1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numFmtId="3" showAll="0" defaultSubtotal="0">
      <items count="134">
        <item x="42"/>
        <item x="18"/>
        <item x="30"/>
        <item x="7"/>
        <item x="47"/>
        <item x="19"/>
        <item x="90"/>
        <item x="36"/>
        <item x="13"/>
        <item x="20"/>
        <item x="24"/>
        <item x="37"/>
        <item x="31"/>
        <item x="12"/>
        <item x="43"/>
        <item x="23"/>
        <item x="114"/>
        <item x="1"/>
        <item x="48"/>
        <item x="96"/>
        <item x="25"/>
        <item x="0"/>
        <item x="108"/>
        <item x="40"/>
        <item x="133"/>
        <item x="35"/>
        <item x="6"/>
        <item x="95"/>
        <item x="102"/>
        <item x="107"/>
        <item x="67"/>
        <item x="11"/>
        <item x="109"/>
        <item x="120"/>
        <item x="79"/>
        <item x="78"/>
        <item x="72"/>
        <item x="97"/>
        <item x="103"/>
        <item x="84"/>
        <item x="66"/>
        <item x="85"/>
        <item x="132"/>
        <item x="91"/>
        <item x="8"/>
        <item x="54"/>
        <item x="29"/>
        <item x="21"/>
        <item x="44"/>
        <item x="83"/>
        <item x="71"/>
        <item x="80"/>
        <item x="17"/>
        <item x="22"/>
        <item x="127"/>
        <item x="126"/>
        <item x="26"/>
        <item x="28"/>
        <item x="4"/>
        <item x="14"/>
        <item x="115"/>
        <item x="16"/>
        <item x="41"/>
        <item x="10"/>
        <item x="49"/>
        <item x="55"/>
        <item x="60"/>
        <item x="61"/>
        <item x="121"/>
        <item x="131"/>
        <item x="73"/>
        <item x="119"/>
        <item x="15"/>
        <item x="2"/>
        <item x="38"/>
        <item x="113"/>
        <item x="68"/>
        <item x="39"/>
        <item x="89"/>
        <item x="59"/>
        <item x="112"/>
        <item x="92"/>
        <item x="128"/>
        <item x="124"/>
        <item x="104"/>
        <item x="32"/>
        <item x="88"/>
        <item x="46"/>
        <item x="100"/>
        <item x="5"/>
        <item x="50"/>
        <item x="76"/>
        <item x="56"/>
        <item x="81"/>
        <item x="3"/>
        <item x="27"/>
        <item x="110"/>
        <item x="34"/>
        <item x="64"/>
        <item x="116"/>
        <item x="122"/>
        <item x="86"/>
        <item x="70"/>
        <item x="52"/>
        <item x="65"/>
        <item x="101"/>
        <item x="74"/>
        <item x="98"/>
        <item x="9"/>
        <item x="77"/>
        <item x="82"/>
        <item x="125"/>
        <item x="62"/>
        <item x="53"/>
        <item x="45"/>
        <item x="111"/>
        <item x="130"/>
        <item x="69"/>
        <item x="58"/>
        <item x="33"/>
        <item x="63"/>
        <item x="123"/>
        <item x="57"/>
        <item x="94"/>
        <item x="87"/>
        <item x="118"/>
        <item x="51"/>
        <item x="106"/>
        <item x="75"/>
        <item x="99"/>
        <item x="93"/>
        <item x="129"/>
        <item x="105"/>
        <item x="117"/>
      </items>
    </pivotField>
    <pivotField dataField="1" showAll="0" defaultSubtotal="0">
      <items count="135">
        <item x="47"/>
        <item x="11"/>
        <item x="24"/>
        <item x="42"/>
        <item x="23"/>
        <item x="7"/>
        <item x="25"/>
        <item x="30"/>
        <item x="49"/>
        <item x="48"/>
        <item x="18"/>
        <item x="12"/>
        <item x="19"/>
        <item x="31"/>
        <item x="37"/>
        <item x="36"/>
        <item x="13"/>
        <item x="35"/>
        <item x="43"/>
        <item x="6"/>
        <item x="20"/>
        <item x="1"/>
        <item x="0"/>
        <item x="8"/>
        <item x="83"/>
        <item x="40"/>
        <item x="71"/>
        <item x="90"/>
        <item x="131"/>
        <item x="28"/>
        <item x="41"/>
        <item x="66"/>
        <item x="17"/>
        <item x="78"/>
        <item x="109"/>
        <item x="132"/>
        <item x="60"/>
        <item x="22"/>
        <item x="96"/>
        <item x="95"/>
        <item x="102"/>
        <item x="79"/>
        <item x="114"/>
        <item x="103"/>
        <item x="107"/>
        <item x="126"/>
        <item x="44"/>
        <item x="108"/>
        <item x="59"/>
        <item x="120"/>
        <item x="67"/>
        <item x="85"/>
        <item x="4"/>
        <item x="29"/>
        <item x="72"/>
        <item x="5"/>
        <item x="119"/>
        <item x="54"/>
        <item x="50"/>
        <item x="55"/>
        <item x="16"/>
        <item x="127"/>
        <item x="97"/>
        <item x="80"/>
        <item x="113"/>
        <item x="84"/>
        <item x="61"/>
        <item x="115"/>
        <item x="91"/>
        <item x="133"/>
        <item x="39"/>
        <item x="73"/>
        <item x="121"/>
        <item x="14"/>
        <item x="21"/>
        <item x="81"/>
        <item x="104"/>
        <item x="2"/>
        <item x="26"/>
        <item x="92"/>
        <item x="76"/>
        <item x="89"/>
        <item x="38"/>
        <item x="124"/>
        <item x="46"/>
        <item x="112"/>
        <item x="128"/>
        <item x="88"/>
        <item x="9"/>
        <item x="77"/>
        <item x="125"/>
        <item x="68"/>
        <item x="100"/>
        <item x="70"/>
        <item x="101"/>
        <item x="10"/>
        <item x="53"/>
        <item x="27"/>
        <item x="32"/>
        <item x="65"/>
        <item x="52"/>
        <item x="110"/>
        <item x="64"/>
        <item x="122"/>
        <item x="3"/>
        <item x="34"/>
        <item x="56"/>
        <item x="82"/>
        <item x="116"/>
        <item x="15"/>
        <item x="62"/>
        <item x="130"/>
        <item x="74"/>
        <item x="111"/>
        <item x="134"/>
        <item x="86"/>
        <item x="123"/>
        <item x="63"/>
        <item x="69"/>
        <item x="98"/>
        <item x="57"/>
        <item x="45"/>
        <item x="51"/>
        <item x="118"/>
        <item x="106"/>
        <item x="87"/>
        <item x="129"/>
        <item x="33"/>
        <item x="99"/>
        <item x="75"/>
        <item x="94"/>
        <item x="58"/>
        <item x="93"/>
        <item x="105"/>
        <item x="117"/>
      </items>
    </pivotField>
    <pivotField numFmtId="165" showAll="0" defaultSubtotal="0">
      <items count="135">
        <item x="64"/>
        <item x="88"/>
        <item x="122"/>
        <item x="16"/>
        <item x="61"/>
        <item x="4"/>
        <item x="66"/>
        <item x="45"/>
        <item x="126"/>
        <item x="132"/>
        <item x="12"/>
        <item x="0"/>
        <item x="100"/>
        <item x="1"/>
        <item x="92"/>
        <item x="75"/>
        <item x="43"/>
        <item x="27"/>
        <item x="89"/>
        <item x="46"/>
        <item x="73"/>
        <item x="117"/>
        <item x="78"/>
        <item x="105"/>
        <item x="121"/>
        <item x="74"/>
        <item x="124"/>
        <item x="55"/>
        <item x="110"/>
        <item x="62"/>
        <item x="44"/>
        <item x="31"/>
        <item x="34"/>
        <item x="94"/>
        <item x="2"/>
        <item x="24"/>
        <item x="109"/>
        <item x="128"/>
        <item x="22"/>
        <item x="99"/>
        <item x="112"/>
        <item x="87"/>
        <item x="127"/>
        <item x="93"/>
        <item x="69"/>
        <item x="17"/>
        <item x="111"/>
        <item x="37"/>
        <item x="38"/>
        <item x="82"/>
        <item x="29"/>
        <item x="115"/>
        <item x="103"/>
        <item x="39"/>
        <item x="33"/>
        <item x="79"/>
        <item x="104"/>
        <item x="116"/>
        <item x="98"/>
        <item x="119"/>
        <item x="52"/>
        <item x="54"/>
        <item x="3"/>
        <item x="7"/>
        <item x="63"/>
        <item x="85"/>
        <item x="113"/>
        <item x="130"/>
        <item x="80"/>
        <item x="106"/>
        <item x="65"/>
        <item x="102"/>
        <item x="48"/>
        <item x="40"/>
        <item x="13"/>
        <item x="47"/>
        <item x="36"/>
        <item x="71"/>
        <item x="19"/>
        <item x="8"/>
        <item x="23"/>
        <item x="107"/>
        <item x="56"/>
        <item x="120"/>
        <item x="68"/>
        <item x="72"/>
        <item x="86"/>
        <item x="28"/>
        <item x="14"/>
        <item x="32"/>
        <item x="134"/>
        <item x="20"/>
        <item x="95"/>
        <item x="83"/>
        <item x="60"/>
        <item x="57"/>
        <item x="76"/>
        <item x="118"/>
        <item x="67"/>
        <item x="58"/>
        <item x="123"/>
        <item x="41"/>
        <item x="25"/>
        <item x="51"/>
        <item x="6"/>
        <item x="35"/>
        <item x="70"/>
        <item x="97"/>
        <item x="30"/>
        <item x="129"/>
        <item x="84"/>
        <item x="101"/>
        <item x="81"/>
        <item x="21"/>
        <item x="91"/>
        <item x="26"/>
        <item x="59"/>
        <item x="42"/>
        <item x="131"/>
        <item x="96"/>
        <item x="108"/>
        <item x="53"/>
        <item x="18"/>
        <item x="77"/>
        <item x="9"/>
        <item x="125"/>
        <item x="5"/>
        <item x="50"/>
        <item x="114"/>
        <item x="10"/>
        <item x="133"/>
        <item x="90"/>
        <item x="15"/>
        <item x="11"/>
        <item x="49"/>
      </items>
    </pivotField>
    <pivotField dataField="1" dragToRow="0" dragToCol="0" dragToPage="0" showAll="0" defaultSubtotal="0"/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-2"/>
  </colFields>
  <colItems count="3">
    <i>
      <x/>
    </i>
    <i i="1">
      <x v="1"/>
    </i>
    <i i="2">
      <x v="2"/>
    </i>
  </colItems>
  <dataFields count="3">
    <dataField name="GSlt50kWh " fld="2" baseField="0" baseItem="0" numFmtId="166"/>
    <dataField name="Predicted Value " fld="3" baseField="0" baseItem="0" numFmtId="166"/>
    <dataField name="Absolute % Error  " fld="5" subtotal="average" baseField="0" baseItem="0" numFmtId="165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2" cacheId="42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5" firstHeaderRow="0" firstDataRow="1" firstDataCol="1"/>
  <pivotFields count="5">
    <pivotField showAll="0" defaultSubtotal="0">
      <items count="1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</items>
    </pivotField>
    <pivotField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dataField="1" numFmtId="3" showAll="0" defaultSubtotal="0">
      <items count="134">
        <item x="42"/>
        <item x="18"/>
        <item x="30"/>
        <item x="7"/>
        <item x="47"/>
        <item x="19"/>
        <item x="90"/>
        <item x="36"/>
        <item x="13"/>
        <item x="20"/>
        <item x="24"/>
        <item x="37"/>
        <item x="31"/>
        <item x="12"/>
        <item x="43"/>
        <item x="23"/>
        <item x="114"/>
        <item x="1"/>
        <item x="48"/>
        <item x="96"/>
        <item x="25"/>
        <item x="0"/>
        <item x="108"/>
        <item x="40"/>
        <item x="133"/>
        <item x="35"/>
        <item x="6"/>
        <item x="95"/>
        <item x="102"/>
        <item x="107"/>
        <item x="67"/>
        <item x="11"/>
        <item x="109"/>
        <item x="120"/>
        <item x="79"/>
        <item x="78"/>
        <item x="72"/>
        <item x="97"/>
        <item x="103"/>
        <item x="84"/>
        <item x="66"/>
        <item x="85"/>
        <item x="132"/>
        <item x="91"/>
        <item x="8"/>
        <item x="54"/>
        <item x="29"/>
        <item x="21"/>
        <item x="44"/>
        <item x="83"/>
        <item x="71"/>
        <item x="80"/>
        <item x="17"/>
        <item x="22"/>
        <item x="127"/>
        <item x="126"/>
        <item x="26"/>
        <item x="28"/>
        <item x="4"/>
        <item x="14"/>
        <item x="115"/>
        <item x="16"/>
        <item x="41"/>
        <item x="10"/>
        <item x="49"/>
        <item x="55"/>
        <item x="60"/>
        <item x="61"/>
        <item x="121"/>
        <item x="131"/>
        <item x="73"/>
        <item x="119"/>
        <item x="15"/>
        <item x="2"/>
        <item x="38"/>
        <item x="113"/>
        <item x="68"/>
        <item x="39"/>
        <item x="89"/>
        <item x="59"/>
        <item x="112"/>
        <item x="92"/>
        <item x="128"/>
        <item x="124"/>
        <item x="104"/>
        <item x="32"/>
        <item x="88"/>
        <item x="46"/>
        <item x="100"/>
        <item x="5"/>
        <item x="50"/>
        <item x="76"/>
        <item x="56"/>
        <item x="81"/>
        <item x="3"/>
        <item x="27"/>
        <item x="110"/>
        <item x="34"/>
        <item x="64"/>
        <item x="116"/>
        <item x="122"/>
        <item x="86"/>
        <item x="70"/>
        <item x="52"/>
        <item x="65"/>
        <item x="101"/>
        <item x="74"/>
        <item x="98"/>
        <item x="9"/>
        <item x="77"/>
        <item x="82"/>
        <item x="125"/>
        <item x="62"/>
        <item x="53"/>
        <item x="45"/>
        <item x="111"/>
        <item x="130"/>
        <item x="69"/>
        <item x="58"/>
        <item x="33"/>
        <item x="63"/>
        <item x="123"/>
        <item x="57"/>
        <item x="94"/>
        <item x="87"/>
        <item x="118"/>
        <item x="51"/>
        <item x="106"/>
        <item x="75"/>
        <item x="99"/>
        <item x="93"/>
        <item x="129"/>
        <item x="105"/>
        <item x="117"/>
      </items>
    </pivotField>
    <pivotField dataField="1" showAll="0" defaultSubtotal="0">
      <items count="135">
        <item x="47"/>
        <item x="11"/>
        <item x="24"/>
        <item x="42"/>
        <item x="23"/>
        <item x="7"/>
        <item x="25"/>
        <item x="30"/>
        <item x="49"/>
        <item x="48"/>
        <item x="18"/>
        <item x="12"/>
        <item x="19"/>
        <item x="31"/>
        <item x="37"/>
        <item x="36"/>
        <item x="13"/>
        <item x="35"/>
        <item x="43"/>
        <item x="6"/>
        <item x="20"/>
        <item x="1"/>
        <item x="0"/>
        <item x="8"/>
        <item x="83"/>
        <item x="40"/>
        <item x="71"/>
        <item x="90"/>
        <item x="131"/>
        <item x="28"/>
        <item x="41"/>
        <item x="66"/>
        <item x="17"/>
        <item x="78"/>
        <item x="109"/>
        <item x="132"/>
        <item x="60"/>
        <item x="22"/>
        <item x="96"/>
        <item x="95"/>
        <item x="102"/>
        <item x="79"/>
        <item x="114"/>
        <item x="103"/>
        <item x="107"/>
        <item x="126"/>
        <item x="44"/>
        <item x="108"/>
        <item x="59"/>
        <item x="120"/>
        <item x="67"/>
        <item x="85"/>
        <item x="4"/>
        <item x="29"/>
        <item x="72"/>
        <item x="5"/>
        <item x="119"/>
        <item x="54"/>
        <item x="50"/>
        <item x="55"/>
        <item x="16"/>
        <item x="127"/>
        <item x="97"/>
        <item x="80"/>
        <item x="113"/>
        <item x="84"/>
        <item x="61"/>
        <item x="115"/>
        <item x="91"/>
        <item x="133"/>
        <item x="39"/>
        <item x="73"/>
        <item x="121"/>
        <item x="14"/>
        <item x="21"/>
        <item x="81"/>
        <item x="104"/>
        <item x="2"/>
        <item x="26"/>
        <item x="92"/>
        <item x="76"/>
        <item x="89"/>
        <item x="38"/>
        <item x="124"/>
        <item x="46"/>
        <item x="112"/>
        <item x="128"/>
        <item x="88"/>
        <item x="9"/>
        <item x="77"/>
        <item x="125"/>
        <item x="68"/>
        <item x="100"/>
        <item x="70"/>
        <item x="101"/>
        <item x="10"/>
        <item x="53"/>
        <item x="27"/>
        <item x="32"/>
        <item x="65"/>
        <item x="52"/>
        <item x="110"/>
        <item x="64"/>
        <item x="122"/>
        <item x="3"/>
        <item x="34"/>
        <item x="56"/>
        <item x="82"/>
        <item x="116"/>
        <item x="15"/>
        <item x="62"/>
        <item x="130"/>
        <item x="74"/>
        <item x="111"/>
        <item x="134"/>
        <item x="86"/>
        <item x="123"/>
        <item x="63"/>
        <item x="69"/>
        <item x="98"/>
        <item x="57"/>
        <item x="45"/>
        <item x="51"/>
        <item x="118"/>
        <item x="106"/>
        <item x="87"/>
        <item x="129"/>
        <item x="33"/>
        <item x="99"/>
        <item x="75"/>
        <item x="94"/>
        <item x="58"/>
        <item x="93"/>
        <item x="105"/>
        <item x="117"/>
      </items>
    </pivotField>
    <pivotField numFmtId="165" showAll="0" defaultSubtotal="0">
      <items count="135">
        <item x="64"/>
        <item x="88"/>
        <item x="122"/>
        <item x="16"/>
        <item x="61"/>
        <item x="4"/>
        <item x="66"/>
        <item x="45"/>
        <item x="126"/>
        <item x="132"/>
        <item x="12"/>
        <item x="0"/>
        <item x="100"/>
        <item x="1"/>
        <item x="92"/>
        <item x="75"/>
        <item x="43"/>
        <item x="27"/>
        <item x="89"/>
        <item x="46"/>
        <item x="73"/>
        <item x="117"/>
        <item x="78"/>
        <item x="105"/>
        <item x="121"/>
        <item x="74"/>
        <item x="124"/>
        <item x="55"/>
        <item x="110"/>
        <item x="62"/>
        <item x="44"/>
        <item x="31"/>
        <item x="34"/>
        <item x="94"/>
        <item x="2"/>
        <item x="24"/>
        <item x="109"/>
        <item x="128"/>
        <item x="22"/>
        <item x="99"/>
        <item x="112"/>
        <item x="87"/>
        <item x="127"/>
        <item x="93"/>
        <item x="69"/>
        <item x="17"/>
        <item x="111"/>
        <item x="37"/>
        <item x="38"/>
        <item x="82"/>
        <item x="29"/>
        <item x="115"/>
        <item x="103"/>
        <item x="39"/>
        <item x="33"/>
        <item x="79"/>
        <item x="104"/>
        <item x="116"/>
        <item x="98"/>
        <item x="119"/>
        <item x="52"/>
        <item x="54"/>
        <item x="3"/>
        <item x="7"/>
        <item x="63"/>
        <item x="85"/>
        <item x="113"/>
        <item x="130"/>
        <item x="80"/>
        <item x="106"/>
        <item x="65"/>
        <item x="102"/>
        <item x="48"/>
        <item x="40"/>
        <item x="13"/>
        <item x="47"/>
        <item x="36"/>
        <item x="71"/>
        <item x="19"/>
        <item x="8"/>
        <item x="23"/>
        <item x="107"/>
        <item x="56"/>
        <item x="120"/>
        <item x="68"/>
        <item x="72"/>
        <item x="86"/>
        <item x="28"/>
        <item x="14"/>
        <item x="32"/>
        <item x="134"/>
        <item x="20"/>
        <item x="95"/>
        <item x="83"/>
        <item x="60"/>
        <item x="57"/>
        <item x="76"/>
        <item x="118"/>
        <item x="67"/>
        <item x="58"/>
        <item x="123"/>
        <item x="41"/>
        <item x="25"/>
        <item x="51"/>
        <item x="6"/>
        <item x="35"/>
        <item x="70"/>
        <item x="97"/>
        <item x="30"/>
        <item x="129"/>
        <item x="84"/>
        <item x="101"/>
        <item x="81"/>
        <item x="21"/>
        <item x="91"/>
        <item x="26"/>
        <item x="59"/>
        <item x="42"/>
        <item x="131"/>
        <item x="96"/>
        <item x="108"/>
        <item x="53"/>
        <item x="18"/>
        <item x="77"/>
        <item x="9"/>
        <item x="125"/>
        <item x="5"/>
        <item x="50"/>
        <item x="114"/>
        <item x="10"/>
        <item x="133"/>
        <item x="90"/>
        <item x="15"/>
        <item x="11"/>
        <item x="49"/>
      </items>
    </pivotField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1">
    <field x="-2"/>
  </colFields>
  <colItems count="2">
    <i>
      <x/>
    </i>
    <i i="1">
      <x v="1"/>
    </i>
  </colItems>
  <dataFields count="2">
    <dataField name="GSlt50kWh " fld="2" baseField="0" baseItem="0" numFmtId="166"/>
    <dataField name="Predicted Value 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" cacheId="43" applyNumberFormats="0" applyBorderFormats="0" applyFontFormats="0" applyPatternFormats="0" applyAlignmentFormats="0" applyWidthHeightFormats="1" dataCaption="Values" updatedVersion="4" minRefreshableVersion="3" showDrill="0" useAutoFormatting="1" rowGrandTotals="0" colGrandTotals="0" itemPrintTitles="1" createdVersion="4" indent="0" showHeaders="0" outline="1" outlineData="1" multipleFieldFilters="0" chartFormat="1">
  <location ref="A3:C16" firstHeaderRow="0" firstDataRow="1" firstDataCol="1"/>
  <pivotFields count="4">
    <pivotField numFmtId="17" showAll="0" defaultSubtotal="0">
      <items count="14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</items>
    </pivotField>
    <pivotField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dataField="1" showAll="0" defaultSubtotal="0">
      <items count="135">
        <item x="42"/>
        <item x="18"/>
        <item x="30"/>
        <item x="7"/>
        <item x="47"/>
        <item x="19"/>
        <item x="90"/>
        <item x="36"/>
        <item x="13"/>
        <item x="20"/>
        <item x="24"/>
        <item x="37"/>
        <item x="31"/>
        <item x="12"/>
        <item x="43"/>
        <item x="23"/>
        <item x="114"/>
        <item x="1"/>
        <item x="48"/>
        <item x="96"/>
        <item x="25"/>
        <item x="0"/>
        <item x="108"/>
        <item x="40"/>
        <item x="133"/>
        <item x="35"/>
        <item x="6"/>
        <item x="95"/>
        <item x="102"/>
        <item x="107"/>
        <item x="67"/>
        <item x="11"/>
        <item x="109"/>
        <item x="120"/>
        <item x="79"/>
        <item x="78"/>
        <item x="72"/>
        <item x="97"/>
        <item x="103"/>
        <item x="84"/>
        <item x="66"/>
        <item x="85"/>
        <item x="132"/>
        <item x="91"/>
        <item x="8"/>
        <item x="54"/>
        <item x="29"/>
        <item x="21"/>
        <item x="44"/>
        <item x="83"/>
        <item x="71"/>
        <item x="80"/>
        <item x="17"/>
        <item x="22"/>
        <item x="127"/>
        <item x="126"/>
        <item x="26"/>
        <item x="28"/>
        <item x="4"/>
        <item x="14"/>
        <item x="115"/>
        <item x="16"/>
        <item x="41"/>
        <item x="10"/>
        <item x="49"/>
        <item x="55"/>
        <item x="60"/>
        <item x="61"/>
        <item x="121"/>
        <item x="131"/>
        <item x="73"/>
        <item x="119"/>
        <item x="15"/>
        <item x="2"/>
        <item x="38"/>
        <item x="113"/>
        <item x="68"/>
        <item x="39"/>
        <item x="89"/>
        <item x="59"/>
        <item x="112"/>
        <item x="92"/>
        <item x="128"/>
        <item x="124"/>
        <item x="104"/>
        <item x="32"/>
        <item x="88"/>
        <item x="46"/>
        <item x="100"/>
        <item x="5"/>
        <item x="50"/>
        <item x="76"/>
        <item x="56"/>
        <item x="81"/>
        <item x="3"/>
        <item x="27"/>
        <item x="110"/>
        <item x="34"/>
        <item x="64"/>
        <item x="116"/>
        <item x="122"/>
        <item x="86"/>
        <item x="70"/>
        <item x="52"/>
        <item x="65"/>
        <item x="101"/>
        <item x="74"/>
        <item x="98"/>
        <item x="9"/>
        <item x="77"/>
        <item x="82"/>
        <item x="125"/>
        <item x="62"/>
        <item x="53"/>
        <item x="45"/>
        <item x="111"/>
        <item x="130"/>
        <item x="69"/>
        <item x="58"/>
        <item x="33"/>
        <item x="63"/>
        <item x="123"/>
        <item x="57"/>
        <item x="94"/>
        <item x="87"/>
        <item x="118"/>
        <item x="51"/>
        <item x="106"/>
        <item x="75"/>
        <item x="99"/>
        <item x="93"/>
        <item x="129"/>
        <item x="105"/>
        <item x="117"/>
        <item x="134"/>
      </items>
    </pivotField>
    <pivotField dataField="1" showAll="0" defaultSubtotal="0">
      <items count="147">
        <item x="47"/>
        <item x="11"/>
        <item x="23"/>
        <item x="42"/>
        <item x="24"/>
        <item x="48"/>
        <item x="35"/>
        <item x="6"/>
        <item x="30"/>
        <item x="18"/>
        <item x="12"/>
        <item x="25"/>
        <item x="49"/>
        <item x="43"/>
        <item x="0"/>
        <item x="36"/>
        <item x="7"/>
        <item x="1"/>
        <item x="13"/>
        <item x="37"/>
        <item x="19"/>
        <item x="31"/>
        <item x="40"/>
        <item x="28"/>
        <item x="71"/>
        <item x="41"/>
        <item x="29"/>
        <item x="8"/>
        <item x="83"/>
        <item x="20"/>
        <item x="78"/>
        <item x="126"/>
        <item x="59"/>
        <item x="102"/>
        <item x="4"/>
        <item x="131"/>
        <item x="95"/>
        <item x="138"/>
        <item x="107"/>
        <item x="5"/>
        <item x="114"/>
        <item x="60"/>
        <item x="143"/>
        <item x="96"/>
        <item x="17"/>
        <item x="32"/>
        <item x="66"/>
        <item x="90"/>
        <item x="119"/>
        <item x="54"/>
        <item x="132"/>
        <item x="91"/>
        <item x="44"/>
        <item x="72"/>
        <item x="144"/>
        <item x="108"/>
        <item x="109"/>
        <item x="120"/>
        <item x="103"/>
        <item x="55"/>
        <item x="79"/>
        <item x="61"/>
        <item x="16"/>
        <item x="133"/>
        <item x="84"/>
        <item x="67"/>
        <item x="115"/>
        <item x="127"/>
        <item x="139"/>
        <item x="97"/>
        <item x="85"/>
        <item x="145"/>
        <item x="73"/>
        <item x="121"/>
        <item x="50"/>
        <item x="26"/>
        <item x="38"/>
        <item x="2"/>
        <item x="14"/>
        <item x="136"/>
        <item x="22"/>
        <item x="124"/>
        <item x="10"/>
        <item x="76"/>
        <item x="125"/>
        <item x="137"/>
        <item x="113"/>
        <item x="34"/>
        <item x="80"/>
        <item x="100"/>
        <item x="77"/>
        <item x="101"/>
        <item x="92"/>
        <item x="46"/>
        <item x="39"/>
        <item x="27"/>
        <item x="52"/>
        <item x="88"/>
        <item x="68"/>
        <item x="104"/>
        <item x="56"/>
        <item x="65"/>
        <item x="89"/>
        <item x="53"/>
        <item x="116"/>
        <item x="3"/>
        <item x="15"/>
        <item x="140"/>
        <item x="112"/>
        <item x="64"/>
        <item x="128"/>
        <item x="9"/>
        <item x="21"/>
        <item x="33"/>
        <item x="45"/>
        <item x="134"/>
        <item x="110"/>
        <item x="146"/>
        <item x="74"/>
        <item x="62"/>
        <item x="122"/>
        <item x="98"/>
        <item x="70"/>
        <item x="86"/>
        <item x="82"/>
        <item x="106"/>
        <item x="118"/>
        <item x="142"/>
        <item x="58"/>
        <item x="130"/>
        <item x="94"/>
        <item x="135"/>
        <item x="111"/>
        <item x="75"/>
        <item x="123"/>
        <item x="63"/>
        <item x="51"/>
        <item x="87"/>
        <item x="81"/>
        <item x="99"/>
        <item x="69"/>
        <item x="105"/>
        <item x="93"/>
        <item x="57"/>
        <item x="117"/>
        <item x="141"/>
        <item x="129"/>
      </items>
    </pivotField>
  </pivotFields>
  <rowFields count="1">
    <field x="1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</rowItems>
  <colFields count="1">
    <field x="-2"/>
  </colFields>
  <colItems count="2">
    <i>
      <x/>
    </i>
    <i i="1">
      <x v="1"/>
    </i>
  </colItems>
  <dataFields count="2">
    <dataField name="GSlt50kWh " fld="2" baseField="0" baseItem="0" numFmtId="166"/>
    <dataField name="Normalized Value " fld="3" baseField="0" baseItem="0" numFmtId="166"/>
  </dataField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36"/>
  <sheetViews>
    <sheetView workbookViewId="0">
      <selection activeCell="F9" sqref="F9"/>
    </sheetView>
  </sheetViews>
  <sheetFormatPr defaultColWidth="9.140625" defaultRowHeight="12.75" x14ac:dyDescent="0.2"/>
  <cols>
    <col min="1" max="1" width="9.140625" style="17"/>
    <col min="2" max="2" width="10.5703125" style="17" bestFit="1" customWidth="1"/>
    <col min="3" max="4" width="11.7109375" style="17" bestFit="1" customWidth="1"/>
    <col min="5" max="5" width="11" style="17" bestFit="1" customWidth="1"/>
    <col min="6" max="6" width="10.28515625" style="17" customWidth="1"/>
    <col min="7" max="7" width="9.140625" style="17"/>
    <col min="8" max="8" width="10.42578125" style="17" bestFit="1" customWidth="1"/>
    <col min="9" max="237" width="9.140625" style="17"/>
    <col min="238" max="238" width="13.7109375" style="17" bestFit="1" customWidth="1"/>
    <col min="239" max="239" width="10.140625" style="17" bestFit="1" customWidth="1"/>
    <col min="240" max="240" width="10.5703125" style="17" bestFit="1" customWidth="1"/>
    <col min="241" max="242" width="11.140625" style="17" bestFit="1" customWidth="1"/>
    <col min="243" max="244" width="9.85546875" style="17" bestFit="1" customWidth="1"/>
    <col min="245" max="246" width="9.140625" style="17"/>
    <col min="247" max="247" width="10.5703125" style="17" bestFit="1" customWidth="1"/>
    <col min="248" max="249" width="10.5703125" style="17" customWidth="1"/>
    <col min="250" max="250" width="11.140625" style="17" bestFit="1" customWidth="1"/>
    <col min="251" max="252" width="11.7109375" style="17" bestFit="1" customWidth="1"/>
    <col min="253" max="253" width="8" style="17" bestFit="1" customWidth="1"/>
    <col min="254" max="255" width="8" style="17" customWidth="1"/>
    <col min="256" max="256" width="12" style="17" bestFit="1" customWidth="1"/>
    <col min="257" max="257" width="10.28515625" style="17" customWidth="1"/>
    <col min="258" max="258" width="9.5703125" style="17" bestFit="1" customWidth="1"/>
    <col min="259" max="259" width="9.85546875" style="17" bestFit="1" customWidth="1"/>
    <col min="260" max="261" width="9.140625" style="17"/>
    <col min="262" max="263" width="10.42578125" style="17" bestFit="1" customWidth="1"/>
    <col min="264" max="493" width="9.140625" style="17"/>
    <col min="494" max="494" width="13.7109375" style="17" bestFit="1" customWidth="1"/>
    <col min="495" max="495" width="10.140625" style="17" bestFit="1" customWidth="1"/>
    <col min="496" max="496" width="10.5703125" style="17" bestFit="1" customWidth="1"/>
    <col min="497" max="498" width="11.140625" style="17" bestFit="1" customWidth="1"/>
    <col min="499" max="500" width="9.85546875" style="17" bestFit="1" customWidth="1"/>
    <col min="501" max="502" width="9.140625" style="17"/>
    <col min="503" max="503" width="10.5703125" style="17" bestFit="1" customWidth="1"/>
    <col min="504" max="505" width="10.5703125" style="17" customWidth="1"/>
    <col min="506" max="506" width="11.140625" style="17" bestFit="1" customWidth="1"/>
    <col min="507" max="508" width="11.7109375" style="17" bestFit="1" customWidth="1"/>
    <col min="509" max="509" width="8" style="17" bestFit="1" customWidth="1"/>
    <col min="510" max="511" width="8" style="17" customWidth="1"/>
    <col min="512" max="512" width="12" style="17" bestFit="1" customWidth="1"/>
    <col min="513" max="513" width="10.28515625" style="17" customWidth="1"/>
    <col min="514" max="514" width="9.5703125" style="17" bestFit="1" customWidth="1"/>
    <col min="515" max="515" width="9.85546875" style="17" bestFit="1" customWidth="1"/>
    <col min="516" max="517" width="9.140625" style="17"/>
    <col min="518" max="519" width="10.42578125" style="17" bestFit="1" customWidth="1"/>
    <col min="520" max="749" width="9.140625" style="17"/>
    <col min="750" max="750" width="13.7109375" style="17" bestFit="1" customWidth="1"/>
    <col min="751" max="751" width="10.140625" style="17" bestFit="1" customWidth="1"/>
    <col min="752" max="752" width="10.5703125" style="17" bestFit="1" customWidth="1"/>
    <col min="753" max="754" width="11.140625" style="17" bestFit="1" customWidth="1"/>
    <col min="755" max="756" width="9.85546875" style="17" bestFit="1" customWidth="1"/>
    <col min="757" max="758" width="9.140625" style="17"/>
    <col min="759" max="759" width="10.5703125" style="17" bestFit="1" customWidth="1"/>
    <col min="760" max="761" width="10.5703125" style="17" customWidth="1"/>
    <col min="762" max="762" width="11.140625" style="17" bestFit="1" customWidth="1"/>
    <col min="763" max="764" width="11.7109375" style="17" bestFit="1" customWidth="1"/>
    <col min="765" max="765" width="8" style="17" bestFit="1" customWidth="1"/>
    <col min="766" max="767" width="8" style="17" customWidth="1"/>
    <col min="768" max="768" width="12" style="17" bestFit="1" customWidth="1"/>
    <col min="769" max="769" width="10.28515625" style="17" customWidth="1"/>
    <col min="770" max="770" width="9.5703125" style="17" bestFit="1" customWidth="1"/>
    <col min="771" max="771" width="9.85546875" style="17" bestFit="1" customWidth="1"/>
    <col min="772" max="773" width="9.140625" style="17"/>
    <col min="774" max="775" width="10.42578125" style="17" bestFit="1" customWidth="1"/>
    <col min="776" max="1005" width="9.140625" style="17"/>
    <col min="1006" max="1006" width="13.7109375" style="17" bestFit="1" customWidth="1"/>
    <col min="1007" max="1007" width="10.140625" style="17" bestFit="1" customWidth="1"/>
    <col min="1008" max="1008" width="10.5703125" style="17" bestFit="1" customWidth="1"/>
    <col min="1009" max="1010" width="11.140625" style="17" bestFit="1" customWidth="1"/>
    <col min="1011" max="1012" width="9.85546875" style="17" bestFit="1" customWidth="1"/>
    <col min="1013" max="1014" width="9.140625" style="17"/>
    <col min="1015" max="1015" width="10.5703125" style="17" bestFit="1" customWidth="1"/>
    <col min="1016" max="1017" width="10.5703125" style="17" customWidth="1"/>
    <col min="1018" max="1018" width="11.140625" style="17" bestFit="1" customWidth="1"/>
    <col min="1019" max="1020" width="11.7109375" style="17" bestFit="1" customWidth="1"/>
    <col min="1021" max="1021" width="8" style="17" bestFit="1" customWidth="1"/>
    <col min="1022" max="1023" width="8" style="17" customWidth="1"/>
    <col min="1024" max="1024" width="12" style="17" bestFit="1" customWidth="1"/>
    <col min="1025" max="1025" width="10.28515625" style="17" customWidth="1"/>
    <col min="1026" max="1026" width="9.5703125" style="17" bestFit="1" customWidth="1"/>
    <col min="1027" max="1027" width="9.85546875" style="17" bestFit="1" customWidth="1"/>
    <col min="1028" max="1029" width="9.140625" style="17"/>
    <col min="1030" max="1031" width="10.42578125" style="17" bestFit="1" customWidth="1"/>
    <col min="1032" max="1261" width="9.140625" style="17"/>
    <col min="1262" max="1262" width="13.7109375" style="17" bestFit="1" customWidth="1"/>
    <col min="1263" max="1263" width="10.140625" style="17" bestFit="1" customWidth="1"/>
    <col min="1264" max="1264" width="10.5703125" style="17" bestFit="1" customWidth="1"/>
    <col min="1265" max="1266" width="11.140625" style="17" bestFit="1" customWidth="1"/>
    <col min="1267" max="1268" width="9.85546875" style="17" bestFit="1" customWidth="1"/>
    <col min="1269" max="1270" width="9.140625" style="17"/>
    <col min="1271" max="1271" width="10.5703125" style="17" bestFit="1" customWidth="1"/>
    <col min="1272" max="1273" width="10.5703125" style="17" customWidth="1"/>
    <col min="1274" max="1274" width="11.140625" style="17" bestFit="1" customWidth="1"/>
    <col min="1275" max="1276" width="11.7109375" style="17" bestFit="1" customWidth="1"/>
    <col min="1277" max="1277" width="8" style="17" bestFit="1" customWidth="1"/>
    <col min="1278" max="1279" width="8" style="17" customWidth="1"/>
    <col min="1280" max="1280" width="12" style="17" bestFit="1" customWidth="1"/>
    <col min="1281" max="1281" width="10.28515625" style="17" customWidth="1"/>
    <col min="1282" max="1282" width="9.5703125" style="17" bestFit="1" customWidth="1"/>
    <col min="1283" max="1283" width="9.85546875" style="17" bestFit="1" customWidth="1"/>
    <col min="1284" max="1285" width="9.140625" style="17"/>
    <col min="1286" max="1287" width="10.42578125" style="17" bestFit="1" customWidth="1"/>
    <col min="1288" max="1517" width="9.140625" style="17"/>
    <col min="1518" max="1518" width="13.7109375" style="17" bestFit="1" customWidth="1"/>
    <col min="1519" max="1519" width="10.140625" style="17" bestFit="1" customWidth="1"/>
    <col min="1520" max="1520" width="10.5703125" style="17" bestFit="1" customWidth="1"/>
    <col min="1521" max="1522" width="11.140625" style="17" bestFit="1" customWidth="1"/>
    <col min="1523" max="1524" width="9.85546875" style="17" bestFit="1" customWidth="1"/>
    <col min="1525" max="1526" width="9.140625" style="17"/>
    <col min="1527" max="1527" width="10.5703125" style="17" bestFit="1" customWidth="1"/>
    <col min="1528" max="1529" width="10.5703125" style="17" customWidth="1"/>
    <col min="1530" max="1530" width="11.140625" style="17" bestFit="1" customWidth="1"/>
    <col min="1531" max="1532" width="11.7109375" style="17" bestFit="1" customWidth="1"/>
    <col min="1533" max="1533" width="8" style="17" bestFit="1" customWidth="1"/>
    <col min="1534" max="1535" width="8" style="17" customWidth="1"/>
    <col min="1536" max="1536" width="12" style="17" bestFit="1" customWidth="1"/>
    <col min="1537" max="1537" width="10.28515625" style="17" customWidth="1"/>
    <col min="1538" max="1538" width="9.5703125" style="17" bestFit="1" customWidth="1"/>
    <col min="1539" max="1539" width="9.85546875" style="17" bestFit="1" customWidth="1"/>
    <col min="1540" max="1541" width="9.140625" style="17"/>
    <col min="1542" max="1543" width="10.42578125" style="17" bestFit="1" customWidth="1"/>
    <col min="1544" max="1773" width="9.140625" style="17"/>
    <col min="1774" max="1774" width="13.7109375" style="17" bestFit="1" customWidth="1"/>
    <col min="1775" max="1775" width="10.140625" style="17" bestFit="1" customWidth="1"/>
    <col min="1776" max="1776" width="10.5703125" style="17" bestFit="1" customWidth="1"/>
    <col min="1777" max="1778" width="11.140625" style="17" bestFit="1" customWidth="1"/>
    <col min="1779" max="1780" width="9.85546875" style="17" bestFit="1" customWidth="1"/>
    <col min="1781" max="1782" width="9.140625" style="17"/>
    <col min="1783" max="1783" width="10.5703125" style="17" bestFit="1" customWidth="1"/>
    <col min="1784" max="1785" width="10.5703125" style="17" customWidth="1"/>
    <col min="1786" max="1786" width="11.140625" style="17" bestFit="1" customWidth="1"/>
    <col min="1787" max="1788" width="11.7109375" style="17" bestFit="1" customWidth="1"/>
    <col min="1789" max="1789" width="8" style="17" bestFit="1" customWidth="1"/>
    <col min="1790" max="1791" width="8" style="17" customWidth="1"/>
    <col min="1792" max="1792" width="12" style="17" bestFit="1" customWidth="1"/>
    <col min="1793" max="1793" width="10.28515625" style="17" customWidth="1"/>
    <col min="1794" max="1794" width="9.5703125" style="17" bestFit="1" customWidth="1"/>
    <col min="1795" max="1795" width="9.85546875" style="17" bestFit="1" customWidth="1"/>
    <col min="1796" max="1797" width="9.140625" style="17"/>
    <col min="1798" max="1799" width="10.42578125" style="17" bestFit="1" customWidth="1"/>
    <col min="1800" max="2029" width="9.140625" style="17"/>
    <col min="2030" max="2030" width="13.7109375" style="17" bestFit="1" customWidth="1"/>
    <col min="2031" max="2031" width="10.140625" style="17" bestFit="1" customWidth="1"/>
    <col min="2032" max="2032" width="10.5703125" style="17" bestFit="1" customWidth="1"/>
    <col min="2033" max="2034" width="11.140625" style="17" bestFit="1" customWidth="1"/>
    <col min="2035" max="2036" width="9.85546875" style="17" bestFit="1" customWidth="1"/>
    <col min="2037" max="2038" width="9.140625" style="17"/>
    <col min="2039" max="2039" width="10.5703125" style="17" bestFit="1" customWidth="1"/>
    <col min="2040" max="2041" width="10.5703125" style="17" customWidth="1"/>
    <col min="2042" max="2042" width="11.140625" style="17" bestFit="1" customWidth="1"/>
    <col min="2043" max="2044" width="11.7109375" style="17" bestFit="1" customWidth="1"/>
    <col min="2045" max="2045" width="8" style="17" bestFit="1" customWidth="1"/>
    <col min="2046" max="2047" width="8" style="17" customWidth="1"/>
    <col min="2048" max="2048" width="12" style="17" bestFit="1" customWidth="1"/>
    <col min="2049" max="2049" width="10.28515625" style="17" customWidth="1"/>
    <col min="2050" max="2050" width="9.5703125" style="17" bestFit="1" customWidth="1"/>
    <col min="2051" max="2051" width="9.85546875" style="17" bestFit="1" customWidth="1"/>
    <col min="2052" max="2053" width="9.140625" style="17"/>
    <col min="2054" max="2055" width="10.42578125" style="17" bestFit="1" customWidth="1"/>
    <col min="2056" max="2285" width="9.140625" style="17"/>
    <col min="2286" max="2286" width="13.7109375" style="17" bestFit="1" customWidth="1"/>
    <col min="2287" max="2287" width="10.140625" style="17" bestFit="1" customWidth="1"/>
    <col min="2288" max="2288" width="10.5703125" style="17" bestFit="1" customWidth="1"/>
    <col min="2289" max="2290" width="11.140625" style="17" bestFit="1" customWidth="1"/>
    <col min="2291" max="2292" width="9.85546875" style="17" bestFit="1" customWidth="1"/>
    <col min="2293" max="2294" width="9.140625" style="17"/>
    <col min="2295" max="2295" width="10.5703125" style="17" bestFit="1" customWidth="1"/>
    <col min="2296" max="2297" width="10.5703125" style="17" customWidth="1"/>
    <col min="2298" max="2298" width="11.140625" style="17" bestFit="1" customWidth="1"/>
    <col min="2299" max="2300" width="11.7109375" style="17" bestFit="1" customWidth="1"/>
    <col min="2301" max="2301" width="8" style="17" bestFit="1" customWidth="1"/>
    <col min="2302" max="2303" width="8" style="17" customWidth="1"/>
    <col min="2304" max="2304" width="12" style="17" bestFit="1" customWidth="1"/>
    <col min="2305" max="2305" width="10.28515625" style="17" customWidth="1"/>
    <col min="2306" max="2306" width="9.5703125" style="17" bestFit="1" customWidth="1"/>
    <col min="2307" max="2307" width="9.85546875" style="17" bestFit="1" customWidth="1"/>
    <col min="2308" max="2309" width="9.140625" style="17"/>
    <col min="2310" max="2311" width="10.42578125" style="17" bestFit="1" customWidth="1"/>
    <col min="2312" max="2541" width="9.140625" style="17"/>
    <col min="2542" max="2542" width="13.7109375" style="17" bestFit="1" customWidth="1"/>
    <col min="2543" max="2543" width="10.140625" style="17" bestFit="1" customWidth="1"/>
    <col min="2544" max="2544" width="10.5703125" style="17" bestFit="1" customWidth="1"/>
    <col min="2545" max="2546" width="11.140625" style="17" bestFit="1" customWidth="1"/>
    <col min="2547" max="2548" width="9.85546875" style="17" bestFit="1" customWidth="1"/>
    <col min="2549" max="2550" width="9.140625" style="17"/>
    <col min="2551" max="2551" width="10.5703125" style="17" bestFit="1" customWidth="1"/>
    <col min="2552" max="2553" width="10.5703125" style="17" customWidth="1"/>
    <col min="2554" max="2554" width="11.140625" style="17" bestFit="1" customWidth="1"/>
    <col min="2555" max="2556" width="11.7109375" style="17" bestFit="1" customWidth="1"/>
    <col min="2557" max="2557" width="8" style="17" bestFit="1" customWidth="1"/>
    <col min="2558" max="2559" width="8" style="17" customWidth="1"/>
    <col min="2560" max="2560" width="12" style="17" bestFit="1" customWidth="1"/>
    <col min="2561" max="2561" width="10.28515625" style="17" customWidth="1"/>
    <col min="2562" max="2562" width="9.5703125" style="17" bestFit="1" customWidth="1"/>
    <col min="2563" max="2563" width="9.85546875" style="17" bestFit="1" customWidth="1"/>
    <col min="2564" max="2565" width="9.140625" style="17"/>
    <col min="2566" max="2567" width="10.42578125" style="17" bestFit="1" customWidth="1"/>
    <col min="2568" max="2797" width="9.140625" style="17"/>
    <col min="2798" max="2798" width="13.7109375" style="17" bestFit="1" customWidth="1"/>
    <col min="2799" max="2799" width="10.140625" style="17" bestFit="1" customWidth="1"/>
    <col min="2800" max="2800" width="10.5703125" style="17" bestFit="1" customWidth="1"/>
    <col min="2801" max="2802" width="11.140625" style="17" bestFit="1" customWidth="1"/>
    <col min="2803" max="2804" width="9.85546875" style="17" bestFit="1" customWidth="1"/>
    <col min="2805" max="2806" width="9.140625" style="17"/>
    <col min="2807" max="2807" width="10.5703125" style="17" bestFit="1" customWidth="1"/>
    <col min="2808" max="2809" width="10.5703125" style="17" customWidth="1"/>
    <col min="2810" max="2810" width="11.140625" style="17" bestFit="1" customWidth="1"/>
    <col min="2811" max="2812" width="11.7109375" style="17" bestFit="1" customWidth="1"/>
    <col min="2813" max="2813" width="8" style="17" bestFit="1" customWidth="1"/>
    <col min="2814" max="2815" width="8" style="17" customWidth="1"/>
    <col min="2816" max="2816" width="12" style="17" bestFit="1" customWidth="1"/>
    <col min="2817" max="2817" width="10.28515625" style="17" customWidth="1"/>
    <col min="2818" max="2818" width="9.5703125" style="17" bestFit="1" customWidth="1"/>
    <col min="2819" max="2819" width="9.85546875" style="17" bestFit="1" customWidth="1"/>
    <col min="2820" max="2821" width="9.140625" style="17"/>
    <col min="2822" max="2823" width="10.42578125" style="17" bestFit="1" customWidth="1"/>
    <col min="2824" max="3053" width="9.140625" style="17"/>
    <col min="3054" max="3054" width="13.7109375" style="17" bestFit="1" customWidth="1"/>
    <col min="3055" max="3055" width="10.140625" style="17" bestFit="1" customWidth="1"/>
    <col min="3056" max="3056" width="10.5703125" style="17" bestFit="1" customWidth="1"/>
    <col min="3057" max="3058" width="11.140625" style="17" bestFit="1" customWidth="1"/>
    <col min="3059" max="3060" width="9.85546875" style="17" bestFit="1" customWidth="1"/>
    <col min="3061" max="3062" width="9.140625" style="17"/>
    <col min="3063" max="3063" width="10.5703125" style="17" bestFit="1" customWidth="1"/>
    <col min="3064" max="3065" width="10.5703125" style="17" customWidth="1"/>
    <col min="3066" max="3066" width="11.140625" style="17" bestFit="1" customWidth="1"/>
    <col min="3067" max="3068" width="11.7109375" style="17" bestFit="1" customWidth="1"/>
    <col min="3069" max="3069" width="8" style="17" bestFit="1" customWidth="1"/>
    <col min="3070" max="3071" width="8" style="17" customWidth="1"/>
    <col min="3072" max="3072" width="12" style="17" bestFit="1" customWidth="1"/>
    <col min="3073" max="3073" width="10.28515625" style="17" customWidth="1"/>
    <col min="3074" max="3074" width="9.5703125" style="17" bestFit="1" customWidth="1"/>
    <col min="3075" max="3075" width="9.85546875" style="17" bestFit="1" customWidth="1"/>
    <col min="3076" max="3077" width="9.140625" style="17"/>
    <col min="3078" max="3079" width="10.42578125" style="17" bestFit="1" customWidth="1"/>
    <col min="3080" max="3309" width="9.140625" style="17"/>
    <col min="3310" max="3310" width="13.7109375" style="17" bestFit="1" customWidth="1"/>
    <col min="3311" max="3311" width="10.140625" style="17" bestFit="1" customWidth="1"/>
    <col min="3312" max="3312" width="10.5703125" style="17" bestFit="1" customWidth="1"/>
    <col min="3313" max="3314" width="11.140625" style="17" bestFit="1" customWidth="1"/>
    <col min="3315" max="3316" width="9.85546875" style="17" bestFit="1" customWidth="1"/>
    <col min="3317" max="3318" width="9.140625" style="17"/>
    <col min="3319" max="3319" width="10.5703125" style="17" bestFit="1" customWidth="1"/>
    <col min="3320" max="3321" width="10.5703125" style="17" customWidth="1"/>
    <col min="3322" max="3322" width="11.140625" style="17" bestFit="1" customWidth="1"/>
    <col min="3323" max="3324" width="11.7109375" style="17" bestFit="1" customWidth="1"/>
    <col min="3325" max="3325" width="8" style="17" bestFit="1" customWidth="1"/>
    <col min="3326" max="3327" width="8" style="17" customWidth="1"/>
    <col min="3328" max="3328" width="12" style="17" bestFit="1" customWidth="1"/>
    <col min="3329" max="3329" width="10.28515625" style="17" customWidth="1"/>
    <col min="3330" max="3330" width="9.5703125" style="17" bestFit="1" customWidth="1"/>
    <col min="3331" max="3331" width="9.85546875" style="17" bestFit="1" customWidth="1"/>
    <col min="3332" max="3333" width="9.140625" style="17"/>
    <col min="3334" max="3335" width="10.42578125" style="17" bestFit="1" customWidth="1"/>
    <col min="3336" max="3565" width="9.140625" style="17"/>
    <col min="3566" max="3566" width="13.7109375" style="17" bestFit="1" customWidth="1"/>
    <col min="3567" max="3567" width="10.140625" style="17" bestFit="1" customWidth="1"/>
    <col min="3568" max="3568" width="10.5703125" style="17" bestFit="1" customWidth="1"/>
    <col min="3569" max="3570" width="11.140625" style="17" bestFit="1" customWidth="1"/>
    <col min="3571" max="3572" width="9.85546875" style="17" bestFit="1" customWidth="1"/>
    <col min="3573" max="3574" width="9.140625" style="17"/>
    <col min="3575" max="3575" width="10.5703125" style="17" bestFit="1" customWidth="1"/>
    <col min="3576" max="3577" width="10.5703125" style="17" customWidth="1"/>
    <col min="3578" max="3578" width="11.140625" style="17" bestFit="1" customWidth="1"/>
    <col min="3579" max="3580" width="11.7109375" style="17" bestFit="1" customWidth="1"/>
    <col min="3581" max="3581" width="8" style="17" bestFit="1" customWidth="1"/>
    <col min="3582" max="3583" width="8" style="17" customWidth="1"/>
    <col min="3584" max="3584" width="12" style="17" bestFit="1" customWidth="1"/>
    <col min="3585" max="3585" width="10.28515625" style="17" customWidth="1"/>
    <col min="3586" max="3586" width="9.5703125" style="17" bestFit="1" customWidth="1"/>
    <col min="3587" max="3587" width="9.85546875" style="17" bestFit="1" customWidth="1"/>
    <col min="3588" max="3589" width="9.140625" style="17"/>
    <col min="3590" max="3591" width="10.42578125" style="17" bestFit="1" customWidth="1"/>
    <col min="3592" max="3821" width="9.140625" style="17"/>
    <col min="3822" max="3822" width="13.7109375" style="17" bestFit="1" customWidth="1"/>
    <col min="3823" max="3823" width="10.140625" style="17" bestFit="1" customWidth="1"/>
    <col min="3824" max="3824" width="10.5703125" style="17" bestFit="1" customWidth="1"/>
    <col min="3825" max="3826" width="11.140625" style="17" bestFit="1" customWidth="1"/>
    <col min="3827" max="3828" width="9.85546875" style="17" bestFit="1" customWidth="1"/>
    <col min="3829" max="3830" width="9.140625" style="17"/>
    <col min="3831" max="3831" width="10.5703125" style="17" bestFit="1" customWidth="1"/>
    <col min="3832" max="3833" width="10.5703125" style="17" customWidth="1"/>
    <col min="3834" max="3834" width="11.140625" style="17" bestFit="1" customWidth="1"/>
    <col min="3835" max="3836" width="11.7109375" style="17" bestFit="1" customWidth="1"/>
    <col min="3837" max="3837" width="8" style="17" bestFit="1" customWidth="1"/>
    <col min="3838" max="3839" width="8" style="17" customWidth="1"/>
    <col min="3840" max="3840" width="12" style="17" bestFit="1" customWidth="1"/>
    <col min="3841" max="3841" width="10.28515625" style="17" customWidth="1"/>
    <col min="3842" max="3842" width="9.5703125" style="17" bestFit="1" customWidth="1"/>
    <col min="3843" max="3843" width="9.85546875" style="17" bestFit="1" customWidth="1"/>
    <col min="3844" max="3845" width="9.140625" style="17"/>
    <col min="3846" max="3847" width="10.42578125" style="17" bestFit="1" customWidth="1"/>
    <col min="3848" max="4077" width="9.140625" style="17"/>
    <col min="4078" max="4078" width="13.7109375" style="17" bestFit="1" customWidth="1"/>
    <col min="4079" max="4079" width="10.140625" style="17" bestFit="1" customWidth="1"/>
    <col min="4080" max="4080" width="10.5703125" style="17" bestFit="1" customWidth="1"/>
    <col min="4081" max="4082" width="11.140625" style="17" bestFit="1" customWidth="1"/>
    <col min="4083" max="4084" width="9.85546875" style="17" bestFit="1" customWidth="1"/>
    <col min="4085" max="4086" width="9.140625" style="17"/>
    <col min="4087" max="4087" width="10.5703125" style="17" bestFit="1" customWidth="1"/>
    <col min="4088" max="4089" width="10.5703125" style="17" customWidth="1"/>
    <col min="4090" max="4090" width="11.140625" style="17" bestFit="1" customWidth="1"/>
    <col min="4091" max="4092" width="11.7109375" style="17" bestFit="1" customWidth="1"/>
    <col min="4093" max="4093" width="8" style="17" bestFit="1" customWidth="1"/>
    <col min="4094" max="4095" width="8" style="17" customWidth="1"/>
    <col min="4096" max="4096" width="12" style="17" bestFit="1" customWidth="1"/>
    <col min="4097" max="4097" width="10.28515625" style="17" customWidth="1"/>
    <col min="4098" max="4098" width="9.5703125" style="17" bestFit="1" customWidth="1"/>
    <col min="4099" max="4099" width="9.85546875" style="17" bestFit="1" customWidth="1"/>
    <col min="4100" max="4101" width="9.140625" style="17"/>
    <col min="4102" max="4103" width="10.42578125" style="17" bestFit="1" customWidth="1"/>
    <col min="4104" max="4333" width="9.140625" style="17"/>
    <col min="4334" max="4334" width="13.7109375" style="17" bestFit="1" customWidth="1"/>
    <col min="4335" max="4335" width="10.140625" style="17" bestFit="1" customWidth="1"/>
    <col min="4336" max="4336" width="10.5703125" style="17" bestFit="1" customWidth="1"/>
    <col min="4337" max="4338" width="11.140625" style="17" bestFit="1" customWidth="1"/>
    <col min="4339" max="4340" width="9.85546875" style="17" bestFit="1" customWidth="1"/>
    <col min="4341" max="4342" width="9.140625" style="17"/>
    <col min="4343" max="4343" width="10.5703125" style="17" bestFit="1" customWidth="1"/>
    <col min="4344" max="4345" width="10.5703125" style="17" customWidth="1"/>
    <col min="4346" max="4346" width="11.140625" style="17" bestFit="1" customWidth="1"/>
    <col min="4347" max="4348" width="11.7109375" style="17" bestFit="1" customWidth="1"/>
    <col min="4349" max="4349" width="8" style="17" bestFit="1" customWidth="1"/>
    <col min="4350" max="4351" width="8" style="17" customWidth="1"/>
    <col min="4352" max="4352" width="12" style="17" bestFit="1" customWidth="1"/>
    <col min="4353" max="4353" width="10.28515625" style="17" customWidth="1"/>
    <col min="4354" max="4354" width="9.5703125" style="17" bestFit="1" customWidth="1"/>
    <col min="4355" max="4355" width="9.85546875" style="17" bestFit="1" customWidth="1"/>
    <col min="4356" max="4357" width="9.140625" style="17"/>
    <col min="4358" max="4359" width="10.42578125" style="17" bestFit="1" customWidth="1"/>
    <col min="4360" max="4589" width="9.140625" style="17"/>
    <col min="4590" max="4590" width="13.7109375" style="17" bestFit="1" customWidth="1"/>
    <col min="4591" max="4591" width="10.140625" style="17" bestFit="1" customWidth="1"/>
    <col min="4592" max="4592" width="10.5703125" style="17" bestFit="1" customWidth="1"/>
    <col min="4593" max="4594" width="11.140625" style="17" bestFit="1" customWidth="1"/>
    <col min="4595" max="4596" width="9.85546875" style="17" bestFit="1" customWidth="1"/>
    <col min="4597" max="4598" width="9.140625" style="17"/>
    <col min="4599" max="4599" width="10.5703125" style="17" bestFit="1" customWidth="1"/>
    <col min="4600" max="4601" width="10.5703125" style="17" customWidth="1"/>
    <col min="4602" max="4602" width="11.140625" style="17" bestFit="1" customWidth="1"/>
    <col min="4603" max="4604" width="11.7109375" style="17" bestFit="1" customWidth="1"/>
    <col min="4605" max="4605" width="8" style="17" bestFit="1" customWidth="1"/>
    <col min="4606" max="4607" width="8" style="17" customWidth="1"/>
    <col min="4608" max="4608" width="12" style="17" bestFit="1" customWidth="1"/>
    <col min="4609" max="4609" width="10.28515625" style="17" customWidth="1"/>
    <col min="4610" max="4610" width="9.5703125" style="17" bestFit="1" customWidth="1"/>
    <col min="4611" max="4611" width="9.85546875" style="17" bestFit="1" customWidth="1"/>
    <col min="4612" max="4613" width="9.140625" style="17"/>
    <col min="4614" max="4615" width="10.42578125" style="17" bestFit="1" customWidth="1"/>
    <col min="4616" max="4845" width="9.140625" style="17"/>
    <col min="4846" max="4846" width="13.7109375" style="17" bestFit="1" customWidth="1"/>
    <col min="4847" max="4847" width="10.140625" style="17" bestFit="1" customWidth="1"/>
    <col min="4848" max="4848" width="10.5703125" style="17" bestFit="1" customWidth="1"/>
    <col min="4849" max="4850" width="11.140625" style="17" bestFit="1" customWidth="1"/>
    <col min="4851" max="4852" width="9.85546875" style="17" bestFit="1" customWidth="1"/>
    <col min="4853" max="4854" width="9.140625" style="17"/>
    <col min="4855" max="4855" width="10.5703125" style="17" bestFit="1" customWidth="1"/>
    <col min="4856" max="4857" width="10.5703125" style="17" customWidth="1"/>
    <col min="4858" max="4858" width="11.140625" style="17" bestFit="1" customWidth="1"/>
    <col min="4859" max="4860" width="11.7109375" style="17" bestFit="1" customWidth="1"/>
    <col min="4861" max="4861" width="8" style="17" bestFit="1" customWidth="1"/>
    <col min="4862" max="4863" width="8" style="17" customWidth="1"/>
    <col min="4864" max="4864" width="12" style="17" bestFit="1" customWidth="1"/>
    <col min="4865" max="4865" width="10.28515625" style="17" customWidth="1"/>
    <col min="4866" max="4866" width="9.5703125" style="17" bestFit="1" customWidth="1"/>
    <col min="4867" max="4867" width="9.85546875" style="17" bestFit="1" customWidth="1"/>
    <col min="4868" max="4869" width="9.140625" style="17"/>
    <col min="4870" max="4871" width="10.42578125" style="17" bestFit="1" customWidth="1"/>
    <col min="4872" max="5101" width="9.140625" style="17"/>
    <col min="5102" max="5102" width="13.7109375" style="17" bestFit="1" customWidth="1"/>
    <col min="5103" max="5103" width="10.140625" style="17" bestFit="1" customWidth="1"/>
    <col min="5104" max="5104" width="10.5703125" style="17" bestFit="1" customWidth="1"/>
    <col min="5105" max="5106" width="11.140625" style="17" bestFit="1" customWidth="1"/>
    <col min="5107" max="5108" width="9.85546875" style="17" bestFit="1" customWidth="1"/>
    <col min="5109" max="5110" width="9.140625" style="17"/>
    <col min="5111" max="5111" width="10.5703125" style="17" bestFit="1" customWidth="1"/>
    <col min="5112" max="5113" width="10.5703125" style="17" customWidth="1"/>
    <col min="5114" max="5114" width="11.140625" style="17" bestFit="1" customWidth="1"/>
    <col min="5115" max="5116" width="11.7109375" style="17" bestFit="1" customWidth="1"/>
    <col min="5117" max="5117" width="8" style="17" bestFit="1" customWidth="1"/>
    <col min="5118" max="5119" width="8" style="17" customWidth="1"/>
    <col min="5120" max="5120" width="12" style="17" bestFit="1" customWidth="1"/>
    <col min="5121" max="5121" width="10.28515625" style="17" customWidth="1"/>
    <col min="5122" max="5122" width="9.5703125" style="17" bestFit="1" customWidth="1"/>
    <col min="5123" max="5123" width="9.85546875" style="17" bestFit="1" customWidth="1"/>
    <col min="5124" max="5125" width="9.140625" style="17"/>
    <col min="5126" max="5127" width="10.42578125" style="17" bestFit="1" customWidth="1"/>
    <col min="5128" max="5357" width="9.140625" style="17"/>
    <col min="5358" max="5358" width="13.7109375" style="17" bestFit="1" customWidth="1"/>
    <col min="5359" max="5359" width="10.140625" style="17" bestFit="1" customWidth="1"/>
    <col min="5360" max="5360" width="10.5703125" style="17" bestFit="1" customWidth="1"/>
    <col min="5361" max="5362" width="11.140625" style="17" bestFit="1" customWidth="1"/>
    <col min="5363" max="5364" width="9.85546875" style="17" bestFit="1" customWidth="1"/>
    <col min="5365" max="5366" width="9.140625" style="17"/>
    <col min="5367" max="5367" width="10.5703125" style="17" bestFit="1" customWidth="1"/>
    <col min="5368" max="5369" width="10.5703125" style="17" customWidth="1"/>
    <col min="5370" max="5370" width="11.140625" style="17" bestFit="1" customWidth="1"/>
    <col min="5371" max="5372" width="11.7109375" style="17" bestFit="1" customWidth="1"/>
    <col min="5373" max="5373" width="8" style="17" bestFit="1" customWidth="1"/>
    <col min="5374" max="5375" width="8" style="17" customWidth="1"/>
    <col min="5376" max="5376" width="12" style="17" bestFit="1" customWidth="1"/>
    <col min="5377" max="5377" width="10.28515625" style="17" customWidth="1"/>
    <col min="5378" max="5378" width="9.5703125" style="17" bestFit="1" customWidth="1"/>
    <col min="5379" max="5379" width="9.85546875" style="17" bestFit="1" customWidth="1"/>
    <col min="5380" max="5381" width="9.140625" style="17"/>
    <col min="5382" max="5383" width="10.42578125" style="17" bestFit="1" customWidth="1"/>
    <col min="5384" max="5613" width="9.140625" style="17"/>
    <col min="5614" max="5614" width="13.7109375" style="17" bestFit="1" customWidth="1"/>
    <col min="5615" max="5615" width="10.140625" style="17" bestFit="1" customWidth="1"/>
    <col min="5616" max="5616" width="10.5703125" style="17" bestFit="1" customWidth="1"/>
    <col min="5617" max="5618" width="11.140625" style="17" bestFit="1" customWidth="1"/>
    <col min="5619" max="5620" width="9.85546875" style="17" bestFit="1" customWidth="1"/>
    <col min="5621" max="5622" width="9.140625" style="17"/>
    <col min="5623" max="5623" width="10.5703125" style="17" bestFit="1" customWidth="1"/>
    <col min="5624" max="5625" width="10.5703125" style="17" customWidth="1"/>
    <col min="5626" max="5626" width="11.140625" style="17" bestFit="1" customWidth="1"/>
    <col min="5627" max="5628" width="11.7109375" style="17" bestFit="1" customWidth="1"/>
    <col min="5629" max="5629" width="8" style="17" bestFit="1" customWidth="1"/>
    <col min="5630" max="5631" width="8" style="17" customWidth="1"/>
    <col min="5632" max="5632" width="12" style="17" bestFit="1" customWidth="1"/>
    <col min="5633" max="5633" width="10.28515625" style="17" customWidth="1"/>
    <col min="5634" max="5634" width="9.5703125" style="17" bestFit="1" customWidth="1"/>
    <col min="5635" max="5635" width="9.85546875" style="17" bestFit="1" customWidth="1"/>
    <col min="5636" max="5637" width="9.140625" style="17"/>
    <col min="5638" max="5639" width="10.42578125" style="17" bestFit="1" customWidth="1"/>
    <col min="5640" max="5869" width="9.140625" style="17"/>
    <col min="5870" max="5870" width="13.7109375" style="17" bestFit="1" customWidth="1"/>
    <col min="5871" max="5871" width="10.140625" style="17" bestFit="1" customWidth="1"/>
    <col min="5872" max="5872" width="10.5703125" style="17" bestFit="1" customWidth="1"/>
    <col min="5873" max="5874" width="11.140625" style="17" bestFit="1" customWidth="1"/>
    <col min="5875" max="5876" width="9.85546875" style="17" bestFit="1" customWidth="1"/>
    <col min="5877" max="5878" width="9.140625" style="17"/>
    <col min="5879" max="5879" width="10.5703125" style="17" bestFit="1" customWidth="1"/>
    <col min="5880" max="5881" width="10.5703125" style="17" customWidth="1"/>
    <col min="5882" max="5882" width="11.140625" style="17" bestFit="1" customWidth="1"/>
    <col min="5883" max="5884" width="11.7109375" style="17" bestFit="1" customWidth="1"/>
    <col min="5885" max="5885" width="8" style="17" bestFit="1" customWidth="1"/>
    <col min="5886" max="5887" width="8" style="17" customWidth="1"/>
    <col min="5888" max="5888" width="12" style="17" bestFit="1" customWidth="1"/>
    <col min="5889" max="5889" width="10.28515625" style="17" customWidth="1"/>
    <col min="5890" max="5890" width="9.5703125" style="17" bestFit="1" customWidth="1"/>
    <col min="5891" max="5891" width="9.85546875" style="17" bestFit="1" customWidth="1"/>
    <col min="5892" max="5893" width="9.140625" style="17"/>
    <col min="5894" max="5895" width="10.42578125" style="17" bestFit="1" customWidth="1"/>
    <col min="5896" max="6125" width="9.140625" style="17"/>
    <col min="6126" max="6126" width="13.7109375" style="17" bestFit="1" customWidth="1"/>
    <col min="6127" max="6127" width="10.140625" style="17" bestFit="1" customWidth="1"/>
    <col min="6128" max="6128" width="10.5703125" style="17" bestFit="1" customWidth="1"/>
    <col min="6129" max="6130" width="11.140625" style="17" bestFit="1" customWidth="1"/>
    <col min="6131" max="6132" width="9.85546875" style="17" bestFit="1" customWidth="1"/>
    <col min="6133" max="6134" width="9.140625" style="17"/>
    <col min="6135" max="6135" width="10.5703125" style="17" bestFit="1" customWidth="1"/>
    <col min="6136" max="6137" width="10.5703125" style="17" customWidth="1"/>
    <col min="6138" max="6138" width="11.140625" style="17" bestFit="1" customWidth="1"/>
    <col min="6139" max="6140" width="11.7109375" style="17" bestFit="1" customWidth="1"/>
    <col min="6141" max="6141" width="8" style="17" bestFit="1" customWidth="1"/>
    <col min="6142" max="6143" width="8" style="17" customWidth="1"/>
    <col min="6144" max="6144" width="12" style="17" bestFit="1" customWidth="1"/>
    <col min="6145" max="6145" width="10.28515625" style="17" customWidth="1"/>
    <col min="6146" max="6146" width="9.5703125" style="17" bestFit="1" customWidth="1"/>
    <col min="6147" max="6147" width="9.85546875" style="17" bestFit="1" customWidth="1"/>
    <col min="6148" max="6149" width="9.140625" style="17"/>
    <col min="6150" max="6151" width="10.42578125" style="17" bestFit="1" customWidth="1"/>
    <col min="6152" max="6381" width="9.140625" style="17"/>
    <col min="6382" max="6382" width="13.7109375" style="17" bestFit="1" customWidth="1"/>
    <col min="6383" max="6383" width="10.140625" style="17" bestFit="1" customWidth="1"/>
    <col min="6384" max="6384" width="10.5703125" style="17" bestFit="1" customWidth="1"/>
    <col min="6385" max="6386" width="11.140625" style="17" bestFit="1" customWidth="1"/>
    <col min="6387" max="6388" width="9.85546875" style="17" bestFit="1" customWidth="1"/>
    <col min="6389" max="6390" width="9.140625" style="17"/>
    <col min="6391" max="6391" width="10.5703125" style="17" bestFit="1" customWidth="1"/>
    <col min="6392" max="6393" width="10.5703125" style="17" customWidth="1"/>
    <col min="6394" max="6394" width="11.140625" style="17" bestFit="1" customWidth="1"/>
    <col min="6395" max="6396" width="11.7109375" style="17" bestFit="1" customWidth="1"/>
    <col min="6397" max="6397" width="8" style="17" bestFit="1" customWidth="1"/>
    <col min="6398" max="6399" width="8" style="17" customWidth="1"/>
    <col min="6400" max="6400" width="12" style="17" bestFit="1" customWidth="1"/>
    <col min="6401" max="6401" width="10.28515625" style="17" customWidth="1"/>
    <col min="6402" max="6402" width="9.5703125" style="17" bestFit="1" customWidth="1"/>
    <col min="6403" max="6403" width="9.85546875" style="17" bestFit="1" customWidth="1"/>
    <col min="6404" max="6405" width="9.140625" style="17"/>
    <col min="6406" max="6407" width="10.42578125" style="17" bestFit="1" customWidth="1"/>
    <col min="6408" max="6637" width="9.140625" style="17"/>
    <col min="6638" max="6638" width="13.7109375" style="17" bestFit="1" customWidth="1"/>
    <col min="6639" max="6639" width="10.140625" style="17" bestFit="1" customWidth="1"/>
    <col min="6640" max="6640" width="10.5703125" style="17" bestFit="1" customWidth="1"/>
    <col min="6641" max="6642" width="11.140625" style="17" bestFit="1" customWidth="1"/>
    <col min="6643" max="6644" width="9.85546875" style="17" bestFit="1" customWidth="1"/>
    <col min="6645" max="6646" width="9.140625" style="17"/>
    <col min="6647" max="6647" width="10.5703125" style="17" bestFit="1" customWidth="1"/>
    <col min="6648" max="6649" width="10.5703125" style="17" customWidth="1"/>
    <col min="6650" max="6650" width="11.140625" style="17" bestFit="1" customWidth="1"/>
    <col min="6651" max="6652" width="11.7109375" style="17" bestFit="1" customWidth="1"/>
    <col min="6653" max="6653" width="8" style="17" bestFit="1" customWidth="1"/>
    <col min="6654" max="6655" width="8" style="17" customWidth="1"/>
    <col min="6656" max="6656" width="12" style="17" bestFit="1" customWidth="1"/>
    <col min="6657" max="6657" width="10.28515625" style="17" customWidth="1"/>
    <col min="6658" max="6658" width="9.5703125" style="17" bestFit="1" customWidth="1"/>
    <col min="6659" max="6659" width="9.85546875" style="17" bestFit="1" customWidth="1"/>
    <col min="6660" max="6661" width="9.140625" style="17"/>
    <col min="6662" max="6663" width="10.42578125" style="17" bestFit="1" customWidth="1"/>
    <col min="6664" max="6893" width="9.140625" style="17"/>
    <col min="6894" max="6894" width="13.7109375" style="17" bestFit="1" customWidth="1"/>
    <col min="6895" max="6895" width="10.140625" style="17" bestFit="1" customWidth="1"/>
    <col min="6896" max="6896" width="10.5703125" style="17" bestFit="1" customWidth="1"/>
    <col min="6897" max="6898" width="11.140625" style="17" bestFit="1" customWidth="1"/>
    <col min="6899" max="6900" width="9.85546875" style="17" bestFit="1" customWidth="1"/>
    <col min="6901" max="6902" width="9.140625" style="17"/>
    <col min="6903" max="6903" width="10.5703125" style="17" bestFit="1" customWidth="1"/>
    <col min="6904" max="6905" width="10.5703125" style="17" customWidth="1"/>
    <col min="6906" max="6906" width="11.140625" style="17" bestFit="1" customWidth="1"/>
    <col min="6907" max="6908" width="11.7109375" style="17" bestFit="1" customWidth="1"/>
    <col min="6909" max="6909" width="8" style="17" bestFit="1" customWidth="1"/>
    <col min="6910" max="6911" width="8" style="17" customWidth="1"/>
    <col min="6912" max="6912" width="12" style="17" bestFit="1" customWidth="1"/>
    <col min="6913" max="6913" width="10.28515625" style="17" customWidth="1"/>
    <col min="6914" max="6914" width="9.5703125" style="17" bestFit="1" customWidth="1"/>
    <col min="6915" max="6915" width="9.85546875" style="17" bestFit="1" customWidth="1"/>
    <col min="6916" max="6917" width="9.140625" style="17"/>
    <col min="6918" max="6919" width="10.42578125" style="17" bestFit="1" customWidth="1"/>
    <col min="6920" max="7149" width="9.140625" style="17"/>
    <col min="7150" max="7150" width="13.7109375" style="17" bestFit="1" customWidth="1"/>
    <col min="7151" max="7151" width="10.140625" style="17" bestFit="1" customWidth="1"/>
    <col min="7152" max="7152" width="10.5703125" style="17" bestFit="1" customWidth="1"/>
    <col min="7153" max="7154" width="11.140625" style="17" bestFit="1" customWidth="1"/>
    <col min="7155" max="7156" width="9.85546875" style="17" bestFit="1" customWidth="1"/>
    <col min="7157" max="7158" width="9.140625" style="17"/>
    <col min="7159" max="7159" width="10.5703125" style="17" bestFit="1" customWidth="1"/>
    <col min="7160" max="7161" width="10.5703125" style="17" customWidth="1"/>
    <col min="7162" max="7162" width="11.140625" style="17" bestFit="1" customWidth="1"/>
    <col min="7163" max="7164" width="11.7109375" style="17" bestFit="1" customWidth="1"/>
    <col min="7165" max="7165" width="8" style="17" bestFit="1" customWidth="1"/>
    <col min="7166" max="7167" width="8" style="17" customWidth="1"/>
    <col min="7168" max="7168" width="12" style="17" bestFit="1" customWidth="1"/>
    <col min="7169" max="7169" width="10.28515625" style="17" customWidth="1"/>
    <col min="7170" max="7170" width="9.5703125" style="17" bestFit="1" customWidth="1"/>
    <col min="7171" max="7171" width="9.85546875" style="17" bestFit="1" customWidth="1"/>
    <col min="7172" max="7173" width="9.140625" style="17"/>
    <col min="7174" max="7175" width="10.42578125" style="17" bestFit="1" customWidth="1"/>
    <col min="7176" max="7405" width="9.140625" style="17"/>
    <col min="7406" max="7406" width="13.7109375" style="17" bestFit="1" customWidth="1"/>
    <col min="7407" max="7407" width="10.140625" style="17" bestFit="1" customWidth="1"/>
    <col min="7408" max="7408" width="10.5703125" style="17" bestFit="1" customWidth="1"/>
    <col min="7409" max="7410" width="11.140625" style="17" bestFit="1" customWidth="1"/>
    <col min="7411" max="7412" width="9.85546875" style="17" bestFit="1" customWidth="1"/>
    <col min="7413" max="7414" width="9.140625" style="17"/>
    <col min="7415" max="7415" width="10.5703125" style="17" bestFit="1" customWidth="1"/>
    <col min="7416" max="7417" width="10.5703125" style="17" customWidth="1"/>
    <col min="7418" max="7418" width="11.140625" style="17" bestFit="1" customWidth="1"/>
    <col min="7419" max="7420" width="11.7109375" style="17" bestFit="1" customWidth="1"/>
    <col min="7421" max="7421" width="8" style="17" bestFit="1" customWidth="1"/>
    <col min="7422" max="7423" width="8" style="17" customWidth="1"/>
    <col min="7424" max="7424" width="12" style="17" bestFit="1" customWidth="1"/>
    <col min="7425" max="7425" width="10.28515625" style="17" customWidth="1"/>
    <col min="7426" max="7426" width="9.5703125" style="17" bestFit="1" customWidth="1"/>
    <col min="7427" max="7427" width="9.85546875" style="17" bestFit="1" customWidth="1"/>
    <col min="7428" max="7429" width="9.140625" style="17"/>
    <col min="7430" max="7431" width="10.42578125" style="17" bestFit="1" customWidth="1"/>
    <col min="7432" max="7661" width="9.140625" style="17"/>
    <col min="7662" max="7662" width="13.7109375" style="17" bestFit="1" customWidth="1"/>
    <col min="7663" max="7663" width="10.140625" style="17" bestFit="1" customWidth="1"/>
    <col min="7664" max="7664" width="10.5703125" style="17" bestFit="1" customWidth="1"/>
    <col min="7665" max="7666" width="11.140625" style="17" bestFit="1" customWidth="1"/>
    <col min="7667" max="7668" width="9.85546875" style="17" bestFit="1" customWidth="1"/>
    <col min="7669" max="7670" width="9.140625" style="17"/>
    <col min="7671" max="7671" width="10.5703125" style="17" bestFit="1" customWidth="1"/>
    <col min="7672" max="7673" width="10.5703125" style="17" customWidth="1"/>
    <col min="7674" max="7674" width="11.140625" style="17" bestFit="1" customWidth="1"/>
    <col min="7675" max="7676" width="11.7109375" style="17" bestFit="1" customWidth="1"/>
    <col min="7677" max="7677" width="8" style="17" bestFit="1" customWidth="1"/>
    <col min="7678" max="7679" width="8" style="17" customWidth="1"/>
    <col min="7680" max="7680" width="12" style="17" bestFit="1" customWidth="1"/>
    <col min="7681" max="7681" width="10.28515625" style="17" customWidth="1"/>
    <col min="7682" max="7682" width="9.5703125" style="17" bestFit="1" customWidth="1"/>
    <col min="7683" max="7683" width="9.85546875" style="17" bestFit="1" customWidth="1"/>
    <col min="7684" max="7685" width="9.140625" style="17"/>
    <col min="7686" max="7687" width="10.42578125" style="17" bestFit="1" customWidth="1"/>
    <col min="7688" max="7917" width="9.140625" style="17"/>
    <col min="7918" max="7918" width="13.7109375" style="17" bestFit="1" customWidth="1"/>
    <col min="7919" max="7919" width="10.140625" style="17" bestFit="1" customWidth="1"/>
    <col min="7920" max="7920" width="10.5703125" style="17" bestFit="1" customWidth="1"/>
    <col min="7921" max="7922" width="11.140625" style="17" bestFit="1" customWidth="1"/>
    <col min="7923" max="7924" width="9.85546875" style="17" bestFit="1" customWidth="1"/>
    <col min="7925" max="7926" width="9.140625" style="17"/>
    <col min="7927" max="7927" width="10.5703125" style="17" bestFit="1" customWidth="1"/>
    <col min="7928" max="7929" width="10.5703125" style="17" customWidth="1"/>
    <col min="7930" max="7930" width="11.140625" style="17" bestFit="1" customWidth="1"/>
    <col min="7931" max="7932" width="11.7109375" style="17" bestFit="1" customWidth="1"/>
    <col min="7933" max="7933" width="8" style="17" bestFit="1" customWidth="1"/>
    <col min="7934" max="7935" width="8" style="17" customWidth="1"/>
    <col min="7936" max="7936" width="12" style="17" bestFit="1" customWidth="1"/>
    <col min="7937" max="7937" width="10.28515625" style="17" customWidth="1"/>
    <col min="7938" max="7938" width="9.5703125" style="17" bestFit="1" customWidth="1"/>
    <col min="7939" max="7939" width="9.85546875" style="17" bestFit="1" customWidth="1"/>
    <col min="7940" max="7941" width="9.140625" style="17"/>
    <col min="7942" max="7943" width="10.42578125" style="17" bestFit="1" customWidth="1"/>
    <col min="7944" max="8173" width="9.140625" style="17"/>
    <col min="8174" max="8174" width="13.7109375" style="17" bestFit="1" customWidth="1"/>
    <col min="8175" max="8175" width="10.140625" style="17" bestFit="1" customWidth="1"/>
    <col min="8176" max="8176" width="10.5703125" style="17" bestFit="1" customWidth="1"/>
    <col min="8177" max="8178" width="11.140625" style="17" bestFit="1" customWidth="1"/>
    <col min="8179" max="8180" width="9.85546875" style="17" bestFit="1" customWidth="1"/>
    <col min="8181" max="8182" width="9.140625" style="17"/>
    <col min="8183" max="8183" width="10.5703125" style="17" bestFit="1" customWidth="1"/>
    <col min="8184" max="8185" width="10.5703125" style="17" customWidth="1"/>
    <col min="8186" max="8186" width="11.140625" style="17" bestFit="1" customWidth="1"/>
    <col min="8187" max="8188" width="11.7109375" style="17" bestFit="1" customWidth="1"/>
    <col min="8189" max="8189" width="8" style="17" bestFit="1" customWidth="1"/>
    <col min="8190" max="8191" width="8" style="17" customWidth="1"/>
    <col min="8192" max="8192" width="12" style="17" bestFit="1" customWidth="1"/>
    <col min="8193" max="8193" width="10.28515625" style="17" customWidth="1"/>
    <col min="8194" max="8194" width="9.5703125" style="17" bestFit="1" customWidth="1"/>
    <col min="8195" max="8195" width="9.85546875" style="17" bestFit="1" customWidth="1"/>
    <col min="8196" max="8197" width="9.140625" style="17"/>
    <col min="8198" max="8199" width="10.42578125" style="17" bestFit="1" customWidth="1"/>
    <col min="8200" max="8429" width="9.140625" style="17"/>
    <col min="8430" max="8430" width="13.7109375" style="17" bestFit="1" customWidth="1"/>
    <col min="8431" max="8431" width="10.140625" style="17" bestFit="1" customWidth="1"/>
    <col min="8432" max="8432" width="10.5703125" style="17" bestFit="1" customWidth="1"/>
    <col min="8433" max="8434" width="11.140625" style="17" bestFit="1" customWidth="1"/>
    <col min="8435" max="8436" width="9.85546875" style="17" bestFit="1" customWidth="1"/>
    <col min="8437" max="8438" width="9.140625" style="17"/>
    <col min="8439" max="8439" width="10.5703125" style="17" bestFit="1" customWidth="1"/>
    <col min="8440" max="8441" width="10.5703125" style="17" customWidth="1"/>
    <col min="8442" max="8442" width="11.140625" style="17" bestFit="1" customWidth="1"/>
    <col min="8443" max="8444" width="11.7109375" style="17" bestFit="1" customWidth="1"/>
    <col min="8445" max="8445" width="8" style="17" bestFit="1" customWidth="1"/>
    <col min="8446" max="8447" width="8" style="17" customWidth="1"/>
    <col min="8448" max="8448" width="12" style="17" bestFit="1" customWidth="1"/>
    <col min="8449" max="8449" width="10.28515625" style="17" customWidth="1"/>
    <col min="8450" max="8450" width="9.5703125" style="17" bestFit="1" customWidth="1"/>
    <col min="8451" max="8451" width="9.85546875" style="17" bestFit="1" customWidth="1"/>
    <col min="8452" max="8453" width="9.140625" style="17"/>
    <col min="8454" max="8455" width="10.42578125" style="17" bestFit="1" customWidth="1"/>
    <col min="8456" max="8685" width="9.140625" style="17"/>
    <col min="8686" max="8686" width="13.7109375" style="17" bestFit="1" customWidth="1"/>
    <col min="8687" max="8687" width="10.140625" style="17" bestFit="1" customWidth="1"/>
    <col min="8688" max="8688" width="10.5703125" style="17" bestFit="1" customWidth="1"/>
    <col min="8689" max="8690" width="11.140625" style="17" bestFit="1" customWidth="1"/>
    <col min="8691" max="8692" width="9.85546875" style="17" bestFit="1" customWidth="1"/>
    <col min="8693" max="8694" width="9.140625" style="17"/>
    <col min="8695" max="8695" width="10.5703125" style="17" bestFit="1" customWidth="1"/>
    <col min="8696" max="8697" width="10.5703125" style="17" customWidth="1"/>
    <col min="8698" max="8698" width="11.140625" style="17" bestFit="1" customWidth="1"/>
    <col min="8699" max="8700" width="11.7109375" style="17" bestFit="1" customWidth="1"/>
    <col min="8701" max="8701" width="8" style="17" bestFit="1" customWidth="1"/>
    <col min="8702" max="8703" width="8" style="17" customWidth="1"/>
    <col min="8704" max="8704" width="12" style="17" bestFit="1" customWidth="1"/>
    <col min="8705" max="8705" width="10.28515625" style="17" customWidth="1"/>
    <col min="8706" max="8706" width="9.5703125" style="17" bestFit="1" customWidth="1"/>
    <col min="8707" max="8707" width="9.85546875" style="17" bestFit="1" customWidth="1"/>
    <col min="8708" max="8709" width="9.140625" style="17"/>
    <col min="8710" max="8711" width="10.42578125" style="17" bestFit="1" customWidth="1"/>
    <col min="8712" max="8941" width="9.140625" style="17"/>
    <col min="8942" max="8942" width="13.7109375" style="17" bestFit="1" customWidth="1"/>
    <col min="8943" max="8943" width="10.140625" style="17" bestFit="1" customWidth="1"/>
    <col min="8944" max="8944" width="10.5703125" style="17" bestFit="1" customWidth="1"/>
    <col min="8945" max="8946" width="11.140625" style="17" bestFit="1" customWidth="1"/>
    <col min="8947" max="8948" width="9.85546875" style="17" bestFit="1" customWidth="1"/>
    <col min="8949" max="8950" width="9.140625" style="17"/>
    <col min="8951" max="8951" width="10.5703125" style="17" bestFit="1" customWidth="1"/>
    <col min="8952" max="8953" width="10.5703125" style="17" customWidth="1"/>
    <col min="8954" max="8954" width="11.140625" style="17" bestFit="1" customWidth="1"/>
    <col min="8955" max="8956" width="11.7109375" style="17" bestFit="1" customWidth="1"/>
    <col min="8957" max="8957" width="8" style="17" bestFit="1" customWidth="1"/>
    <col min="8958" max="8959" width="8" style="17" customWidth="1"/>
    <col min="8960" max="8960" width="12" style="17" bestFit="1" customWidth="1"/>
    <col min="8961" max="8961" width="10.28515625" style="17" customWidth="1"/>
    <col min="8962" max="8962" width="9.5703125" style="17" bestFit="1" customWidth="1"/>
    <col min="8963" max="8963" width="9.85546875" style="17" bestFit="1" customWidth="1"/>
    <col min="8964" max="8965" width="9.140625" style="17"/>
    <col min="8966" max="8967" width="10.42578125" style="17" bestFit="1" customWidth="1"/>
    <col min="8968" max="9197" width="9.140625" style="17"/>
    <col min="9198" max="9198" width="13.7109375" style="17" bestFit="1" customWidth="1"/>
    <col min="9199" max="9199" width="10.140625" style="17" bestFit="1" customWidth="1"/>
    <col min="9200" max="9200" width="10.5703125" style="17" bestFit="1" customWidth="1"/>
    <col min="9201" max="9202" width="11.140625" style="17" bestFit="1" customWidth="1"/>
    <col min="9203" max="9204" width="9.85546875" style="17" bestFit="1" customWidth="1"/>
    <col min="9205" max="9206" width="9.140625" style="17"/>
    <col min="9207" max="9207" width="10.5703125" style="17" bestFit="1" customWidth="1"/>
    <col min="9208" max="9209" width="10.5703125" style="17" customWidth="1"/>
    <col min="9210" max="9210" width="11.140625" style="17" bestFit="1" customWidth="1"/>
    <col min="9211" max="9212" width="11.7109375" style="17" bestFit="1" customWidth="1"/>
    <col min="9213" max="9213" width="8" style="17" bestFit="1" customWidth="1"/>
    <col min="9214" max="9215" width="8" style="17" customWidth="1"/>
    <col min="9216" max="9216" width="12" style="17" bestFit="1" customWidth="1"/>
    <col min="9217" max="9217" width="10.28515625" style="17" customWidth="1"/>
    <col min="9218" max="9218" width="9.5703125" style="17" bestFit="1" customWidth="1"/>
    <col min="9219" max="9219" width="9.85546875" style="17" bestFit="1" customWidth="1"/>
    <col min="9220" max="9221" width="9.140625" style="17"/>
    <col min="9222" max="9223" width="10.42578125" style="17" bestFit="1" customWidth="1"/>
    <col min="9224" max="9453" width="9.140625" style="17"/>
    <col min="9454" max="9454" width="13.7109375" style="17" bestFit="1" customWidth="1"/>
    <col min="9455" max="9455" width="10.140625" style="17" bestFit="1" customWidth="1"/>
    <col min="9456" max="9456" width="10.5703125" style="17" bestFit="1" customWidth="1"/>
    <col min="9457" max="9458" width="11.140625" style="17" bestFit="1" customWidth="1"/>
    <col min="9459" max="9460" width="9.85546875" style="17" bestFit="1" customWidth="1"/>
    <col min="9461" max="9462" width="9.140625" style="17"/>
    <col min="9463" max="9463" width="10.5703125" style="17" bestFit="1" customWidth="1"/>
    <col min="9464" max="9465" width="10.5703125" style="17" customWidth="1"/>
    <col min="9466" max="9466" width="11.140625" style="17" bestFit="1" customWidth="1"/>
    <col min="9467" max="9468" width="11.7109375" style="17" bestFit="1" customWidth="1"/>
    <col min="9469" max="9469" width="8" style="17" bestFit="1" customWidth="1"/>
    <col min="9470" max="9471" width="8" style="17" customWidth="1"/>
    <col min="9472" max="9472" width="12" style="17" bestFit="1" customWidth="1"/>
    <col min="9473" max="9473" width="10.28515625" style="17" customWidth="1"/>
    <col min="9474" max="9474" width="9.5703125" style="17" bestFit="1" customWidth="1"/>
    <col min="9475" max="9475" width="9.85546875" style="17" bestFit="1" customWidth="1"/>
    <col min="9476" max="9477" width="9.140625" style="17"/>
    <col min="9478" max="9479" width="10.42578125" style="17" bestFit="1" customWidth="1"/>
    <col min="9480" max="9709" width="9.140625" style="17"/>
    <col min="9710" max="9710" width="13.7109375" style="17" bestFit="1" customWidth="1"/>
    <col min="9711" max="9711" width="10.140625" style="17" bestFit="1" customWidth="1"/>
    <col min="9712" max="9712" width="10.5703125" style="17" bestFit="1" customWidth="1"/>
    <col min="9713" max="9714" width="11.140625" style="17" bestFit="1" customWidth="1"/>
    <col min="9715" max="9716" width="9.85546875" style="17" bestFit="1" customWidth="1"/>
    <col min="9717" max="9718" width="9.140625" style="17"/>
    <col min="9719" max="9719" width="10.5703125" style="17" bestFit="1" customWidth="1"/>
    <col min="9720" max="9721" width="10.5703125" style="17" customWidth="1"/>
    <col min="9722" max="9722" width="11.140625" style="17" bestFit="1" customWidth="1"/>
    <col min="9723" max="9724" width="11.7109375" style="17" bestFit="1" customWidth="1"/>
    <col min="9725" max="9725" width="8" style="17" bestFit="1" customWidth="1"/>
    <col min="9726" max="9727" width="8" style="17" customWidth="1"/>
    <col min="9728" max="9728" width="12" style="17" bestFit="1" customWidth="1"/>
    <col min="9729" max="9729" width="10.28515625" style="17" customWidth="1"/>
    <col min="9730" max="9730" width="9.5703125" style="17" bestFit="1" customWidth="1"/>
    <col min="9731" max="9731" width="9.85546875" style="17" bestFit="1" customWidth="1"/>
    <col min="9732" max="9733" width="9.140625" style="17"/>
    <col min="9734" max="9735" width="10.42578125" style="17" bestFit="1" customWidth="1"/>
    <col min="9736" max="9965" width="9.140625" style="17"/>
    <col min="9966" max="9966" width="13.7109375" style="17" bestFit="1" customWidth="1"/>
    <col min="9967" max="9967" width="10.140625" style="17" bestFit="1" customWidth="1"/>
    <col min="9968" max="9968" width="10.5703125" style="17" bestFit="1" customWidth="1"/>
    <col min="9969" max="9970" width="11.140625" style="17" bestFit="1" customWidth="1"/>
    <col min="9971" max="9972" width="9.85546875" style="17" bestFit="1" customWidth="1"/>
    <col min="9973" max="9974" width="9.140625" style="17"/>
    <col min="9975" max="9975" width="10.5703125" style="17" bestFit="1" customWidth="1"/>
    <col min="9976" max="9977" width="10.5703125" style="17" customWidth="1"/>
    <col min="9978" max="9978" width="11.140625" style="17" bestFit="1" customWidth="1"/>
    <col min="9979" max="9980" width="11.7109375" style="17" bestFit="1" customWidth="1"/>
    <col min="9981" max="9981" width="8" style="17" bestFit="1" customWidth="1"/>
    <col min="9982" max="9983" width="8" style="17" customWidth="1"/>
    <col min="9984" max="9984" width="12" style="17" bestFit="1" customWidth="1"/>
    <col min="9985" max="9985" width="10.28515625" style="17" customWidth="1"/>
    <col min="9986" max="9986" width="9.5703125" style="17" bestFit="1" customWidth="1"/>
    <col min="9987" max="9987" width="9.85546875" style="17" bestFit="1" customWidth="1"/>
    <col min="9988" max="9989" width="9.140625" style="17"/>
    <col min="9990" max="9991" width="10.42578125" style="17" bestFit="1" customWidth="1"/>
    <col min="9992" max="10221" width="9.140625" style="17"/>
    <col min="10222" max="10222" width="13.7109375" style="17" bestFit="1" customWidth="1"/>
    <col min="10223" max="10223" width="10.140625" style="17" bestFit="1" customWidth="1"/>
    <col min="10224" max="10224" width="10.5703125" style="17" bestFit="1" customWidth="1"/>
    <col min="10225" max="10226" width="11.140625" style="17" bestFit="1" customWidth="1"/>
    <col min="10227" max="10228" width="9.85546875" style="17" bestFit="1" customWidth="1"/>
    <col min="10229" max="10230" width="9.140625" style="17"/>
    <col min="10231" max="10231" width="10.5703125" style="17" bestFit="1" customWidth="1"/>
    <col min="10232" max="10233" width="10.5703125" style="17" customWidth="1"/>
    <col min="10234" max="10234" width="11.140625" style="17" bestFit="1" customWidth="1"/>
    <col min="10235" max="10236" width="11.7109375" style="17" bestFit="1" customWidth="1"/>
    <col min="10237" max="10237" width="8" style="17" bestFit="1" customWidth="1"/>
    <col min="10238" max="10239" width="8" style="17" customWidth="1"/>
    <col min="10240" max="10240" width="12" style="17" bestFit="1" customWidth="1"/>
    <col min="10241" max="10241" width="10.28515625" style="17" customWidth="1"/>
    <col min="10242" max="10242" width="9.5703125" style="17" bestFit="1" customWidth="1"/>
    <col min="10243" max="10243" width="9.85546875" style="17" bestFit="1" customWidth="1"/>
    <col min="10244" max="10245" width="9.140625" style="17"/>
    <col min="10246" max="10247" width="10.42578125" style="17" bestFit="1" customWidth="1"/>
    <col min="10248" max="10477" width="9.140625" style="17"/>
    <col min="10478" max="10478" width="13.7109375" style="17" bestFit="1" customWidth="1"/>
    <col min="10479" max="10479" width="10.140625" style="17" bestFit="1" customWidth="1"/>
    <col min="10480" max="10480" width="10.5703125" style="17" bestFit="1" customWidth="1"/>
    <col min="10481" max="10482" width="11.140625" style="17" bestFit="1" customWidth="1"/>
    <col min="10483" max="10484" width="9.85546875" style="17" bestFit="1" customWidth="1"/>
    <col min="10485" max="10486" width="9.140625" style="17"/>
    <col min="10487" max="10487" width="10.5703125" style="17" bestFit="1" customWidth="1"/>
    <col min="10488" max="10489" width="10.5703125" style="17" customWidth="1"/>
    <col min="10490" max="10490" width="11.140625" style="17" bestFit="1" customWidth="1"/>
    <col min="10491" max="10492" width="11.7109375" style="17" bestFit="1" customWidth="1"/>
    <col min="10493" max="10493" width="8" style="17" bestFit="1" customWidth="1"/>
    <col min="10494" max="10495" width="8" style="17" customWidth="1"/>
    <col min="10496" max="10496" width="12" style="17" bestFit="1" customWidth="1"/>
    <col min="10497" max="10497" width="10.28515625" style="17" customWidth="1"/>
    <col min="10498" max="10498" width="9.5703125" style="17" bestFit="1" customWidth="1"/>
    <col min="10499" max="10499" width="9.85546875" style="17" bestFit="1" customWidth="1"/>
    <col min="10500" max="10501" width="9.140625" style="17"/>
    <col min="10502" max="10503" width="10.42578125" style="17" bestFit="1" customWidth="1"/>
    <col min="10504" max="10733" width="9.140625" style="17"/>
    <col min="10734" max="10734" width="13.7109375" style="17" bestFit="1" customWidth="1"/>
    <col min="10735" max="10735" width="10.140625" style="17" bestFit="1" customWidth="1"/>
    <col min="10736" max="10736" width="10.5703125" style="17" bestFit="1" customWidth="1"/>
    <col min="10737" max="10738" width="11.140625" style="17" bestFit="1" customWidth="1"/>
    <col min="10739" max="10740" width="9.85546875" style="17" bestFit="1" customWidth="1"/>
    <col min="10741" max="10742" width="9.140625" style="17"/>
    <col min="10743" max="10743" width="10.5703125" style="17" bestFit="1" customWidth="1"/>
    <col min="10744" max="10745" width="10.5703125" style="17" customWidth="1"/>
    <col min="10746" max="10746" width="11.140625" style="17" bestFit="1" customWidth="1"/>
    <col min="10747" max="10748" width="11.7109375" style="17" bestFit="1" customWidth="1"/>
    <col min="10749" max="10749" width="8" style="17" bestFit="1" customWidth="1"/>
    <col min="10750" max="10751" width="8" style="17" customWidth="1"/>
    <col min="10752" max="10752" width="12" style="17" bestFit="1" customWidth="1"/>
    <col min="10753" max="10753" width="10.28515625" style="17" customWidth="1"/>
    <col min="10754" max="10754" width="9.5703125" style="17" bestFit="1" customWidth="1"/>
    <col min="10755" max="10755" width="9.85546875" style="17" bestFit="1" customWidth="1"/>
    <col min="10756" max="10757" width="9.140625" style="17"/>
    <col min="10758" max="10759" width="10.42578125" style="17" bestFit="1" customWidth="1"/>
    <col min="10760" max="10989" width="9.140625" style="17"/>
    <col min="10990" max="10990" width="13.7109375" style="17" bestFit="1" customWidth="1"/>
    <col min="10991" max="10991" width="10.140625" style="17" bestFit="1" customWidth="1"/>
    <col min="10992" max="10992" width="10.5703125" style="17" bestFit="1" customWidth="1"/>
    <col min="10993" max="10994" width="11.140625" style="17" bestFit="1" customWidth="1"/>
    <col min="10995" max="10996" width="9.85546875" style="17" bestFit="1" customWidth="1"/>
    <col min="10997" max="10998" width="9.140625" style="17"/>
    <col min="10999" max="10999" width="10.5703125" style="17" bestFit="1" customWidth="1"/>
    <col min="11000" max="11001" width="10.5703125" style="17" customWidth="1"/>
    <col min="11002" max="11002" width="11.140625" style="17" bestFit="1" customWidth="1"/>
    <col min="11003" max="11004" width="11.7109375" style="17" bestFit="1" customWidth="1"/>
    <col min="11005" max="11005" width="8" style="17" bestFit="1" customWidth="1"/>
    <col min="11006" max="11007" width="8" style="17" customWidth="1"/>
    <col min="11008" max="11008" width="12" style="17" bestFit="1" customWidth="1"/>
    <col min="11009" max="11009" width="10.28515625" style="17" customWidth="1"/>
    <col min="11010" max="11010" width="9.5703125" style="17" bestFit="1" customWidth="1"/>
    <col min="11011" max="11011" width="9.85546875" style="17" bestFit="1" customWidth="1"/>
    <col min="11012" max="11013" width="9.140625" style="17"/>
    <col min="11014" max="11015" width="10.42578125" style="17" bestFit="1" customWidth="1"/>
    <col min="11016" max="11245" width="9.140625" style="17"/>
    <col min="11246" max="11246" width="13.7109375" style="17" bestFit="1" customWidth="1"/>
    <col min="11247" max="11247" width="10.140625" style="17" bestFit="1" customWidth="1"/>
    <col min="11248" max="11248" width="10.5703125" style="17" bestFit="1" customWidth="1"/>
    <col min="11249" max="11250" width="11.140625" style="17" bestFit="1" customWidth="1"/>
    <col min="11251" max="11252" width="9.85546875" style="17" bestFit="1" customWidth="1"/>
    <col min="11253" max="11254" width="9.140625" style="17"/>
    <col min="11255" max="11255" width="10.5703125" style="17" bestFit="1" customWidth="1"/>
    <col min="11256" max="11257" width="10.5703125" style="17" customWidth="1"/>
    <col min="11258" max="11258" width="11.140625" style="17" bestFit="1" customWidth="1"/>
    <col min="11259" max="11260" width="11.7109375" style="17" bestFit="1" customWidth="1"/>
    <col min="11261" max="11261" width="8" style="17" bestFit="1" customWidth="1"/>
    <col min="11262" max="11263" width="8" style="17" customWidth="1"/>
    <col min="11264" max="11264" width="12" style="17" bestFit="1" customWidth="1"/>
    <col min="11265" max="11265" width="10.28515625" style="17" customWidth="1"/>
    <col min="11266" max="11266" width="9.5703125" style="17" bestFit="1" customWidth="1"/>
    <col min="11267" max="11267" width="9.85546875" style="17" bestFit="1" customWidth="1"/>
    <col min="11268" max="11269" width="9.140625" style="17"/>
    <col min="11270" max="11271" width="10.42578125" style="17" bestFit="1" customWidth="1"/>
    <col min="11272" max="11501" width="9.140625" style="17"/>
    <col min="11502" max="11502" width="13.7109375" style="17" bestFit="1" customWidth="1"/>
    <col min="11503" max="11503" width="10.140625" style="17" bestFit="1" customWidth="1"/>
    <col min="11504" max="11504" width="10.5703125" style="17" bestFit="1" customWidth="1"/>
    <col min="11505" max="11506" width="11.140625" style="17" bestFit="1" customWidth="1"/>
    <col min="11507" max="11508" width="9.85546875" style="17" bestFit="1" customWidth="1"/>
    <col min="11509" max="11510" width="9.140625" style="17"/>
    <col min="11511" max="11511" width="10.5703125" style="17" bestFit="1" customWidth="1"/>
    <col min="11512" max="11513" width="10.5703125" style="17" customWidth="1"/>
    <col min="11514" max="11514" width="11.140625" style="17" bestFit="1" customWidth="1"/>
    <col min="11515" max="11516" width="11.7109375" style="17" bestFit="1" customWidth="1"/>
    <col min="11517" max="11517" width="8" style="17" bestFit="1" customWidth="1"/>
    <col min="11518" max="11519" width="8" style="17" customWidth="1"/>
    <col min="11520" max="11520" width="12" style="17" bestFit="1" customWidth="1"/>
    <col min="11521" max="11521" width="10.28515625" style="17" customWidth="1"/>
    <col min="11522" max="11522" width="9.5703125" style="17" bestFit="1" customWidth="1"/>
    <col min="11523" max="11523" width="9.85546875" style="17" bestFit="1" customWidth="1"/>
    <col min="11524" max="11525" width="9.140625" style="17"/>
    <col min="11526" max="11527" width="10.42578125" style="17" bestFit="1" customWidth="1"/>
    <col min="11528" max="11757" width="9.140625" style="17"/>
    <col min="11758" max="11758" width="13.7109375" style="17" bestFit="1" customWidth="1"/>
    <col min="11759" max="11759" width="10.140625" style="17" bestFit="1" customWidth="1"/>
    <col min="11760" max="11760" width="10.5703125" style="17" bestFit="1" customWidth="1"/>
    <col min="11761" max="11762" width="11.140625" style="17" bestFit="1" customWidth="1"/>
    <col min="11763" max="11764" width="9.85546875" style="17" bestFit="1" customWidth="1"/>
    <col min="11765" max="11766" width="9.140625" style="17"/>
    <col min="11767" max="11767" width="10.5703125" style="17" bestFit="1" customWidth="1"/>
    <col min="11768" max="11769" width="10.5703125" style="17" customWidth="1"/>
    <col min="11770" max="11770" width="11.140625" style="17" bestFit="1" customWidth="1"/>
    <col min="11771" max="11772" width="11.7109375" style="17" bestFit="1" customWidth="1"/>
    <col min="11773" max="11773" width="8" style="17" bestFit="1" customWidth="1"/>
    <col min="11774" max="11775" width="8" style="17" customWidth="1"/>
    <col min="11776" max="11776" width="12" style="17" bestFit="1" customWidth="1"/>
    <col min="11777" max="11777" width="10.28515625" style="17" customWidth="1"/>
    <col min="11778" max="11778" width="9.5703125" style="17" bestFit="1" customWidth="1"/>
    <col min="11779" max="11779" width="9.85546875" style="17" bestFit="1" customWidth="1"/>
    <col min="11780" max="11781" width="9.140625" style="17"/>
    <col min="11782" max="11783" width="10.42578125" style="17" bestFit="1" customWidth="1"/>
    <col min="11784" max="12013" width="9.140625" style="17"/>
    <col min="12014" max="12014" width="13.7109375" style="17" bestFit="1" customWidth="1"/>
    <col min="12015" max="12015" width="10.140625" style="17" bestFit="1" customWidth="1"/>
    <col min="12016" max="12016" width="10.5703125" style="17" bestFit="1" customWidth="1"/>
    <col min="12017" max="12018" width="11.140625" style="17" bestFit="1" customWidth="1"/>
    <col min="12019" max="12020" width="9.85546875" style="17" bestFit="1" customWidth="1"/>
    <col min="12021" max="12022" width="9.140625" style="17"/>
    <col min="12023" max="12023" width="10.5703125" style="17" bestFit="1" customWidth="1"/>
    <col min="12024" max="12025" width="10.5703125" style="17" customWidth="1"/>
    <col min="12026" max="12026" width="11.140625" style="17" bestFit="1" customWidth="1"/>
    <col min="12027" max="12028" width="11.7109375" style="17" bestFit="1" customWidth="1"/>
    <col min="12029" max="12029" width="8" style="17" bestFit="1" customWidth="1"/>
    <col min="12030" max="12031" width="8" style="17" customWidth="1"/>
    <col min="12032" max="12032" width="12" style="17" bestFit="1" customWidth="1"/>
    <col min="12033" max="12033" width="10.28515625" style="17" customWidth="1"/>
    <col min="12034" max="12034" width="9.5703125" style="17" bestFit="1" customWidth="1"/>
    <col min="12035" max="12035" width="9.85546875" style="17" bestFit="1" customWidth="1"/>
    <col min="12036" max="12037" width="9.140625" style="17"/>
    <col min="12038" max="12039" width="10.42578125" style="17" bestFit="1" customWidth="1"/>
    <col min="12040" max="12269" width="9.140625" style="17"/>
    <col min="12270" max="12270" width="13.7109375" style="17" bestFit="1" customWidth="1"/>
    <col min="12271" max="12271" width="10.140625" style="17" bestFit="1" customWidth="1"/>
    <col min="12272" max="12272" width="10.5703125" style="17" bestFit="1" customWidth="1"/>
    <col min="12273" max="12274" width="11.140625" style="17" bestFit="1" customWidth="1"/>
    <col min="12275" max="12276" width="9.85546875" style="17" bestFit="1" customWidth="1"/>
    <col min="12277" max="12278" width="9.140625" style="17"/>
    <col min="12279" max="12279" width="10.5703125" style="17" bestFit="1" customWidth="1"/>
    <col min="12280" max="12281" width="10.5703125" style="17" customWidth="1"/>
    <col min="12282" max="12282" width="11.140625" style="17" bestFit="1" customWidth="1"/>
    <col min="12283" max="12284" width="11.7109375" style="17" bestFit="1" customWidth="1"/>
    <col min="12285" max="12285" width="8" style="17" bestFit="1" customWidth="1"/>
    <col min="12286" max="12287" width="8" style="17" customWidth="1"/>
    <col min="12288" max="12288" width="12" style="17" bestFit="1" customWidth="1"/>
    <col min="12289" max="12289" width="10.28515625" style="17" customWidth="1"/>
    <col min="12290" max="12290" width="9.5703125" style="17" bestFit="1" customWidth="1"/>
    <col min="12291" max="12291" width="9.85546875" style="17" bestFit="1" customWidth="1"/>
    <col min="12292" max="12293" width="9.140625" style="17"/>
    <col min="12294" max="12295" width="10.42578125" style="17" bestFit="1" customWidth="1"/>
    <col min="12296" max="12525" width="9.140625" style="17"/>
    <col min="12526" max="12526" width="13.7109375" style="17" bestFit="1" customWidth="1"/>
    <col min="12527" max="12527" width="10.140625" style="17" bestFit="1" customWidth="1"/>
    <col min="12528" max="12528" width="10.5703125" style="17" bestFit="1" customWidth="1"/>
    <col min="12529" max="12530" width="11.140625" style="17" bestFit="1" customWidth="1"/>
    <col min="12531" max="12532" width="9.85546875" style="17" bestFit="1" customWidth="1"/>
    <col min="12533" max="12534" width="9.140625" style="17"/>
    <col min="12535" max="12535" width="10.5703125" style="17" bestFit="1" customWidth="1"/>
    <col min="12536" max="12537" width="10.5703125" style="17" customWidth="1"/>
    <col min="12538" max="12538" width="11.140625" style="17" bestFit="1" customWidth="1"/>
    <col min="12539" max="12540" width="11.7109375" style="17" bestFit="1" customWidth="1"/>
    <col min="12541" max="12541" width="8" style="17" bestFit="1" customWidth="1"/>
    <col min="12542" max="12543" width="8" style="17" customWidth="1"/>
    <col min="12544" max="12544" width="12" style="17" bestFit="1" customWidth="1"/>
    <col min="12545" max="12545" width="10.28515625" style="17" customWidth="1"/>
    <col min="12546" max="12546" width="9.5703125" style="17" bestFit="1" customWidth="1"/>
    <col min="12547" max="12547" width="9.85546875" style="17" bestFit="1" customWidth="1"/>
    <col min="12548" max="12549" width="9.140625" style="17"/>
    <col min="12550" max="12551" width="10.42578125" style="17" bestFit="1" customWidth="1"/>
    <col min="12552" max="12781" width="9.140625" style="17"/>
    <col min="12782" max="12782" width="13.7109375" style="17" bestFit="1" customWidth="1"/>
    <col min="12783" max="12783" width="10.140625" style="17" bestFit="1" customWidth="1"/>
    <col min="12784" max="12784" width="10.5703125" style="17" bestFit="1" customWidth="1"/>
    <col min="12785" max="12786" width="11.140625" style="17" bestFit="1" customWidth="1"/>
    <col min="12787" max="12788" width="9.85546875" style="17" bestFit="1" customWidth="1"/>
    <col min="12789" max="12790" width="9.140625" style="17"/>
    <col min="12791" max="12791" width="10.5703125" style="17" bestFit="1" customWidth="1"/>
    <col min="12792" max="12793" width="10.5703125" style="17" customWidth="1"/>
    <col min="12794" max="12794" width="11.140625" style="17" bestFit="1" customWidth="1"/>
    <col min="12795" max="12796" width="11.7109375" style="17" bestFit="1" customWidth="1"/>
    <col min="12797" max="12797" width="8" style="17" bestFit="1" customWidth="1"/>
    <col min="12798" max="12799" width="8" style="17" customWidth="1"/>
    <col min="12800" max="12800" width="12" style="17" bestFit="1" customWidth="1"/>
    <col min="12801" max="12801" width="10.28515625" style="17" customWidth="1"/>
    <col min="12802" max="12802" width="9.5703125" style="17" bestFit="1" customWidth="1"/>
    <col min="12803" max="12803" width="9.85546875" style="17" bestFit="1" customWidth="1"/>
    <col min="12804" max="12805" width="9.140625" style="17"/>
    <col min="12806" max="12807" width="10.42578125" style="17" bestFit="1" customWidth="1"/>
    <col min="12808" max="13037" width="9.140625" style="17"/>
    <col min="13038" max="13038" width="13.7109375" style="17" bestFit="1" customWidth="1"/>
    <col min="13039" max="13039" width="10.140625" style="17" bestFit="1" customWidth="1"/>
    <col min="13040" max="13040" width="10.5703125" style="17" bestFit="1" customWidth="1"/>
    <col min="13041" max="13042" width="11.140625" style="17" bestFit="1" customWidth="1"/>
    <col min="13043" max="13044" width="9.85546875" style="17" bestFit="1" customWidth="1"/>
    <col min="13045" max="13046" width="9.140625" style="17"/>
    <col min="13047" max="13047" width="10.5703125" style="17" bestFit="1" customWidth="1"/>
    <col min="13048" max="13049" width="10.5703125" style="17" customWidth="1"/>
    <col min="13050" max="13050" width="11.140625" style="17" bestFit="1" customWidth="1"/>
    <col min="13051" max="13052" width="11.7109375" style="17" bestFit="1" customWidth="1"/>
    <col min="13053" max="13053" width="8" style="17" bestFit="1" customWidth="1"/>
    <col min="13054" max="13055" width="8" style="17" customWidth="1"/>
    <col min="13056" max="13056" width="12" style="17" bestFit="1" customWidth="1"/>
    <col min="13057" max="13057" width="10.28515625" style="17" customWidth="1"/>
    <col min="13058" max="13058" width="9.5703125" style="17" bestFit="1" customWidth="1"/>
    <col min="13059" max="13059" width="9.85546875" style="17" bestFit="1" customWidth="1"/>
    <col min="13060" max="13061" width="9.140625" style="17"/>
    <col min="13062" max="13063" width="10.42578125" style="17" bestFit="1" customWidth="1"/>
    <col min="13064" max="13293" width="9.140625" style="17"/>
    <col min="13294" max="13294" width="13.7109375" style="17" bestFit="1" customWidth="1"/>
    <col min="13295" max="13295" width="10.140625" style="17" bestFit="1" customWidth="1"/>
    <col min="13296" max="13296" width="10.5703125" style="17" bestFit="1" customWidth="1"/>
    <col min="13297" max="13298" width="11.140625" style="17" bestFit="1" customWidth="1"/>
    <col min="13299" max="13300" width="9.85546875" style="17" bestFit="1" customWidth="1"/>
    <col min="13301" max="13302" width="9.140625" style="17"/>
    <col min="13303" max="13303" width="10.5703125" style="17" bestFit="1" customWidth="1"/>
    <col min="13304" max="13305" width="10.5703125" style="17" customWidth="1"/>
    <col min="13306" max="13306" width="11.140625" style="17" bestFit="1" customWidth="1"/>
    <col min="13307" max="13308" width="11.7109375" style="17" bestFit="1" customWidth="1"/>
    <col min="13309" max="13309" width="8" style="17" bestFit="1" customWidth="1"/>
    <col min="13310" max="13311" width="8" style="17" customWidth="1"/>
    <col min="13312" max="13312" width="12" style="17" bestFit="1" customWidth="1"/>
    <col min="13313" max="13313" width="10.28515625" style="17" customWidth="1"/>
    <col min="13314" max="13314" width="9.5703125" style="17" bestFit="1" customWidth="1"/>
    <col min="13315" max="13315" width="9.85546875" style="17" bestFit="1" customWidth="1"/>
    <col min="13316" max="13317" width="9.140625" style="17"/>
    <col min="13318" max="13319" width="10.42578125" style="17" bestFit="1" customWidth="1"/>
    <col min="13320" max="13549" width="9.140625" style="17"/>
    <col min="13550" max="13550" width="13.7109375" style="17" bestFit="1" customWidth="1"/>
    <col min="13551" max="13551" width="10.140625" style="17" bestFit="1" customWidth="1"/>
    <col min="13552" max="13552" width="10.5703125" style="17" bestFit="1" customWidth="1"/>
    <col min="13553" max="13554" width="11.140625" style="17" bestFit="1" customWidth="1"/>
    <col min="13555" max="13556" width="9.85546875" style="17" bestFit="1" customWidth="1"/>
    <col min="13557" max="13558" width="9.140625" style="17"/>
    <col min="13559" max="13559" width="10.5703125" style="17" bestFit="1" customWidth="1"/>
    <col min="13560" max="13561" width="10.5703125" style="17" customWidth="1"/>
    <col min="13562" max="13562" width="11.140625" style="17" bestFit="1" customWidth="1"/>
    <col min="13563" max="13564" width="11.7109375" style="17" bestFit="1" customWidth="1"/>
    <col min="13565" max="13565" width="8" style="17" bestFit="1" customWidth="1"/>
    <col min="13566" max="13567" width="8" style="17" customWidth="1"/>
    <col min="13568" max="13568" width="12" style="17" bestFit="1" customWidth="1"/>
    <col min="13569" max="13569" width="10.28515625" style="17" customWidth="1"/>
    <col min="13570" max="13570" width="9.5703125" style="17" bestFit="1" customWidth="1"/>
    <col min="13571" max="13571" width="9.85546875" style="17" bestFit="1" customWidth="1"/>
    <col min="13572" max="13573" width="9.140625" style="17"/>
    <col min="13574" max="13575" width="10.42578125" style="17" bestFit="1" customWidth="1"/>
    <col min="13576" max="13805" width="9.140625" style="17"/>
    <col min="13806" max="13806" width="13.7109375" style="17" bestFit="1" customWidth="1"/>
    <col min="13807" max="13807" width="10.140625" style="17" bestFit="1" customWidth="1"/>
    <col min="13808" max="13808" width="10.5703125" style="17" bestFit="1" customWidth="1"/>
    <col min="13809" max="13810" width="11.140625" style="17" bestFit="1" customWidth="1"/>
    <col min="13811" max="13812" width="9.85546875" style="17" bestFit="1" customWidth="1"/>
    <col min="13813" max="13814" width="9.140625" style="17"/>
    <col min="13815" max="13815" width="10.5703125" style="17" bestFit="1" customWidth="1"/>
    <col min="13816" max="13817" width="10.5703125" style="17" customWidth="1"/>
    <col min="13818" max="13818" width="11.140625" style="17" bestFit="1" customWidth="1"/>
    <col min="13819" max="13820" width="11.7109375" style="17" bestFit="1" customWidth="1"/>
    <col min="13821" max="13821" width="8" style="17" bestFit="1" customWidth="1"/>
    <col min="13822" max="13823" width="8" style="17" customWidth="1"/>
    <col min="13824" max="13824" width="12" style="17" bestFit="1" customWidth="1"/>
    <col min="13825" max="13825" width="10.28515625" style="17" customWidth="1"/>
    <col min="13826" max="13826" width="9.5703125" style="17" bestFit="1" customWidth="1"/>
    <col min="13827" max="13827" width="9.85546875" style="17" bestFit="1" customWidth="1"/>
    <col min="13828" max="13829" width="9.140625" style="17"/>
    <col min="13830" max="13831" width="10.42578125" style="17" bestFit="1" customWidth="1"/>
    <col min="13832" max="14061" width="9.140625" style="17"/>
    <col min="14062" max="14062" width="13.7109375" style="17" bestFit="1" customWidth="1"/>
    <col min="14063" max="14063" width="10.140625" style="17" bestFit="1" customWidth="1"/>
    <col min="14064" max="14064" width="10.5703125" style="17" bestFit="1" customWidth="1"/>
    <col min="14065" max="14066" width="11.140625" style="17" bestFit="1" customWidth="1"/>
    <col min="14067" max="14068" width="9.85546875" style="17" bestFit="1" customWidth="1"/>
    <col min="14069" max="14070" width="9.140625" style="17"/>
    <col min="14071" max="14071" width="10.5703125" style="17" bestFit="1" customWidth="1"/>
    <col min="14072" max="14073" width="10.5703125" style="17" customWidth="1"/>
    <col min="14074" max="14074" width="11.140625" style="17" bestFit="1" customWidth="1"/>
    <col min="14075" max="14076" width="11.7109375" style="17" bestFit="1" customWidth="1"/>
    <col min="14077" max="14077" width="8" style="17" bestFit="1" customWidth="1"/>
    <col min="14078" max="14079" width="8" style="17" customWidth="1"/>
    <col min="14080" max="14080" width="12" style="17" bestFit="1" customWidth="1"/>
    <col min="14081" max="14081" width="10.28515625" style="17" customWidth="1"/>
    <col min="14082" max="14082" width="9.5703125" style="17" bestFit="1" customWidth="1"/>
    <col min="14083" max="14083" width="9.85546875" style="17" bestFit="1" customWidth="1"/>
    <col min="14084" max="14085" width="9.140625" style="17"/>
    <col min="14086" max="14087" width="10.42578125" style="17" bestFit="1" customWidth="1"/>
    <col min="14088" max="14317" width="9.140625" style="17"/>
    <col min="14318" max="14318" width="13.7109375" style="17" bestFit="1" customWidth="1"/>
    <col min="14319" max="14319" width="10.140625" style="17" bestFit="1" customWidth="1"/>
    <col min="14320" max="14320" width="10.5703125" style="17" bestFit="1" customWidth="1"/>
    <col min="14321" max="14322" width="11.140625" style="17" bestFit="1" customWidth="1"/>
    <col min="14323" max="14324" width="9.85546875" style="17" bestFit="1" customWidth="1"/>
    <col min="14325" max="14326" width="9.140625" style="17"/>
    <col min="14327" max="14327" width="10.5703125" style="17" bestFit="1" customWidth="1"/>
    <col min="14328" max="14329" width="10.5703125" style="17" customWidth="1"/>
    <col min="14330" max="14330" width="11.140625" style="17" bestFit="1" customWidth="1"/>
    <col min="14331" max="14332" width="11.7109375" style="17" bestFit="1" customWidth="1"/>
    <col min="14333" max="14333" width="8" style="17" bestFit="1" customWidth="1"/>
    <col min="14334" max="14335" width="8" style="17" customWidth="1"/>
    <col min="14336" max="14336" width="12" style="17" bestFit="1" customWidth="1"/>
    <col min="14337" max="14337" width="10.28515625" style="17" customWidth="1"/>
    <col min="14338" max="14338" width="9.5703125" style="17" bestFit="1" customWidth="1"/>
    <col min="14339" max="14339" width="9.85546875" style="17" bestFit="1" customWidth="1"/>
    <col min="14340" max="14341" width="9.140625" style="17"/>
    <col min="14342" max="14343" width="10.42578125" style="17" bestFit="1" customWidth="1"/>
    <col min="14344" max="14573" width="9.140625" style="17"/>
    <col min="14574" max="14574" width="13.7109375" style="17" bestFit="1" customWidth="1"/>
    <col min="14575" max="14575" width="10.140625" style="17" bestFit="1" customWidth="1"/>
    <col min="14576" max="14576" width="10.5703125" style="17" bestFit="1" customWidth="1"/>
    <col min="14577" max="14578" width="11.140625" style="17" bestFit="1" customWidth="1"/>
    <col min="14579" max="14580" width="9.85546875" style="17" bestFit="1" customWidth="1"/>
    <col min="14581" max="14582" width="9.140625" style="17"/>
    <col min="14583" max="14583" width="10.5703125" style="17" bestFit="1" customWidth="1"/>
    <col min="14584" max="14585" width="10.5703125" style="17" customWidth="1"/>
    <col min="14586" max="14586" width="11.140625" style="17" bestFit="1" customWidth="1"/>
    <col min="14587" max="14588" width="11.7109375" style="17" bestFit="1" customWidth="1"/>
    <col min="14589" max="14589" width="8" style="17" bestFit="1" customWidth="1"/>
    <col min="14590" max="14591" width="8" style="17" customWidth="1"/>
    <col min="14592" max="14592" width="12" style="17" bestFit="1" customWidth="1"/>
    <col min="14593" max="14593" width="10.28515625" style="17" customWidth="1"/>
    <col min="14594" max="14594" width="9.5703125" style="17" bestFit="1" customWidth="1"/>
    <col min="14595" max="14595" width="9.85546875" style="17" bestFit="1" customWidth="1"/>
    <col min="14596" max="14597" width="9.140625" style="17"/>
    <col min="14598" max="14599" width="10.42578125" style="17" bestFit="1" customWidth="1"/>
    <col min="14600" max="14829" width="9.140625" style="17"/>
    <col min="14830" max="14830" width="13.7109375" style="17" bestFit="1" customWidth="1"/>
    <col min="14831" max="14831" width="10.140625" style="17" bestFit="1" customWidth="1"/>
    <col min="14832" max="14832" width="10.5703125" style="17" bestFit="1" customWidth="1"/>
    <col min="14833" max="14834" width="11.140625" style="17" bestFit="1" customWidth="1"/>
    <col min="14835" max="14836" width="9.85546875" style="17" bestFit="1" customWidth="1"/>
    <col min="14837" max="14838" width="9.140625" style="17"/>
    <col min="14839" max="14839" width="10.5703125" style="17" bestFit="1" customWidth="1"/>
    <col min="14840" max="14841" width="10.5703125" style="17" customWidth="1"/>
    <col min="14842" max="14842" width="11.140625" style="17" bestFit="1" customWidth="1"/>
    <col min="14843" max="14844" width="11.7109375" style="17" bestFit="1" customWidth="1"/>
    <col min="14845" max="14845" width="8" style="17" bestFit="1" customWidth="1"/>
    <col min="14846" max="14847" width="8" style="17" customWidth="1"/>
    <col min="14848" max="14848" width="12" style="17" bestFit="1" customWidth="1"/>
    <col min="14849" max="14849" width="10.28515625" style="17" customWidth="1"/>
    <col min="14850" max="14850" width="9.5703125" style="17" bestFit="1" customWidth="1"/>
    <col min="14851" max="14851" width="9.85546875" style="17" bestFit="1" customWidth="1"/>
    <col min="14852" max="14853" width="9.140625" style="17"/>
    <col min="14854" max="14855" width="10.42578125" style="17" bestFit="1" customWidth="1"/>
    <col min="14856" max="15085" width="9.140625" style="17"/>
    <col min="15086" max="15086" width="13.7109375" style="17" bestFit="1" customWidth="1"/>
    <col min="15087" max="15087" width="10.140625" style="17" bestFit="1" customWidth="1"/>
    <col min="15088" max="15088" width="10.5703125" style="17" bestFit="1" customWidth="1"/>
    <col min="15089" max="15090" width="11.140625" style="17" bestFit="1" customWidth="1"/>
    <col min="15091" max="15092" width="9.85546875" style="17" bestFit="1" customWidth="1"/>
    <col min="15093" max="15094" width="9.140625" style="17"/>
    <col min="15095" max="15095" width="10.5703125" style="17" bestFit="1" customWidth="1"/>
    <col min="15096" max="15097" width="10.5703125" style="17" customWidth="1"/>
    <col min="15098" max="15098" width="11.140625" style="17" bestFit="1" customWidth="1"/>
    <col min="15099" max="15100" width="11.7109375" style="17" bestFit="1" customWidth="1"/>
    <col min="15101" max="15101" width="8" style="17" bestFit="1" customWidth="1"/>
    <col min="15102" max="15103" width="8" style="17" customWidth="1"/>
    <col min="15104" max="15104" width="12" style="17" bestFit="1" customWidth="1"/>
    <col min="15105" max="15105" width="10.28515625" style="17" customWidth="1"/>
    <col min="15106" max="15106" width="9.5703125" style="17" bestFit="1" customWidth="1"/>
    <col min="15107" max="15107" width="9.85546875" style="17" bestFit="1" customWidth="1"/>
    <col min="15108" max="15109" width="9.140625" style="17"/>
    <col min="15110" max="15111" width="10.42578125" style="17" bestFit="1" customWidth="1"/>
    <col min="15112" max="15341" width="9.140625" style="17"/>
    <col min="15342" max="15342" width="13.7109375" style="17" bestFit="1" customWidth="1"/>
    <col min="15343" max="15343" width="10.140625" style="17" bestFit="1" customWidth="1"/>
    <col min="15344" max="15344" width="10.5703125" style="17" bestFit="1" customWidth="1"/>
    <col min="15345" max="15346" width="11.140625" style="17" bestFit="1" customWidth="1"/>
    <col min="15347" max="15348" width="9.85546875" style="17" bestFit="1" customWidth="1"/>
    <col min="15349" max="15350" width="9.140625" style="17"/>
    <col min="15351" max="15351" width="10.5703125" style="17" bestFit="1" customWidth="1"/>
    <col min="15352" max="15353" width="10.5703125" style="17" customWidth="1"/>
    <col min="15354" max="15354" width="11.140625" style="17" bestFit="1" customWidth="1"/>
    <col min="15355" max="15356" width="11.7109375" style="17" bestFit="1" customWidth="1"/>
    <col min="15357" max="15357" width="8" style="17" bestFit="1" customWidth="1"/>
    <col min="15358" max="15359" width="8" style="17" customWidth="1"/>
    <col min="15360" max="15360" width="12" style="17" bestFit="1" customWidth="1"/>
    <col min="15361" max="15361" width="10.28515625" style="17" customWidth="1"/>
    <col min="15362" max="15362" width="9.5703125" style="17" bestFit="1" customWidth="1"/>
    <col min="15363" max="15363" width="9.85546875" style="17" bestFit="1" customWidth="1"/>
    <col min="15364" max="15365" width="9.140625" style="17"/>
    <col min="15366" max="15367" width="10.42578125" style="17" bestFit="1" customWidth="1"/>
    <col min="15368" max="15597" width="9.140625" style="17"/>
    <col min="15598" max="15598" width="13.7109375" style="17" bestFit="1" customWidth="1"/>
    <col min="15599" max="15599" width="10.140625" style="17" bestFit="1" customWidth="1"/>
    <col min="15600" max="15600" width="10.5703125" style="17" bestFit="1" customWidth="1"/>
    <col min="15601" max="15602" width="11.140625" style="17" bestFit="1" customWidth="1"/>
    <col min="15603" max="15604" width="9.85546875" style="17" bestFit="1" customWidth="1"/>
    <col min="15605" max="15606" width="9.140625" style="17"/>
    <col min="15607" max="15607" width="10.5703125" style="17" bestFit="1" customWidth="1"/>
    <col min="15608" max="15609" width="10.5703125" style="17" customWidth="1"/>
    <col min="15610" max="15610" width="11.140625" style="17" bestFit="1" customWidth="1"/>
    <col min="15611" max="15612" width="11.7109375" style="17" bestFit="1" customWidth="1"/>
    <col min="15613" max="15613" width="8" style="17" bestFit="1" customWidth="1"/>
    <col min="15614" max="15615" width="8" style="17" customWidth="1"/>
    <col min="15616" max="15616" width="12" style="17" bestFit="1" customWidth="1"/>
    <col min="15617" max="15617" width="10.28515625" style="17" customWidth="1"/>
    <col min="15618" max="15618" width="9.5703125" style="17" bestFit="1" customWidth="1"/>
    <col min="15619" max="15619" width="9.85546875" style="17" bestFit="1" customWidth="1"/>
    <col min="15620" max="15621" width="9.140625" style="17"/>
    <col min="15622" max="15623" width="10.42578125" style="17" bestFit="1" customWidth="1"/>
    <col min="15624" max="15853" width="9.140625" style="17"/>
    <col min="15854" max="15854" width="13.7109375" style="17" bestFit="1" customWidth="1"/>
    <col min="15855" max="15855" width="10.140625" style="17" bestFit="1" customWidth="1"/>
    <col min="15856" max="15856" width="10.5703125" style="17" bestFit="1" customWidth="1"/>
    <col min="15857" max="15858" width="11.140625" style="17" bestFit="1" customWidth="1"/>
    <col min="15859" max="15860" width="9.85546875" style="17" bestFit="1" customWidth="1"/>
    <col min="15861" max="15862" width="9.140625" style="17"/>
    <col min="15863" max="15863" width="10.5703125" style="17" bestFit="1" customWidth="1"/>
    <col min="15864" max="15865" width="10.5703125" style="17" customWidth="1"/>
    <col min="15866" max="15866" width="11.140625" style="17" bestFit="1" customWidth="1"/>
    <col min="15867" max="15868" width="11.7109375" style="17" bestFit="1" customWidth="1"/>
    <col min="15869" max="15869" width="8" style="17" bestFit="1" customWidth="1"/>
    <col min="15870" max="15871" width="8" style="17" customWidth="1"/>
    <col min="15872" max="15872" width="12" style="17" bestFit="1" customWidth="1"/>
    <col min="15873" max="15873" width="10.28515625" style="17" customWidth="1"/>
    <col min="15874" max="15874" width="9.5703125" style="17" bestFit="1" customWidth="1"/>
    <col min="15875" max="15875" width="9.85546875" style="17" bestFit="1" customWidth="1"/>
    <col min="15876" max="15877" width="9.140625" style="17"/>
    <col min="15878" max="15879" width="10.42578125" style="17" bestFit="1" customWidth="1"/>
    <col min="15880" max="16109" width="9.140625" style="17"/>
    <col min="16110" max="16110" width="13.7109375" style="17" bestFit="1" customWidth="1"/>
    <col min="16111" max="16111" width="10.140625" style="17" bestFit="1" customWidth="1"/>
    <col min="16112" max="16112" width="10.5703125" style="17" bestFit="1" customWidth="1"/>
    <col min="16113" max="16114" width="11.140625" style="17" bestFit="1" customWidth="1"/>
    <col min="16115" max="16116" width="9.85546875" style="17" bestFit="1" customWidth="1"/>
    <col min="16117" max="16118" width="9.140625" style="17"/>
    <col min="16119" max="16119" width="10.5703125" style="17" bestFit="1" customWidth="1"/>
    <col min="16120" max="16121" width="10.5703125" style="17" customWidth="1"/>
    <col min="16122" max="16122" width="11.140625" style="17" bestFit="1" customWidth="1"/>
    <col min="16123" max="16124" width="11.7109375" style="17" bestFit="1" customWidth="1"/>
    <col min="16125" max="16125" width="8" style="17" bestFit="1" customWidth="1"/>
    <col min="16126" max="16127" width="8" style="17" customWidth="1"/>
    <col min="16128" max="16128" width="12" style="17" bestFit="1" customWidth="1"/>
    <col min="16129" max="16129" width="10.28515625" style="17" customWidth="1"/>
    <col min="16130" max="16130" width="9.5703125" style="17" bestFit="1" customWidth="1"/>
    <col min="16131" max="16131" width="9.85546875" style="17" bestFit="1" customWidth="1"/>
    <col min="16132" max="16133" width="9.140625" style="17"/>
    <col min="16134" max="16135" width="10.42578125" style="17" bestFit="1" customWidth="1"/>
    <col min="16136" max="16384" width="9.140625" style="17"/>
  </cols>
  <sheetData>
    <row r="1" spans="1:8" x14ac:dyDescent="0.2">
      <c r="A1" s="16" t="s">
        <v>1</v>
      </c>
      <c r="B1" s="16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</row>
    <row r="2" spans="1:8" x14ac:dyDescent="0.2">
      <c r="A2" s="18">
        <v>37530</v>
      </c>
      <c r="B2" s="19">
        <v>13176747</v>
      </c>
      <c r="C2" s="17">
        <v>292.2</v>
      </c>
      <c r="D2" s="17">
        <v>10</v>
      </c>
      <c r="E2" s="17">
        <v>2.8000000000001819</v>
      </c>
      <c r="F2" s="17">
        <v>31</v>
      </c>
      <c r="G2" s="17">
        <v>1</v>
      </c>
      <c r="H2" s="17">
        <v>0</v>
      </c>
    </row>
    <row r="3" spans="1:8" x14ac:dyDescent="0.2">
      <c r="A3" s="18">
        <v>37561</v>
      </c>
      <c r="B3" s="19">
        <v>13076331</v>
      </c>
      <c r="C3" s="17">
        <v>445</v>
      </c>
      <c r="D3" s="17">
        <v>0</v>
      </c>
      <c r="E3" s="17">
        <v>-20.200000000000273</v>
      </c>
      <c r="F3" s="17">
        <v>30</v>
      </c>
      <c r="G3" s="17">
        <v>1</v>
      </c>
      <c r="H3" s="17">
        <v>0</v>
      </c>
    </row>
    <row r="4" spans="1:8" x14ac:dyDescent="0.2">
      <c r="A4" s="18">
        <v>37591</v>
      </c>
      <c r="B4" s="19">
        <v>14182976</v>
      </c>
      <c r="C4" s="17">
        <v>619.4</v>
      </c>
      <c r="D4" s="17">
        <v>0</v>
      </c>
      <c r="E4" s="17">
        <v>-21.5</v>
      </c>
      <c r="F4" s="17">
        <v>31</v>
      </c>
      <c r="G4" s="17">
        <v>0</v>
      </c>
      <c r="H4" s="17">
        <v>0</v>
      </c>
    </row>
    <row r="5" spans="1:8" x14ac:dyDescent="0.2">
      <c r="A5" s="18">
        <v>37622</v>
      </c>
      <c r="B5" s="19">
        <v>14725364</v>
      </c>
      <c r="C5" s="17">
        <v>814.5</v>
      </c>
      <c r="D5" s="17">
        <v>0</v>
      </c>
      <c r="E5" s="17">
        <v>2.4000000000000909</v>
      </c>
      <c r="F5" s="17">
        <v>31</v>
      </c>
      <c r="G5" s="17">
        <v>0</v>
      </c>
      <c r="H5" s="17">
        <v>0</v>
      </c>
    </row>
    <row r="6" spans="1:8" x14ac:dyDescent="0.2">
      <c r="A6" s="18">
        <v>37653</v>
      </c>
      <c r="B6" s="19">
        <v>13813814</v>
      </c>
      <c r="C6" s="17">
        <v>699</v>
      </c>
      <c r="D6" s="17">
        <v>0</v>
      </c>
      <c r="E6" s="17">
        <v>-2.9000000000000909</v>
      </c>
      <c r="F6" s="17">
        <v>28</v>
      </c>
      <c r="G6" s="17">
        <v>0</v>
      </c>
      <c r="H6" s="17">
        <v>0</v>
      </c>
    </row>
    <row r="7" spans="1:8" x14ac:dyDescent="0.2">
      <c r="A7" s="18">
        <v>37681</v>
      </c>
      <c r="B7" s="19">
        <v>14528938</v>
      </c>
      <c r="C7" s="17">
        <v>581.1</v>
      </c>
      <c r="D7" s="17">
        <v>0</v>
      </c>
      <c r="E7" s="17">
        <v>-1.0999999999999091</v>
      </c>
      <c r="F7" s="17">
        <v>31</v>
      </c>
      <c r="G7" s="17">
        <v>1</v>
      </c>
      <c r="H7" s="17">
        <v>0</v>
      </c>
    </row>
    <row r="8" spans="1:8" x14ac:dyDescent="0.2">
      <c r="A8" s="18">
        <v>37712</v>
      </c>
      <c r="B8" s="19">
        <v>13401771</v>
      </c>
      <c r="C8" s="17">
        <v>372.5</v>
      </c>
      <c r="D8" s="17">
        <v>2.4</v>
      </c>
      <c r="E8" s="17">
        <v>-0.3000000000001819</v>
      </c>
      <c r="F8" s="17">
        <v>30</v>
      </c>
      <c r="G8" s="17">
        <v>1</v>
      </c>
      <c r="H8" s="17">
        <v>0</v>
      </c>
    </row>
    <row r="9" spans="1:8" x14ac:dyDescent="0.2">
      <c r="A9" s="18">
        <v>37742</v>
      </c>
      <c r="B9" s="19">
        <v>12623569</v>
      </c>
      <c r="C9" s="17">
        <v>177.9</v>
      </c>
      <c r="D9" s="17">
        <v>0</v>
      </c>
      <c r="E9" s="17">
        <v>15.600000000000364</v>
      </c>
      <c r="F9" s="17">
        <v>31</v>
      </c>
      <c r="G9" s="17">
        <v>1</v>
      </c>
      <c r="H9" s="17">
        <v>0</v>
      </c>
    </row>
    <row r="10" spans="1:8" x14ac:dyDescent="0.2">
      <c r="A10" s="18">
        <v>37773</v>
      </c>
      <c r="B10" s="19">
        <v>13621464</v>
      </c>
      <c r="C10" s="17">
        <v>43.4</v>
      </c>
      <c r="D10" s="17">
        <v>52.9</v>
      </c>
      <c r="E10" s="17">
        <v>9.0999999999999091</v>
      </c>
      <c r="F10" s="17">
        <v>30</v>
      </c>
      <c r="G10" s="17">
        <v>0</v>
      </c>
      <c r="H10" s="17">
        <v>0</v>
      </c>
    </row>
    <row r="11" spans="1:8" x14ac:dyDescent="0.2">
      <c r="A11" s="18">
        <v>37803</v>
      </c>
      <c r="B11" s="19">
        <v>15172270</v>
      </c>
      <c r="C11" s="17">
        <v>0.2</v>
      </c>
      <c r="D11" s="17">
        <v>118.3</v>
      </c>
      <c r="E11" s="17">
        <v>20.099999999999909</v>
      </c>
      <c r="F11" s="17">
        <v>31</v>
      </c>
      <c r="G11" s="17">
        <v>0</v>
      </c>
      <c r="H11" s="17">
        <v>0</v>
      </c>
    </row>
    <row r="12" spans="1:8" x14ac:dyDescent="0.2">
      <c r="A12" s="18">
        <v>37834</v>
      </c>
      <c r="B12" s="19">
        <v>13939309</v>
      </c>
      <c r="C12" s="17">
        <v>2</v>
      </c>
      <c r="D12" s="17">
        <v>128</v>
      </c>
      <c r="E12" s="17">
        <v>19.400000000000091</v>
      </c>
      <c r="F12" s="17">
        <v>31</v>
      </c>
      <c r="G12" s="17">
        <v>0</v>
      </c>
      <c r="H12" s="17">
        <v>0</v>
      </c>
    </row>
    <row r="13" spans="1:8" x14ac:dyDescent="0.2">
      <c r="A13" s="18">
        <v>37865</v>
      </c>
      <c r="B13" s="19">
        <v>13536278</v>
      </c>
      <c r="C13" s="17">
        <v>54.9</v>
      </c>
      <c r="D13" s="17">
        <v>24</v>
      </c>
      <c r="E13" s="17">
        <v>17.099999999999909</v>
      </c>
      <c r="F13" s="17">
        <v>30</v>
      </c>
      <c r="G13" s="17">
        <v>1</v>
      </c>
      <c r="H13" s="17">
        <v>0</v>
      </c>
    </row>
    <row r="14" spans="1:8" x14ac:dyDescent="0.2">
      <c r="A14" s="18">
        <v>37895</v>
      </c>
      <c r="B14" s="19">
        <v>12902693</v>
      </c>
      <c r="C14" s="17">
        <v>276</v>
      </c>
      <c r="D14" s="17">
        <v>0</v>
      </c>
      <c r="E14" s="17">
        <v>-13.199999999999818</v>
      </c>
      <c r="F14" s="17">
        <v>31</v>
      </c>
      <c r="G14" s="17">
        <v>1</v>
      </c>
      <c r="H14" s="17">
        <v>0</v>
      </c>
    </row>
    <row r="15" spans="1:8" x14ac:dyDescent="0.2">
      <c r="A15" s="18">
        <v>37926</v>
      </c>
      <c r="B15" s="19">
        <v>12759013</v>
      </c>
      <c r="C15" s="17">
        <v>398.5</v>
      </c>
      <c r="D15" s="17">
        <v>0</v>
      </c>
      <c r="E15" s="17">
        <v>-20.100000000000364</v>
      </c>
      <c r="F15" s="17">
        <v>30</v>
      </c>
      <c r="G15" s="17">
        <v>1</v>
      </c>
      <c r="H15" s="17">
        <v>0</v>
      </c>
    </row>
    <row r="16" spans="1:8" x14ac:dyDescent="0.2">
      <c r="A16" s="18">
        <v>37956</v>
      </c>
      <c r="B16" s="19">
        <v>13845612</v>
      </c>
      <c r="C16" s="17">
        <v>561.5</v>
      </c>
      <c r="D16" s="17">
        <v>0</v>
      </c>
      <c r="E16" s="17">
        <v>-17.5</v>
      </c>
      <c r="F16" s="17">
        <v>31</v>
      </c>
      <c r="G16" s="17">
        <v>0</v>
      </c>
      <c r="H16" s="17">
        <v>0</v>
      </c>
    </row>
    <row r="17" spans="1:8" x14ac:dyDescent="0.2">
      <c r="A17" s="18">
        <v>37987</v>
      </c>
      <c r="B17" s="19">
        <v>14085449</v>
      </c>
      <c r="C17" s="17">
        <v>849.1</v>
      </c>
      <c r="D17" s="17">
        <v>0</v>
      </c>
      <c r="E17" s="17">
        <v>5.1000000000003638</v>
      </c>
      <c r="F17" s="17">
        <v>31</v>
      </c>
      <c r="G17" s="17">
        <v>0</v>
      </c>
      <c r="H17" s="17">
        <v>0</v>
      </c>
    </row>
    <row r="18" spans="1:8" x14ac:dyDescent="0.2">
      <c r="A18" s="18">
        <v>38018</v>
      </c>
      <c r="B18" s="19">
        <v>13888435</v>
      </c>
      <c r="C18" s="17">
        <v>631.70000000000005</v>
      </c>
      <c r="D18" s="17">
        <v>0</v>
      </c>
      <c r="E18" s="17">
        <v>-4.5</v>
      </c>
      <c r="F18" s="17">
        <v>29</v>
      </c>
      <c r="G18" s="17">
        <v>0</v>
      </c>
      <c r="H18" s="17">
        <v>0</v>
      </c>
    </row>
    <row r="19" spans="1:8" x14ac:dyDescent="0.2">
      <c r="A19" s="18">
        <v>38047</v>
      </c>
      <c r="B19" s="19">
        <v>13762531</v>
      </c>
      <c r="C19" s="17">
        <v>487.3</v>
      </c>
      <c r="D19" s="17">
        <v>0</v>
      </c>
      <c r="E19" s="17">
        <v>4.5</v>
      </c>
      <c r="F19" s="17">
        <v>31</v>
      </c>
      <c r="G19" s="17">
        <v>1</v>
      </c>
      <c r="H19" s="17">
        <v>0</v>
      </c>
    </row>
    <row r="20" spans="1:8" x14ac:dyDescent="0.2">
      <c r="A20" s="18">
        <v>38078</v>
      </c>
      <c r="B20" s="19">
        <v>12400465</v>
      </c>
      <c r="C20" s="17">
        <v>331.5</v>
      </c>
      <c r="D20" s="17">
        <v>0</v>
      </c>
      <c r="E20" s="17">
        <v>3.0999999999999091</v>
      </c>
      <c r="F20" s="17">
        <v>30</v>
      </c>
      <c r="G20" s="17">
        <v>1</v>
      </c>
      <c r="H20" s="17">
        <v>0</v>
      </c>
    </row>
    <row r="21" spans="1:8" x14ac:dyDescent="0.2">
      <c r="A21" s="18">
        <v>38108</v>
      </c>
      <c r="B21" s="19">
        <v>12698878</v>
      </c>
      <c r="C21" s="17">
        <v>158.9</v>
      </c>
      <c r="D21" s="17">
        <v>8.6</v>
      </c>
      <c r="E21" s="17">
        <v>25.699999999999818</v>
      </c>
      <c r="F21" s="17">
        <v>31</v>
      </c>
      <c r="G21" s="17">
        <v>1</v>
      </c>
      <c r="H21" s="17">
        <v>0</v>
      </c>
    </row>
    <row r="22" spans="1:8" x14ac:dyDescent="0.2">
      <c r="A22" s="18">
        <v>38139</v>
      </c>
      <c r="B22" s="19">
        <v>12797929</v>
      </c>
      <c r="C22" s="17">
        <v>44.2</v>
      </c>
      <c r="D22" s="17">
        <v>31.6</v>
      </c>
      <c r="E22" s="17">
        <v>13.900000000000091</v>
      </c>
      <c r="F22" s="17">
        <v>30</v>
      </c>
      <c r="G22" s="17">
        <v>0</v>
      </c>
      <c r="H22" s="17">
        <v>0</v>
      </c>
    </row>
    <row r="23" spans="1:8" x14ac:dyDescent="0.2">
      <c r="A23" s="18">
        <v>38169</v>
      </c>
      <c r="B23" s="19">
        <v>13695289</v>
      </c>
      <c r="C23" s="17">
        <v>3.6</v>
      </c>
      <c r="D23" s="17">
        <v>86.4</v>
      </c>
      <c r="E23" s="17">
        <v>37.199999999999818</v>
      </c>
      <c r="F23" s="17">
        <v>31</v>
      </c>
      <c r="G23" s="17">
        <v>0</v>
      </c>
      <c r="H23" s="17">
        <v>0</v>
      </c>
    </row>
    <row r="24" spans="1:8" x14ac:dyDescent="0.2">
      <c r="A24" s="18">
        <v>38200</v>
      </c>
      <c r="B24" s="19">
        <v>13771120</v>
      </c>
      <c r="C24" s="17">
        <v>12.8</v>
      </c>
      <c r="D24" s="17">
        <v>59.6</v>
      </c>
      <c r="E24" s="17">
        <v>16.600000000000364</v>
      </c>
      <c r="F24" s="17">
        <v>31</v>
      </c>
      <c r="G24" s="17">
        <v>0</v>
      </c>
      <c r="H24" s="17">
        <v>0</v>
      </c>
    </row>
    <row r="25" spans="1:8" x14ac:dyDescent="0.2">
      <c r="A25" s="18">
        <v>38231</v>
      </c>
      <c r="B25" s="19">
        <v>13033548</v>
      </c>
      <c r="C25" s="17">
        <v>30</v>
      </c>
      <c r="D25" s="17">
        <v>41.2</v>
      </c>
      <c r="E25" s="17">
        <v>20.899999999999636</v>
      </c>
      <c r="F25" s="17">
        <v>30</v>
      </c>
      <c r="G25" s="17">
        <v>1</v>
      </c>
      <c r="H25" s="17">
        <v>0</v>
      </c>
    </row>
    <row r="26" spans="1:8" x14ac:dyDescent="0.2">
      <c r="A26" s="18">
        <v>38261</v>
      </c>
      <c r="B26" s="19">
        <v>12801196</v>
      </c>
      <c r="C26" s="17">
        <v>226.3</v>
      </c>
      <c r="D26" s="17">
        <v>1.5</v>
      </c>
      <c r="E26" s="17">
        <v>-34.699999999999818</v>
      </c>
      <c r="F26" s="17">
        <v>31</v>
      </c>
      <c r="G26" s="17">
        <v>1</v>
      </c>
      <c r="H26" s="17">
        <v>0</v>
      </c>
    </row>
    <row r="27" spans="1:8" x14ac:dyDescent="0.2">
      <c r="A27" s="18">
        <v>38292</v>
      </c>
      <c r="B27" s="19">
        <v>13166644</v>
      </c>
      <c r="C27" s="17">
        <v>379.1</v>
      </c>
      <c r="D27" s="17">
        <v>0</v>
      </c>
      <c r="E27" s="17">
        <v>-39.800000000000182</v>
      </c>
      <c r="F27" s="17">
        <v>30</v>
      </c>
      <c r="G27" s="17">
        <v>1</v>
      </c>
      <c r="H27" s="17">
        <v>0</v>
      </c>
    </row>
    <row r="28" spans="1:8" x14ac:dyDescent="0.2">
      <c r="A28" s="18">
        <v>38322</v>
      </c>
      <c r="B28" s="19">
        <v>13797330</v>
      </c>
      <c r="C28" s="17">
        <v>643.4</v>
      </c>
      <c r="D28" s="17">
        <v>0</v>
      </c>
      <c r="E28" s="17">
        <v>-33.599999999999909</v>
      </c>
      <c r="F28" s="17">
        <v>31</v>
      </c>
      <c r="G28" s="17">
        <v>0</v>
      </c>
      <c r="H28" s="17">
        <v>0</v>
      </c>
    </row>
    <row r="29" spans="1:8" x14ac:dyDescent="0.2">
      <c r="A29" s="18">
        <v>38353</v>
      </c>
      <c r="B29" s="19">
        <v>14766967</v>
      </c>
      <c r="C29" s="17">
        <v>770</v>
      </c>
      <c r="D29" s="17">
        <v>0</v>
      </c>
      <c r="E29" s="17">
        <v>-18.900000000000091</v>
      </c>
      <c r="F29" s="17">
        <v>31</v>
      </c>
      <c r="G29" s="17">
        <v>0</v>
      </c>
      <c r="H29" s="17">
        <v>0</v>
      </c>
    </row>
    <row r="30" spans="1:8" x14ac:dyDescent="0.2">
      <c r="A30" s="18">
        <v>38384</v>
      </c>
      <c r="B30" s="19">
        <v>13804600</v>
      </c>
      <c r="C30" s="17">
        <v>616.4</v>
      </c>
      <c r="D30" s="17">
        <v>0</v>
      </c>
      <c r="E30" s="17">
        <v>-20.199999999999818</v>
      </c>
      <c r="F30" s="17">
        <v>28</v>
      </c>
      <c r="G30" s="17">
        <v>0</v>
      </c>
      <c r="H30" s="17">
        <v>0</v>
      </c>
    </row>
    <row r="31" spans="1:8" x14ac:dyDescent="0.2">
      <c r="A31" s="18">
        <v>38412</v>
      </c>
      <c r="B31" s="19">
        <v>13686035</v>
      </c>
      <c r="C31" s="17">
        <v>608.6</v>
      </c>
      <c r="D31" s="17">
        <v>0</v>
      </c>
      <c r="E31" s="17">
        <v>-18.400000000000091</v>
      </c>
      <c r="F31" s="17">
        <v>31</v>
      </c>
      <c r="G31" s="17">
        <v>1</v>
      </c>
      <c r="H31" s="17">
        <v>0</v>
      </c>
    </row>
    <row r="32" spans="1:8" x14ac:dyDescent="0.2">
      <c r="A32" s="18">
        <v>38443</v>
      </c>
      <c r="B32" s="19">
        <v>12498043</v>
      </c>
      <c r="C32" s="17">
        <v>306.8</v>
      </c>
      <c r="D32" s="17">
        <v>0</v>
      </c>
      <c r="E32" s="17">
        <v>1.4000000000000909</v>
      </c>
      <c r="F32" s="17">
        <v>30</v>
      </c>
      <c r="G32" s="17">
        <v>1</v>
      </c>
      <c r="H32" s="17">
        <v>0</v>
      </c>
    </row>
    <row r="33" spans="1:8" x14ac:dyDescent="0.2">
      <c r="A33" s="18">
        <v>38473</v>
      </c>
      <c r="B33" s="19">
        <v>12869194</v>
      </c>
      <c r="C33" s="17">
        <v>189.4</v>
      </c>
      <c r="D33" s="17">
        <v>0.8</v>
      </c>
      <c r="E33" s="17">
        <v>32.699999999999818</v>
      </c>
      <c r="F33" s="17">
        <v>31</v>
      </c>
      <c r="G33" s="17">
        <v>1</v>
      </c>
      <c r="H33" s="17">
        <v>0</v>
      </c>
    </row>
    <row r="34" spans="1:8" x14ac:dyDescent="0.2">
      <c r="A34" s="18">
        <v>38504</v>
      </c>
      <c r="B34" s="19">
        <v>14454200</v>
      </c>
      <c r="C34" s="17">
        <v>8.9</v>
      </c>
      <c r="D34" s="17">
        <v>146.30000000000001</v>
      </c>
      <c r="E34" s="17">
        <v>33.300000000000182</v>
      </c>
      <c r="F34" s="17">
        <v>30</v>
      </c>
      <c r="G34" s="17">
        <v>0</v>
      </c>
      <c r="H34" s="17">
        <v>0</v>
      </c>
    </row>
    <row r="35" spans="1:8" x14ac:dyDescent="0.2">
      <c r="A35" s="18">
        <v>38534</v>
      </c>
      <c r="B35" s="19">
        <v>15509626</v>
      </c>
      <c r="C35" s="17">
        <v>0</v>
      </c>
      <c r="D35" s="17">
        <v>188.7</v>
      </c>
      <c r="E35" s="17">
        <v>48.599999999999909</v>
      </c>
      <c r="F35" s="17">
        <v>31</v>
      </c>
      <c r="G35" s="17">
        <v>0</v>
      </c>
      <c r="H35" s="17">
        <v>0</v>
      </c>
    </row>
    <row r="36" spans="1:8" x14ac:dyDescent="0.2">
      <c r="A36" s="18">
        <v>38565</v>
      </c>
      <c r="B36" s="19">
        <v>14861042</v>
      </c>
      <c r="C36" s="17">
        <v>0.2</v>
      </c>
      <c r="D36" s="17">
        <v>140.69999999999999</v>
      </c>
      <c r="E36" s="17">
        <v>41.5</v>
      </c>
      <c r="F36" s="17">
        <v>31</v>
      </c>
      <c r="G36" s="17">
        <v>0</v>
      </c>
      <c r="H36" s="17">
        <v>0</v>
      </c>
    </row>
    <row r="37" spans="1:8" x14ac:dyDescent="0.2">
      <c r="A37" s="18">
        <v>38596</v>
      </c>
      <c r="B37" s="19">
        <v>13389341</v>
      </c>
      <c r="C37" s="17">
        <v>22.6</v>
      </c>
      <c r="D37" s="17">
        <v>52.1</v>
      </c>
      <c r="E37" s="17">
        <v>41.800000000000182</v>
      </c>
      <c r="F37" s="17">
        <v>30</v>
      </c>
      <c r="G37" s="17">
        <v>1</v>
      </c>
      <c r="H37" s="17">
        <v>0</v>
      </c>
    </row>
    <row r="38" spans="1:8" x14ac:dyDescent="0.2">
      <c r="A38" s="18">
        <v>38626</v>
      </c>
      <c r="B38" s="19">
        <v>12747922</v>
      </c>
      <c r="C38" s="17">
        <v>220.2</v>
      </c>
      <c r="D38" s="17">
        <v>7.6</v>
      </c>
      <c r="E38" s="17">
        <v>4</v>
      </c>
      <c r="F38" s="17">
        <v>31</v>
      </c>
      <c r="G38" s="17">
        <v>1</v>
      </c>
      <c r="H38" s="17">
        <v>0</v>
      </c>
    </row>
    <row r="39" spans="1:8" x14ac:dyDescent="0.2">
      <c r="A39" s="18">
        <v>38657</v>
      </c>
      <c r="B39" s="19">
        <v>12843936</v>
      </c>
      <c r="C39" s="17">
        <v>388.4</v>
      </c>
      <c r="D39" s="17">
        <v>0</v>
      </c>
      <c r="E39" s="17">
        <v>-16.300000000000182</v>
      </c>
      <c r="F39" s="17">
        <v>30</v>
      </c>
      <c r="G39" s="17">
        <v>1</v>
      </c>
      <c r="H39" s="17">
        <v>0</v>
      </c>
    </row>
    <row r="40" spans="1:8" x14ac:dyDescent="0.2">
      <c r="A40" s="18">
        <v>38687</v>
      </c>
      <c r="B40" s="19">
        <v>14193120</v>
      </c>
      <c r="C40" s="17">
        <v>665.3</v>
      </c>
      <c r="D40" s="17">
        <v>0</v>
      </c>
      <c r="E40" s="17">
        <v>-33.299999999999727</v>
      </c>
      <c r="F40" s="17">
        <v>31</v>
      </c>
      <c r="G40" s="17">
        <v>0</v>
      </c>
      <c r="H40" s="17">
        <v>0</v>
      </c>
    </row>
    <row r="41" spans="1:8" x14ac:dyDescent="0.2">
      <c r="A41" s="18">
        <v>38718</v>
      </c>
      <c r="B41" s="19">
        <v>14265893</v>
      </c>
      <c r="C41" s="17">
        <v>551.79999999999995</v>
      </c>
      <c r="D41" s="17">
        <v>0</v>
      </c>
      <c r="E41" s="17">
        <v>-19.300000000000182</v>
      </c>
      <c r="F41" s="17">
        <v>31</v>
      </c>
      <c r="G41" s="17">
        <v>0</v>
      </c>
      <c r="H41" s="17">
        <v>0</v>
      </c>
    </row>
    <row r="42" spans="1:8" x14ac:dyDescent="0.2">
      <c r="A42" s="18">
        <v>38749</v>
      </c>
      <c r="B42" s="19">
        <v>13236791</v>
      </c>
      <c r="C42" s="17">
        <v>604.29999999999995</v>
      </c>
      <c r="D42" s="17">
        <v>0</v>
      </c>
      <c r="E42" s="17">
        <v>-22.300000000000182</v>
      </c>
      <c r="F42" s="17">
        <v>28</v>
      </c>
      <c r="G42" s="17">
        <v>0</v>
      </c>
      <c r="H42" s="17">
        <v>0</v>
      </c>
    </row>
    <row r="43" spans="1:8" x14ac:dyDescent="0.2">
      <c r="A43" s="18">
        <v>38777</v>
      </c>
      <c r="B43" s="19">
        <v>13910653</v>
      </c>
      <c r="C43" s="17">
        <v>516.6</v>
      </c>
      <c r="D43" s="17">
        <v>0</v>
      </c>
      <c r="E43" s="17">
        <v>-22.599999999999909</v>
      </c>
      <c r="F43" s="17">
        <v>31</v>
      </c>
      <c r="G43" s="17">
        <v>1</v>
      </c>
      <c r="H43" s="17">
        <v>0</v>
      </c>
    </row>
    <row r="44" spans="1:8" x14ac:dyDescent="0.2">
      <c r="A44" s="18">
        <v>38808</v>
      </c>
      <c r="B44" s="19">
        <v>12254987</v>
      </c>
      <c r="C44" s="17">
        <v>293.3</v>
      </c>
      <c r="D44" s="17">
        <v>0</v>
      </c>
      <c r="E44" s="17">
        <v>-16.400000000000091</v>
      </c>
      <c r="F44" s="17">
        <v>30</v>
      </c>
      <c r="G44" s="17">
        <v>1</v>
      </c>
      <c r="H44" s="17">
        <v>0</v>
      </c>
    </row>
    <row r="45" spans="1:8" x14ac:dyDescent="0.2">
      <c r="A45" s="18">
        <v>38838</v>
      </c>
      <c r="B45" s="19">
        <v>12986715</v>
      </c>
      <c r="C45" s="17">
        <v>136.9</v>
      </c>
      <c r="D45" s="17">
        <v>26</v>
      </c>
      <c r="E45" s="17">
        <v>6.1000000000003638</v>
      </c>
      <c r="F45" s="17">
        <v>31</v>
      </c>
      <c r="G45" s="17">
        <v>1</v>
      </c>
      <c r="H45" s="17">
        <v>0</v>
      </c>
    </row>
    <row r="46" spans="1:8" x14ac:dyDescent="0.2">
      <c r="A46" s="18">
        <v>38869</v>
      </c>
      <c r="B46" s="19">
        <v>13696422</v>
      </c>
      <c r="C46" s="17">
        <v>19.5</v>
      </c>
      <c r="D46" s="17">
        <v>73.599999999999994</v>
      </c>
      <c r="E46" s="17">
        <v>44.099999999999909</v>
      </c>
      <c r="F46" s="17">
        <v>30</v>
      </c>
      <c r="G46" s="17">
        <v>0</v>
      </c>
      <c r="H46" s="17">
        <v>0</v>
      </c>
    </row>
    <row r="47" spans="1:8" x14ac:dyDescent="0.2">
      <c r="A47" s="18">
        <v>38899</v>
      </c>
      <c r="B47" s="19">
        <v>15371315</v>
      </c>
      <c r="C47" s="17">
        <v>0</v>
      </c>
      <c r="D47" s="17">
        <v>167.3</v>
      </c>
      <c r="E47" s="17">
        <v>51.599999999999909</v>
      </c>
      <c r="F47" s="17">
        <v>31</v>
      </c>
      <c r="G47" s="17">
        <v>0</v>
      </c>
      <c r="H47" s="17">
        <v>0</v>
      </c>
    </row>
    <row r="48" spans="1:8" x14ac:dyDescent="0.2">
      <c r="A48" s="18">
        <v>38930</v>
      </c>
      <c r="B48" s="19">
        <v>14499122</v>
      </c>
      <c r="C48" s="17">
        <v>4.2</v>
      </c>
      <c r="D48" s="17">
        <v>101.6</v>
      </c>
      <c r="E48" s="17">
        <v>50.800000000000182</v>
      </c>
      <c r="F48" s="17">
        <v>31</v>
      </c>
      <c r="G48" s="17">
        <v>0</v>
      </c>
      <c r="H48" s="17">
        <v>0</v>
      </c>
    </row>
    <row r="49" spans="1:8" x14ac:dyDescent="0.2">
      <c r="A49" s="18">
        <v>38961</v>
      </c>
      <c r="B49" s="19">
        <v>12687211</v>
      </c>
      <c r="C49" s="17">
        <v>80.900000000000006</v>
      </c>
      <c r="D49" s="17">
        <v>12.9</v>
      </c>
      <c r="E49" s="17">
        <v>10.199999999999818</v>
      </c>
      <c r="F49" s="17">
        <v>30</v>
      </c>
      <c r="G49" s="17">
        <v>1</v>
      </c>
      <c r="H49" s="17">
        <v>0</v>
      </c>
    </row>
    <row r="50" spans="1:8" x14ac:dyDescent="0.2">
      <c r="A50" s="18">
        <v>38991</v>
      </c>
      <c r="B50" s="19">
        <v>13130024</v>
      </c>
      <c r="C50" s="17">
        <v>288.3</v>
      </c>
      <c r="D50" s="17">
        <v>1.1000000000000001</v>
      </c>
      <c r="E50" s="17">
        <v>-30.099999999999909</v>
      </c>
      <c r="F50" s="17">
        <v>31</v>
      </c>
      <c r="G50" s="17">
        <v>1</v>
      </c>
      <c r="H50" s="17">
        <v>0</v>
      </c>
    </row>
    <row r="51" spans="1:8" x14ac:dyDescent="0.2">
      <c r="A51" s="18">
        <v>39022</v>
      </c>
      <c r="B51" s="19">
        <v>13947133</v>
      </c>
      <c r="C51" s="17">
        <v>382.2</v>
      </c>
      <c r="D51" s="17">
        <v>0</v>
      </c>
      <c r="E51" s="17">
        <v>-36</v>
      </c>
      <c r="F51" s="17">
        <v>30</v>
      </c>
      <c r="G51" s="17">
        <v>1</v>
      </c>
      <c r="H51" s="17">
        <v>0</v>
      </c>
    </row>
    <row r="52" spans="1:8" x14ac:dyDescent="0.2">
      <c r="A52" s="18">
        <v>39052</v>
      </c>
      <c r="B52" s="19">
        <v>14597906</v>
      </c>
      <c r="C52" s="17">
        <v>500.5</v>
      </c>
      <c r="D52" s="17">
        <v>0</v>
      </c>
      <c r="E52" s="17">
        <v>-33.800000000000182</v>
      </c>
      <c r="F52" s="17">
        <v>31</v>
      </c>
      <c r="G52" s="17">
        <v>0</v>
      </c>
      <c r="H52" s="17">
        <v>0</v>
      </c>
    </row>
    <row r="53" spans="1:8" x14ac:dyDescent="0.2">
      <c r="A53" s="18">
        <v>39083</v>
      </c>
      <c r="B53" s="19">
        <v>15809611</v>
      </c>
      <c r="C53" s="17">
        <v>647.1</v>
      </c>
      <c r="D53" s="17">
        <v>0</v>
      </c>
      <c r="E53" s="17">
        <v>8.0999999999999091</v>
      </c>
      <c r="F53" s="17">
        <v>31</v>
      </c>
      <c r="G53" s="17">
        <v>0</v>
      </c>
      <c r="H53" s="17">
        <v>1</v>
      </c>
    </row>
    <row r="54" spans="1:8" x14ac:dyDescent="0.2">
      <c r="A54" s="18">
        <v>39114</v>
      </c>
      <c r="B54" s="19">
        <v>15056106</v>
      </c>
      <c r="C54" s="17">
        <v>740.1</v>
      </c>
      <c r="D54" s="17">
        <v>0</v>
      </c>
      <c r="E54" s="17">
        <v>-2.6999999999998181</v>
      </c>
      <c r="F54" s="17">
        <v>28</v>
      </c>
      <c r="G54" s="17">
        <v>0</v>
      </c>
      <c r="H54" s="17">
        <v>1</v>
      </c>
    </row>
    <row r="55" spans="1:8" x14ac:dyDescent="0.2">
      <c r="A55" s="18">
        <v>39142</v>
      </c>
      <c r="B55" s="19">
        <v>15315370</v>
      </c>
      <c r="C55" s="17">
        <v>546.70000000000005</v>
      </c>
      <c r="D55" s="17">
        <v>0</v>
      </c>
      <c r="E55" s="17">
        <v>4.0999999999999091</v>
      </c>
      <c r="F55" s="17">
        <v>31</v>
      </c>
      <c r="G55" s="17">
        <v>1</v>
      </c>
      <c r="H55" s="17">
        <v>1</v>
      </c>
    </row>
    <row r="56" spans="1:8" x14ac:dyDescent="0.2">
      <c r="A56" s="18">
        <v>39173</v>
      </c>
      <c r="B56" s="19">
        <v>13685110</v>
      </c>
      <c r="C56" s="17">
        <v>356.4</v>
      </c>
      <c r="D56" s="17">
        <v>0</v>
      </c>
      <c r="E56" s="17">
        <v>1.0999999999999091</v>
      </c>
      <c r="F56" s="17">
        <v>30</v>
      </c>
      <c r="G56" s="17">
        <v>1</v>
      </c>
      <c r="H56" s="17">
        <v>1</v>
      </c>
    </row>
    <row r="57" spans="1:8" x14ac:dyDescent="0.2">
      <c r="A57" s="18">
        <v>39203</v>
      </c>
      <c r="B57" s="19">
        <v>13960122</v>
      </c>
      <c r="C57" s="17">
        <v>136.4</v>
      </c>
      <c r="D57" s="17">
        <v>22.4</v>
      </c>
      <c r="E57" s="17">
        <v>8.4000000000000909</v>
      </c>
      <c r="F57" s="17">
        <v>31</v>
      </c>
      <c r="G57" s="17">
        <v>1</v>
      </c>
      <c r="H57" s="17">
        <v>1</v>
      </c>
    </row>
    <row r="58" spans="1:8" x14ac:dyDescent="0.2">
      <c r="A58" s="18">
        <v>39234</v>
      </c>
      <c r="B58" s="19">
        <v>14673629</v>
      </c>
      <c r="C58" s="17">
        <v>16.5</v>
      </c>
      <c r="D58" s="17">
        <v>99.2</v>
      </c>
      <c r="E58" s="17">
        <v>27.400000000000091</v>
      </c>
      <c r="F58" s="17">
        <v>30</v>
      </c>
      <c r="G58" s="17">
        <v>0</v>
      </c>
      <c r="H58" s="17">
        <v>1</v>
      </c>
    </row>
    <row r="59" spans="1:8" x14ac:dyDescent="0.2">
      <c r="A59" s="18">
        <v>39264</v>
      </c>
      <c r="B59" s="19">
        <v>15730380</v>
      </c>
      <c r="C59" s="17">
        <v>3.2</v>
      </c>
      <c r="D59" s="17">
        <v>106.1</v>
      </c>
      <c r="E59" s="17">
        <v>45.400000000000091</v>
      </c>
      <c r="F59" s="17">
        <v>31</v>
      </c>
      <c r="G59" s="17">
        <v>0</v>
      </c>
      <c r="H59" s="17">
        <v>1</v>
      </c>
    </row>
    <row r="60" spans="1:8" x14ac:dyDescent="0.2">
      <c r="A60" s="18">
        <v>39295</v>
      </c>
      <c r="B60" s="19">
        <v>15502155</v>
      </c>
      <c r="C60" s="17">
        <v>5.2</v>
      </c>
      <c r="D60" s="17">
        <v>141</v>
      </c>
      <c r="E60" s="17">
        <v>44.799999999999727</v>
      </c>
      <c r="F60" s="17">
        <v>31</v>
      </c>
      <c r="G60" s="17">
        <v>0</v>
      </c>
      <c r="H60" s="17">
        <v>1</v>
      </c>
    </row>
    <row r="61" spans="1:8" x14ac:dyDescent="0.2">
      <c r="A61" s="18">
        <v>39326</v>
      </c>
      <c r="B61" s="19">
        <v>14311612</v>
      </c>
      <c r="C61" s="17">
        <v>36.9</v>
      </c>
      <c r="D61" s="17">
        <v>47.5</v>
      </c>
      <c r="E61" s="17">
        <v>21.5</v>
      </c>
      <c r="F61" s="17">
        <v>30</v>
      </c>
      <c r="G61" s="17">
        <v>1</v>
      </c>
      <c r="H61" s="17">
        <v>1</v>
      </c>
    </row>
    <row r="62" spans="1:8" x14ac:dyDescent="0.2">
      <c r="A62" s="18">
        <v>39356</v>
      </c>
      <c r="B62" s="19">
        <v>13967367</v>
      </c>
      <c r="C62" s="17">
        <v>137.69999999999999</v>
      </c>
      <c r="D62" s="17">
        <v>19.8</v>
      </c>
      <c r="E62" s="17">
        <v>-29.299999999999727</v>
      </c>
      <c r="F62" s="17">
        <v>31</v>
      </c>
      <c r="G62" s="17">
        <v>1</v>
      </c>
      <c r="H62" s="17">
        <v>1</v>
      </c>
    </row>
    <row r="63" spans="1:8" x14ac:dyDescent="0.2">
      <c r="A63" s="18">
        <v>39387</v>
      </c>
      <c r="B63" s="19">
        <v>13996509</v>
      </c>
      <c r="C63" s="17">
        <v>462.5</v>
      </c>
      <c r="D63" s="17">
        <v>0</v>
      </c>
      <c r="E63" s="17">
        <v>-30.5</v>
      </c>
      <c r="F63" s="17">
        <v>30</v>
      </c>
      <c r="G63" s="17">
        <v>1</v>
      </c>
      <c r="H63" s="17">
        <v>1</v>
      </c>
    </row>
    <row r="64" spans="1:8" x14ac:dyDescent="0.2">
      <c r="A64" s="18">
        <v>39417</v>
      </c>
      <c r="B64" s="19">
        <v>15266952</v>
      </c>
      <c r="C64" s="17">
        <v>630.70000000000005</v>
      </c>
      <c r="D64" s="17">
        <v>0</v>
      </c>
      <c r="E64" s="17">
        <v>-27.800000000000182</v>
      </c>
      <c r="F64" s="17">
        <v>31</v>
      </c>
      <c r="G64" s="17">
        <v>0</v>
      </c>
      <c r="H64" s="17">
        <v>1</v>
      </c>
    </row>
    <row r="65" spans="1:8" x14ac:dyDescent="0.2">
      <c r="A65" s="18">
        <v>39448</v>
      </c>
      <c r="B65" s="19">
        <v>15544828</v>
      </c>
      <c r="C65" s="17">
        <v>623.5</v>
      </c>
      <c r="D65" s="17">
        <v>0</v>
      </c>
      <c r="E65" s="17">
        <v>0.5</v>
      </c>
      <c r="F65" s="17">
        <v>31</v>
      </c>
      <c r="G65" s="17">
        <v>0</v>
      </c>
      <c r="H65" s="17">
        <v>1</v>
      </c>
    </row>
    <row r="66" spans="1:8" x14ac:dyDescent="0.2">
      <c r="A66" s="18">
        <v>39479</v>
      </c>
      <c r="B66" s="19">
        <v>14862324</v>
      </c>
      <c r="C66" s="17">
        <v>674.7</v>
      </c>
      <c r="D66" s="17">
        <v>0</v>
      </c>
      <c r="E66" s="17">
        <v>-12.900000000000091</v>
      </c>
      <c r="F66" s="17">
        <v>29</v>
      </c>
      <c r="G66" s="17">
        <v>0</v>
      </c>
      <c r="H66" s="17">
        <v>1</v>
      </c>
    </row>
    <row r="67" spans="1:8" x14ac:dyDescent="0.2">
      <c r="A67" s="18">
        <v>39508</v>
      </c>
      <c r="B67" s="19">
        <v>15097048</v>
      </c>
      <c r="C67" s="17">
        <v>610.20000000000005</v>
      </c>
      <c r="D67" s="17">
        <v>0</v>
      </c>
      <c r="E67" s="17">
        <v>1.9000000000000909</v>
      </c>
      <c r="F67" s="17">
        <v>31</v>
      </c>
      <c r="G67" s="17">
        <v>1</v>
      </c>
      <c r="H67" s="17">
        <v>1</v>
      </c>
    </row>
    <row r="68" spans="1:8" x14ac:dyDescent="0.2">
      <c r="A68" s="18">
        <v>39539</v>
      </c>
      <c r="B68" s="19">
        <v>13585077</v>
      </c>
      <c r="C68" s="17">
        <v>253.9</v>
      </c>
      <c r="D68" s="17">
        <v>0</v>
      </c>
      <c r="E68" s="17">
        <v>-4.5</v>
      </c>
      <c r="F68" s="17">
        <v>30</v>
      </c>
      <c r="G68" s="17">
        <v>1</v>
      </c>
      <c r="H68" s="17">
        <v>1</v>
      </c>
    </row>
    <row r="69" spans="1:8" x14ac:dyDescent="0.2">
      <c r="A69" s="18">
        <v>39569</v>
      </c>
      <c r="B69" s="19">
        <v>13492129</v>
      </c>
      <c r="C69" s="17">
        <v>193.5</v>
      </c>
      <c r="D69" s="17">
        <v>2.5</v>
      </c>
      <c r="E69" s="17">
        <v>19</v>
      </c>
      <c r="F69" s="17">
        <v>31</v>
      </c>
      <c r="G69" s="17">
        <v>1</v>
      </c>
      <c r="H69" s="17">
        <v>1</v>
      </c>
    </row>
    <row r="70" spans="1:8" x14ac:dyDescent="0.2">
      <c r="A70" s="18">
        <v>39600</v>
      </c>
      <c r="B70" s="19">
        <v>14258259</v>
      </c>
      <c r="C70" s="17">
        <v>22.7</v>
      </c>
      <c r="D70" s="17">
        <v>71.5</v>
      </c>
      <c r="E70" s="17">
        <v>23.400000000000091</v>
      </c>
      <c r="F70" s="17">
        <v>30</v>
      </c>
      <c r="G70" s="17">
        <v>0</v>
      </c>
      <c r="H70" s="17">
        <v>1</v>
      </c>
    </row>
    <row r="71" spans="1:8" x14ac:dyDescent="0.2">
      <c r="A71" s="18">
        <v>39630</v>
      </c>
      <c r="B71" s="19">
        <v>15471914</v>
      </c>
      <c r="C71" s="17">
        <v>1</v>
      </c>
      <c r="D71" s="17">
        <v>111</v>
      </c>
      <c r="E71" s="17">
        <v>23.599999999999909</v>
      </c>
      <c r="F71" s="17">
        <v>31</v>
      </c>
      <c r="G71" s="17">
        <v>0</v>
      </c>
      <c r="H71" s="17">
        <v>1</v>
      </c>
    </row>
    <row r="72" spans="1:8" x14ac:dyDescent="0.2">
      <c r="A72" s="18">
        <v>39661</v>
      </c>
      <c r="B72" s="19">
        <v>15015979</v>
      </c>
      <c r="C72" s="17">
        <v>12.7</v>
      </c>
      <c r="D72" s="17">
        <v>64</v>
      </c>
      <c r="E72" s="17">
        <v>13.400000000000091</v>
      </c>
      <c r="F72" s="17">
        <v>31</v>
      </c>
      <c r="G72" s="17">
        <v>0</v>
      </c>
      <c r="H72" s="17">
        <v>1</v>
      </c>
    </row>
    <row r="73" spans="1:8" x14ac:dyDescent="0.2">
      <c r="A73" s="18">
        <v>39692</v>
      </c>
      <c r="B73" s="19">
        <v>13735683</v>
      </c>
      <c r="C73" s="17">
        <v>59</v>
      </c>
      <c r="D73" s="17">
        <v>26.7</v>
      </c>
      <c r="E73" s="17">
        <v>7.5999999999999091</v>
      </c>
      <c r="F73" s="17">
        <v>30</v>
      </c>
      <c r="G73" s="17">
        <v>1</v>
      </c>
      <c r="H73" s="17">
        <v>1</v>
      </c>
    </row>
    <row r="74" spans="1:8" x14ac:dyDescent="0.2">
      <c r="A74" s="18">
        <v>39722</v>
      </c>
      <c r="B74" s="19">
        <v>13572429</v>
      </c>
      <c r="C74" s="17">
        <v>278.60000000000002</v>
      </c>
      <c r="D74" s="17">
        <v>0</v>
      </c>
      <c r="E74" s="17">
        <v>-12.199999999999818</v>
      </c>
      <c r="F74" s="17">
        <v>31</v>
      </c>
      <c r="G74" s="17">
        <v>1</v>
      </c>
      <c r="H74" s="17">
        <v>1</v>
      </c>
    </row>
    <row r="75" spans="1:8" x14ac:dyDescent="0.2">
      <c r="A75" s="18">
        <v>39753</v>
      </c>
      <c r="B75" s="19">
        <v>14047607</v>
      </c>
      <c r="C75" s="17">
        <v>451.6</v>
      </c>
      <c r="D75" s="17">
        <v>0</v>
      </c>
      <c r="E75" s="17">
        <v>-5.3000000000001819</v>
      </c>
      <c r="F75" s="17">
        <v>30</v>
      </c>
      <c r="G75" s="17">
        <v>1</v>
      </c>
      <c r="H75" s="17">
        <v>1</v>
      </c>
    </row>
    <row r="76" spans="1:8" x14ac:dyDescent="0.2">
      <c r="A76" s="18">
        <v>39783</v>
      </c>
      <c r="B76" s="19">
        <v>15131468</v>
      </c>
      <c r="C76" s="17">
        <v>654.6</v>
      </c>
      <c r="D76" s="17">
        <v>0</v>
      </c>
      <c r="E76" s="17">
        <v>-34.099999999999909</v>
      </c>
      <c r="F76" s="17">
        <v>31</v>
      </c>
      <c r="G76" s="17">
        <v>0</v>
      </c>
      <c r="H76" s="17">
        <v>1</v>
      </c>
    </row>
    <row r="77" spans="1:8" x14ac:dyDescent="0.2">
      <c r="A77" s="18">
        <v>39814</v>
      </c>
      <c r="B77" s="19">
        <v>15895146</v>
      </c>
      <c r="C77" s="17">
        <v>830.2</v>
      </c>
      <c r="D77" s="17">
        <v>0</v>
      </c>
      <c r="E77" s="17">
        <v>-6.0999999999999091</v>
      </c>
      <c r="F77" s="17">
        <v>31</v>
      </c>
      <c r="G77" s="17">
        <v>0</v>
      </c>
      <c r="H77" s="17">
        <v>1</v>
      </c>
    </row>
    <row r="78" spans="1:8" x14ac:dyDescent="0.2">
      <c r="A78" s="18">
        <v>39845</v>
      </c>
      <c r="B78" s="19">
        <v>14653535</v>
      </c>
      <c r="C78" s="17">
        <v>606.4</v>
      </c>
      <c r="D78" s="17">
        <v>0</v>
      </c>
      <c r="E78" s="17">
        <v>-33.400000000000091</v>
      </c>
      <c r="F78" s="17">
        <v>28</v>
      </c>
      <c r="G78" s="17">
        <v>0</v>
      </c>
      <c r="H78" s="17">
        <v>1</v>
      </c>
    </row>
    <row r="79" spans="1:8" x14ac:dyDescent="0.2">
      <c r="A79" s="18">
        <v>39873</v>
      </c>
      <c r="B79" s="19">
        <v>15181939</v>
      </c>
      <c r="C79" s="17">
        <v>533.79999999999995</v>
      </c>
      <c r="D79" s="17">
        <v>0</v>
      </c>
      <c r="E79" s="17">
        <v>-17.400000000000091</v>
      </c>
      <c r="F79" s="17">
        <v>31</v>
      </c>
      <c r="G79" s="17">
        <v>1</v>
      </c>
      <c r="H79" s="17">
        <v>1</v>
      </c>
    </row>
    <row r="80" spans="1:8" x14ac:dyDescent="0.2">
      <c r="A80" s="18">
        <v>39904</v>
      </c>
      <c r="B80" s="19">
        <v>13561049</v>
      </c>
      <c r="C80" s="17">
        <v>305.8</v>
      </c>
      <c r="D80" s="17">
        <v>1.2</v>
      </c>
      <c r="E80" s="17">
        <v>-24</v>
      </c>
      <c r="F80" s="17">
        <v>30</v>
      </c>
      <c r="G80" s="17">
        <v>1</v>
      </c>
      <c r="H80" s="17">
        <v>1</v>
      </c>
    </row>
    <row r="81" spans="1:8" x14ac:dyDescent="0.2">
      <c r="A81" s="18">
        <v>39934</v>
      </c>
      <c r="B81" s="19">
        <v>13559089</v>
      </c>
      <c r="C81" s="17">
        <v>158.80000000000001</v>
      </c>
      <c r="D81" s="17">
        <v>6.9</v>
      </c>
      <c r="E81" s="17">
        <v>8.5999999999999091</v>
      </c>
      <c r="F81" s="17">
        <v>31</v>
      </c>
      <c r="G81" s="17">
        <v>1</v>
      </c>
      <c r="H81" s="17">
        <v>1</v>
      </c>
    </row>
    <row r="82" spans="1:8" x14ac:dyDescent="0.2">
      <c r="A82" s="18">
        <v>39965</v>
      </c>
      <c r="B82" s="19">
        <v>13757165</v>
      </c>
      <c r="C82" s="17">
        <v>49.3</v>
      </c>
      <c r="D82" s="17">
        <v>34.200000000000003</v>
      </c>
      <c r="E82" s="17">
        <v>6.2000000000002728</v>
      </c>
      <c r="F82" s="17">
        <v>30</v>
      </c>
      <c r="G82" s="17">
        <v>0</v>
      </c>
      <c r="H82" s="17">
        <v>1</v>
      </c>
    </row>
    <row r="83" spans="1:8" x14ac:dyDescent="0.2">
      <c r="A83" s="18">
        <v>39995</v>
      </c>
      <c r="B83" s="19">
        <v>14681369</v>
      </c>
      <c r="C83" s="17">
        <v>6.2</v>
      </c>
      <c r="D83" s="17">
        <v>43.7</v>
      </c>
      <c r="E83" s="17">
        <v>-0.8000000000001819</v>
      </c>
      <c r="F83" s="17">
        <v>31</v>
      </c>
      <c r="G83" s="17">
        <v>0</v>
      </c>
      <c r="H83" s="17">
        <v>1</v>
      </c>
    </row>
    <row r="84" spans="1:8" x14ac:dyDescent="0.2">
      <c r="A84" s="18">
        <v>40026</v>
      </c>
      <c r="B84" s="19">
        <v>15190741</v>
      </c>
      <c r="C84" s="17">
        <v>9.8000000000000007</v>
      </c>
      <c r="D84" s="17">
        <v>91</v>
      </c>
      <c r="E84" s="17">
        <v>18.5</v>
      </c>
      <c r="F84" s="17">
        <v>31</v>
      </c>
      <c r="G84" s="17">
        <v>0</v>
      </c>
      <c r="H84" s="17">
        <v>1</v>
      </c>
    </row>
    <row r="85" spans="1:8" x14ac:dyDescent="0.2">
      <c r="A85" s="18">
        <v>40057</v>
      </c>
      <c r="B85" s="19">
        <v>13734145</v>
      </c>
      <c r="C85" s="17">
        <v>55.2</v>
      </c>
      <c r="D85" s="17">
        <v>20.9</v>
      </c>
      <c r="E85" s="17">
        <v>17.700000000000273</v>
      </c>
      <c r="F85" s="17">
        <v>30</v>
      </c>
      <c r="G85" s="17">
        <v>1</v>
      </c>
      <c r="H85" s="17">
        <v>1</v>
      </c>
    </row>
    <row r="86" spans="1:8" x14ac:dyDescent="0.2">
      <c r="A86" s="18">
        <v>40087</v>
      </c>
      <c r="B86" s="19">
        <v>13581813</v>
      </c>
      <c r="C86" s="17">
        <v>287.8</v>
      </c>
      <c r="D86" s="17">
        <v>0</v>
      </c>
      <c r="E86" s="17">
        <v>9.8999999999996362</v>
      </c>
      <c r="F86" s="17">
        <v>31</v>
      </c>
      <c r="G86" s="17">
        <v>1</v>
      </c>
      <c r="H86" s="17">
        <v>1</v>
      </c>
    </row>
    <row r="87" spans="1:8" x14ac:dyDescent="0.2">
      <c r="A87" s="18">
        <v>40118</v>
      </c>
      <c r="B87" s="19">
        <v>13607461</v>
      </c>
      <c r="C87" s="17">
        <v>361.2</v>
      </c>
      <c r="D87" s="17">
        <v>0</v>
      </c>
      <c r="E87" s="17">
        <v>-12.399999999999636</v>
      </c>
      <c r="F87" s="17">
        <v>30</v>
      </c>
      <c r="G87" s="17">
        <v>1</v>
      </c>
      <c r="H87" s="17">
        <v>1</v>
      </c>
    </row>
    <row r="88" spans="1:8" x14ac:dyDescent="0.2">
      <c r="A88" s="18">
        <v>40148</v>
      </c>
      <c r="B88" s="19">
        <v>14959640</v>
      </c>
      <c r="C88" s="17">
        <v>631.29999999999995</v>
      </c>
      <c r="D88" s="17">
        <v>0</v>
      </c>
      <c r="E88" s="17">
        <v>-10.200000000000273</v>
      </c>
      <c r="F88" s="17">
        <v>31</v>
      </c>
      <c r="G88" s="17">
        <v>0</v>
      </c>
      <c r="H88" s="17">
        <v>1</v>
      </c>
    </row>
    <row r="89" spans="1:8" x14ac:dyDescent="0.2">
      <c r="A89" s="18">
        <v>40179</v>
      </c>
      <c r="B89" s="19">
        <v>15762767</v>
      </c>
      <c r="C89" s="17">
        <v>720</v>
      </c>
      <c r="D89" s="17">
        <v>0</v>
      </c>
      <c r="E89" s="17">
        <v>12.800000000000182</v>
      </c>
      <c r="F89" s="17">
        <v>31</v>
      </c>
      <c r="G89" s="17">
        <v>0</v>
      </c>
      <c r="H89" s="17">
        <v>1</v>
      </c>
    </row>
    <row r="90" spans="1:8" x14ac:dyDescent="0.2">
      <c r="A90" s="18">
        <v>40210</v>
      </c>
      <c r="B90" s="19">
        <v>14456043</v>
      </c>
      <c r="C90" s="17">
        <v>598.29999999999995</v>
      </c>
      <c r="D90" s="17">
        <v>0</v>
      </c>
      <c r="E90" s="17">
        <v>-1.2000000000002728</v>
      </c>
      <c r="F90" s="17">
        <v>28</v>
      </c>
      <c r="G90" s="17">
        <v>0</v>
      </c>
      <c r="H90" s="17">
        <v>1</v>
      </c>
    </row>
    <row r="91" spans="1:8" x14ac:dyDescent="0.2">
      <c r="A91" s="18">
        <v>40238</v>
      </c>
      <c r="B91" s="19">
        <v>14266604</v>
      </c>
      <c r="C91" s="17">
        <v>422.8</v>
      </c>
      <c r="D91" s="17">
        <v>0</v>
      </c>
      <c r="E91" s="17">
        <v>2.7000000000002728</v>
      </c>
      <c r="F91" s="17">
        <v>31</v>
      </c>
      <c r="G91" s="17">
        <v>1</v>
      </c>
      <c r="H91" s="17">
        <v>1</v>
      </c>
    </row>
    <row r="92" spans="1:8" x14ac:dyDescent="0.2">
      <c r="A92" s="18">
        <v>40269</v>
      </c>
      <c r="B92" s="19">
        <v>12709245</v>
      </c>
      <c r="C92" s="17">
        <v>225.1</v>
      </c>
      <c r="D92" s="17">
        <v>0</v>
      </c>
      <c r="E92" s="17">
        <v>-4.4000000000000909</v>
      </c>
      <c r="F92" s="17">
        <v>30</v>
      </c>
      <c r="G92" s="17">
        <v>1</v>
      </c>
      <c r="H92" s="17">
        <v>1</v>
      </c>
    </row>
    <row r="93" spans="1:8" x14ac:dyDescent="0.2">
      <c r="A93" s="18">
        <v>40299</v>
      </c>
      <c r="B93" s="19">
        <v>13617876</v>
      </c>
      <c r="C93" s="17">
        <v>107.9</v>
      </c>
      <c r="D93" s="17">
        <v>45.7</v>
      </c>
      <c r="E93" s="17">
        <v>-5.5999999999999091</v>
      </c>
      <c r="F93" s="17">
        <v>31</v>
      </c>
      <c r="G93" s="17">
        <v>1</v>
      </c>
      <c r="H93" s="17">
        <v>1</v>
      </c>
    </row>
    <row r="94" spans="1:8" x14ac:dyDescent="0.2">
      <c r="A94" s="18">
        <v>40330</v>
      </c>
      <c r="B94" s="19">
        <v>14352297</v>
      </c>
      <c r="C94" s="17">
        <v>21.7</v>
      </c>
      <c r="D94" s="17">
        <v>58.7</v>
      </c>
      <c r="E94" s="17">
        <v>13.799999999999727</v>
      </c>
      <c r="F94" s="17">
        <v>30</v>
      </c>
      <c r="G94" s="17">
        <v>0</v>
      </c>
      <c r="H94" s="17">
        <v>1</v>
      </c>
    </row>
    <row r="95" spans="1:8" x14ac:dyDescent="0.2">
      <c r="A95" s="18">
        <v>40360</v>
      </c>
      <c r="B95" s="19">
        <v>16022256</v>
      </c>
      <c r="C95" s="17">
        <v>1.8</v>
      </c>
      <c r="D95" s="17">
        <v>164.9</v>
      </c>
      <c r="E95" s="17">
        <v>34</v>
      </c>
      <c r="F95" s="17">
        <v>31</v>
      </c>
      <c r="G95" s="17">
        <v>0</v>
      </c>
      <c r="H95" s="17">
        <v>1</v>
      </c>
    </row>
    <row r="96" spans="1:8" x14ac:dyDescent="0.2">
      <c r="A96" s="18">
        <v>40391</v>
      </c>
      <c r="B96" s="19">
        <v>15750964</v>
      </c>
      <c r="C96" s="17">
        <v>2.1</v>
      </c>
      <c r="D96" s="17">
        <v>138.80000000000001</v>
      </c>
      <c r="E96" s="17">
        <v>46.5</v>
      </c>
      <c r="F96" s="17">
        <v>31</v>
      </c>
      <c r="G96" s="17">
        <v>0</v>
      </c>
      <c r="H96" s="17">
        <v>1</v>
      </c>
    </row>
    <row r="97" spans="1:8" x14ac:dyDescent="0.2">
      <c r="A97" s="18">
        <v>40422</v>
      </c>
      <c r="B97" s="19">
        <v>13403453</v>
      </c>
      <c r="C97" s="17">
        <v>78.099999999999994</v>
      </c>
      <c r="D97" s="17">
        <v>31.5</v>
      </c>
      <c r="E97" s="17">
        <v>25.800000000000182</v>
      </c>
      <c r="F97" s="17">
        <v>30</v>
      </c>
      <c r="G97" s="17">
        <v>1</v>
      </c>
      <c r="H97" s="17">
        <v>1</v>
      </c>
    </row>
    <row r="98" spans="1:8" x14ac:dyDescent="0.2">
      <c r="A98" s="18">
        <v>40452</v>
      </c>
      <c r="B98" s="19">
        <v>13142565</v>
      </c>
      <c r="C98" s="17">
        <v>241.6</v>
      </c>
      <c r="D98" s="17">
        <v>0</v>
      </c>
      <c r="E98" s="17">
        <v>-26.800000000000182</v>
      </c>
      <c r="F98" s="17">
        <v>31</v>
      </c>
      <c r="G98" s="17">
        <v>1</v>
      </c>
      <c r="H98" s="17">
        <v>1</v>
      </c>
    </row>
    <row r="99" spans="1:8" x14ac:dyDescent="0.2">
      <c r="A99" s="18">
        <v>40483</v>
      </c>
      <c r="B99" s="19">
        <v>13574075</v>
      </c>
      <c r="C99" s="17">
        <v>405.3</v>
      </c>
      <c r="D99" s="17">
        <v>0</v>
      </c>
      <c r="E99" s="17">
        <v>-12.5</v>
      </c>
      <c r="F99" s="17">
        <v>30</v>
      </c>
      <c r="G99" s="17">
        <v>1</v>
      </c>
      <c r="H99" s="17">
        <v>1</v>
      </c>
    </row>
    <row r="100" spans="1:8" x14ac:dyDescent="0.2">
      <c r="A100" s="18">
        <v>40513</v>
      </c>
      <c r="B100" s="19">
        <v>15142180</v>
      </c>
      <c r="C100" s="17">
        <v>676.2</v>
      </c>
      <c r="D100" s="17">
        <v>0</v>
      </c>
      <c r="E100" s="17">
        <v>-18.699999999999818</v>
      </c>
      <c r="F100" s="17">
        <v>31</v>
      </c>
      <c r="G100" s="17">
        <v>0</v>
      </c>
      <c r="H100" s="17">
        <v>1</v>
      </c>
    </row>
    <row r="101" spans="1:8" x14ac:dyDescent="0.2">
      <c r="A101" s="18">
        <v>40544</v>
      </c>
      <c r="B101" s="19">
        <v>15948894</v>
      </c>
      <c r="C101" s="17">
        <v>775.3</v>
      </c>
      <c r="D101" s="17">
        <v>0</v>
      </c>
      <c r="E101" s="17">
        <v>20.099999999999909</v>
      </c>
      <c r="F101" s="17">
        <v>31</v>
      </c>
      <c r="G101" s="17">
        <v>0</v>
      </c>
      <c r="H101" s="17">
        <v>1</v>
      </c>
    </row>
    <row r="102" spans="1:8" x14ac:dyDescent="0.2">
      <c r="A102" s="18">
        <v>40575</v>
      </c>
      <c r="B102" s="19">
        <v>14508851</v>
      </c>
      <c r="C102" s="17">
        <v>654.20000000000005</v>
      </c>
      <c r="D102" s="17">
        <v>0</v>
      </c>
      <c r="E102" s="17">
        <v>-13.400000000000091</v>
      </c>
      <c r="F102" s="17">
        <v>28</v>
      </c>
      <c r="G102" s="17">
        <v>0</v>
      </c>
      <c r="H102" s="17">
        <v>1</v>
      </c>
    </row>
    <row r="103" spans="1:8" x14ac:dyDescent="0.2">
      <c r="A103" s="18">
        <v>40603</v>
      </c>
      <c r="B103" s="19">
        <v>15118512</v>
      </c>
      <c r="C103" s="17">
        <v>572.79999999999995</v>
      </c>
      <c r="D103" s="17">
        <v>0</v>
      </c>
      <c r="E103" s="17">
        <v>-14.599999999999909</v>
      </c>
      <c r="F103" s="17">
        <v>31</v>
      </c>
      <c r="G103" s="17">
        <v>1</v>
      </c>
      <c r="H103" s="17">
        <v>1</v>
      </c>
    </row>
    <row r="104" spans="1:8" x14ac:dyDescent="0.2">
      <c r="A104" s="18">
        <v>40634</v>
      </c>
      <c r="B104" s="19">
        <v>13472398</v>
      </c>
      <c r="C104" s="17">
        <v>332.3</v>
      </c>
      <c r="D104" s="17">
        <v>0</v>
      </c>
      <c r="E104" s="17">
        <v>-20</v>
      </c>
      <c r="F104" s="17">
        <v>30</v>
      </c>
      <c r="G104" s="17">
        <v>1</v>
      </c>
      <c r="H104" s="17">
        <v>1</v>
      </c>
    </row>
    <row r="105" spans="1:8" x14ac:dyDescent="0.2">
      <c r="A105" s="18">
        <v>40664</v>
      </c>
      <c r="B105" s="19">
        <v>13580628</v>
      </c>
      <c r="C105" s="17">
        <v>134.1</v>
      </c>
      <c r="D105" s="17">
        <v>13</v>
      </c>
      <c r="E105" s="17">
        <v>6.5</v>
      </c>
      <c r="F105" s="17">
        <v>31</v>
      </c>
      <c r="G105" s="17">
        <v>1</v>
      </c>
      <c r="H105" s="17">
        <v>1</v>
      </c>
    </row>
    <row r="106" spans="1:8" x14ac:dyDescent="0.2">
      <c r="A106" s="18">
        <v>40695</v>
      </c>
      <c r="B106" s="19">
        <v>14441555</v>
      </c>
      <c r="C106" s="17">
        <v>19</v>
      </c>
      <c r="D106" s="17">
        <v>52.2</v>
      </c>
      <c r="E106" s="17">
        <v>25.099999999999909</v>
      </c>
      <c r="F106" s="17">
        <v>30</v>
      </c>
      <c r="G106" s="17">
        <v>0</v>
      </c>
      <c r="H106" s="17">
        <v>1</v>
      </c>
    </row>
    <row r="107" spans="1:8" x14ac:dyDescent="0.2">
      <c r="A107" s="18">
        <v>40725</v>
      </c>
      <c r="B107" s="19">
        <v>16563549</v>
      </c>
      <c r="C107" s="17">
        <v>0</v>
      </c>
      <c r="D107" s="17">
        <v>198.5</v>
      </c>
      <c r="E107" s="17">
        <v>31.300000000000182</v>
      </c>
      <c r="F107" s="17">
        <v>31</v>
      </c>
      <c r="G107" s="17">
        <v>0</v>
      </c>
      <c r="H107" s="17">
        <v>1</v>
      </c>
    </row>
    <row r="108" spans="1:8" x14ac:dyDescent="0.2">
      <c r="A108" s="18">
        <v>40756</v>
      </c>
      <c r="B108" s="19">
        <v>15817066</v>
      </c>
      <c r="C108" s="17">
        <v>0</v>
      </c>
      <c r="D108" s="17">
        <v>122.2</v>
      </c>
      <c r="E108" s="17">
        <v>36.699999999999818</v>
      </c>
      <c r="F108" s="17">
        <v>31</v>
      </c>
      <c r="G108" s="17">
        <v>0</v>
      </c>
      <c r="H108" s="17">
        <v>1</v>
      </c>
    </row>
    <row r="109" spans="1:8" x14ac:dyDescent="0.2">
      <c r="A109" s="18">
        <v>40787</v>
      </c>
      <c r="B109" s="19">
        <v>13485911</v>
      </c>
      <c r="C109" s="17">
        <v>48</v>
      </c>
      <c r="D109" s="17">
        <v>39.299999999999997</v>
      </c>
      <c r="E109" s="17">
        <v>29.5</v>
      </c>
      <c r="F109" s="17">
        <v>30</v>
      </c>
      <c r="G109" s="17">
        <v>1</v>
      </c>
      <c r="H109" s="17">
        <v>1</v>
      </c>
    </row>
    <row r="110" spans="1:8" x14ac:dyDescent="0.2">
      <c r="A110" s="18">
        <v>40817</v>
      </c>
      <c r="B110" s="19">
        <v>13233997</v>
      </c>
      <c r="C110" s="17">
        <v>235.4</v>
      </c>
      <c r="D110" s="17">
        <v>2.4</v>
      </c>
      <c r="E110" s="17">
        <v>-8.1999999999998181</v>
      </c>
      <c r="F110" s="17">
        <v>31</v>
      </c>
      <c r="G110" s="17">
        <v>1</v>
      </c>
      <c r="H110" s="17">
        <v>1</v>
      </c>
    </row>
    <row r="111" spans="1:8" x14ac:dyDescent="0.2">
      <c r="A111" s="18">
        <v>40848</v>
      </c>
      <c r="B111" s="19">
        <v>13536526</v>
      </c>
      <c r="C111" s="17">
        <v>341.9</v>
      </c>
      <c r="D111" s="17">
        <v>0</v>
      </c>
      <c r="E111" s="17">
        <v>-38.199999999999818</v>
      </c>
      <c r="F111" s="17">
        <v>30</v>
      </c>
      <c r="G111" s="17">
        <v>1</v>
      </c>
      <c r="H111" s="17">
        <v>1</v>
      </c>
    </row>
    <row r="112" spans="1:8" x14ac:dyDescent="0.2">
      <c r="A112" s="18">
        <v>40878</v>
      </c>
      <c r="B112" s="19">
        <v>14776178</v>
      </c>
      <c r="C112" s="17">
        <v>534</v>
      </c>
      <c r="D112" s="17">
        <v>0</v>
      </c>
      <c r="E112" s="17">
        <v>-37.900000000000091</v>
      </c>
      <c r="F112" s="17">
        <v>31</v>
      </c>
      <c r="G112" s="17">
        <v>0</v>
      </c>
      <c r="H112" s="17">
        <v>1</v>
      </c>
    </row>
    <row r="113" spans="1:8" x14ac:dyDescent="0.2">
      <c r="A113" s="18">
        <v>40909</v>
      </c>
      <c r="B113" s="19">
        <v>15377774</v>
      </c>
      <c r="C113" s="17">
        <v>610.79999999999995</v>
      </c>
      <c r="D113" s="17">
        <v>0</v>
      </c>
      <c r="E113" s="17">
        <v>-9.5</v>
      </c>
      <c r="F113" s="17">
        <v>31</v>
      </c>
      <c r="G113" s="17">
        <v>0</v>
      </c>
      <c r="H113" s="17">
        <v>1</v>
      </c>
    </row>
    <row r="114" spans="1:8" x14ac:dyDescent="0.2">
      <c r="A114" s="18">
        <v>40940</v>
      </c>
      <c r="B114" s="19">
        <v>14331621</v>
      </c>
      <c r="C114" s="17">
        <v>531.70000000000005</v>
      </c>
      <c r="D114" s="17">
        <v>0</v>
      </c>
      <c r="E114" s="17">
        <v>-17.099999999999909</v>
      </c>
      <c r="F114" s="17">
        <v>29</v>
      </c>
      <c r="G114" s="17">
        <v>0</v>
      </c>
      <c r="H114" s="17">
        <v>1</v>
      </c>
    </row>
    <row r="115" spans="1:8" x14ac:dyDescent="0.2">
      <c r="A115" s="18">
        <v>40969</v>
      </c>
      <c r="B115" s="19">
        <v>14211977</v>
      </c>
      <c r="C115" s="17">
        <v>349.4</v>
      </c>
      <c r="D115" s="17">
        <v>0.2</v>
      </c>
      <c r="E115" s="17">
        <v>-24.100000000000364</v>
      </c>
      <c r="F115" s="17">
        <v>31</v>
      </c>
      <c r="G115" s="17">
        <v>1</v>
      </c>
      <c r="H115" s="17">
        <v>1</v>
      </c>
    </row>
    <row r="116" spans="1:8" x14ac:dyDescent="0.2">
      <c r="A116" s="18">
        <v>41000</v>
      </c>
      <c r="B116" s="19">
        <v>13069683</v>
      </c>
      <c r="C116" s="17">
        <v>321.7</v>
      </c>
      <c r="D116" s="17">
        <v>0</v>
      </c>
      <c r="E116" s="17">
        <v>-9.5999999999999091</v>
      </c>
      <c r="F116" s="17">
        <v>30</v>
      </c>
      <c r="G116" s="17">
        <v>1</v>
      </c>
      <c r="H116" s="17">
        <v>1</v>
      </c>
    </row>
    <row r="117" spans="1:8" x14ac:dyDescent="0.2">
      <c r="A117" s="18">
        <v>41030</v>
      </c>
      <c r="B117" s="19">
        <v>13868621</v>
      </c>
      <c r="C117" s="17">
        <v>81.3</v>
      </c>
      <c r="D117" s="17">
        <v>36.700000000000003</v>
      </c>
      <c r="E117" s="17">
        <v>23.700000000000273</v>
      </c>
      <c r="F117" s="17">
        <v>31</v>
      </c>
      <c r="G117" s="17">
        <v>1</v>
      </c>
      <c r="H117" s="17">
        <v>1</v>
      </c>
    </row>
    <row r="118" spans="1:8" x14ac:dyDescent="0.2">
      <c r="A118" s="18">
        <v>41061</v>
      </c>
      <c r="B118" s="19">
        <v>14868354</v>
      </c>
      <c r="C118" s="17">
        <v>23.2</v>
      </c>
      <c r="D118" s="17">
        <v>101.6</v>
      </c>
      <c r="E118" s="17">
        <v>35.899999999999636</v>
      </c>
      <c r="F118" s="17">
        <v>30</v>
      </c>
      <c r="G118" s="17">
        <v>0</v>
      </c>
      <c r="H118" s="17">
        <v>1</v>
      </c>
    </row>
    <row r="119" spans="1:8" x14ac:dyDescent="0.2">
      <c r="A119" s="18">
        <v>41091</v>
      </c>
      <c r="B119" s="19">
        <v>16622947</v>
      </c>
      <c r="C119" s="17">
        <v>0</v>
      </c>
      <c r="D119" s="17">
        <v>195.1</v>
      </c>
      <c r="E119" s="17">
        <v>51.300000000000182</v>
      </c>
      <c r="F119" s="17">
        <v>31</v>
      </c>
      <c r="G119" s="17">
        <v>0</v>
      </c>
      <c r="H119" s="17">
        <v>1</v>
      </c>
    </row>
    <row r="120" spans="1:8" x14ac:dyDescent="0.2">
      <c r="A120" s="18">
        <v>41122</v>
      </c>
      <c r="B120" s="19">
        <v>15780828</v>
      </c>
      <c r="C120" s="17">
        <v>2</v>
      </c>
      <c r="D120" s="17">
        <v>112.1</v>
      </c>
      <c r="E120" s="17">
        <v>37.599999999999909</v>
      </c>
      <c r="F120" s="17">
        <v>31</v>
      </c>
      <c r="G120" s="17">
        <v>0</v>
      </c>
      <c r="H120" s="17">
        <v>1</v>
      </c>
    </row>
    <row r="121" spans="1:8" x14ac:dyDescent="0.2">
      <c r="A121" s="18">
        <v>41153</v>
      </c>
      <c r="B121" s="19">
        <v>14057851</v>
      </c>
      <c r="C121" s="17">
        <v>85</v>
      </c>
      <c r="D121" s="17">
        <v>35.6</v>
      </c>
      <c r="E121" s="17">
        <v>43.200000000000273</v>
      </c>
      <c r="F121" s="17">
        <v>30</v>
      </c>
      <c r="G121" s="17">
        <v>1</v>
      </c>
      <c r="H121" s="17">
        <v>1</v>
      </c>
    </row>
    <row r="122" spans="1:8" x14ac:dyDescent="0.2">
      <c r="A122" s="20">
        <v>41183</v>
      </c>
      <c r="B122" s="19">
        <v>13542230</v>
      </c>
      <c r="C122" s="17">
        <v>242.5</v>
      </c>
      <c r="D122" s="17">
        <v>1.1000000000000001</v>
      </c>
      <c r="E122" s="17">
        <v>-4.1000000000003638</v>
      </c>
      <c r="F122" s="17">
        <v>31</v>
      </c>
      <c r="G122" s="17">
        <v>1</v>
      </c>
      <c r="H122" s="17">
        <v>1</v>
      </c>
    </row>
    <row r="123" spans="1:8" x14ac:dyDescent="0.2">
      <c r="A123" s="20">
        <v>41214</v>
      </c>
      <c r="B123" s="19">
        <v>14045765</v>
      </c>
      <c r="C123" s="17">
        <v>434</v>
      </c>
      <c r="D123" s="17">
        <v>0</v>
      </c>
      <c r="E123" s="17">
        <v>5.5</v>
      </c>
      <c r="F123" s="17">
        <v>30</v>
      </c>
      <c r="G123" s="17">
        <v>1</v>
      </c>
      <c r="H123" s="17">
        <v>1</v>
      </c>
    </row>
    <row r="124" spans="1:8" x14ac:dyDescent="0.2">
      <c r="A124" s="20">
        <v>41244</v>
      </c>
      <c r="B124" s="19">
        <v>14927116</v>
      </c>
      <c r="C124" s="17">
        <v>533.5</v>
      </c>
      <c r="D124" s="17">
        <v>0</v>
      </c>
      <c r="E124" s="17">
        <v>-24.299999999999727</v>
      </c>
      <c r="F124" s="17">
        <v>31</v>
      </c>
      <c r="G124" s="17">
        <v>0</v>
      </c>
      <c r="H124" s="17">
        <v>1</v>
      </c>
    </row>
    <row r="125" spans="1:8" x14ac:dyDescent="0.2">
      <c r="A125" s="20">
        <v>41275</v>
      </c>
      <c r="B125" s="19">
        <v>15674916</v>
      </c>
      <c r="C125" s="17">
        <v>624.4</v>
      </c>
      <c r="D125" s="17">
        <v>0</v>
      </c>
      <c r="E125" s="17">
        <v>-3.3000000000001819</v>
      </c>
      <c r="F125" s="17">
        <v>31</v>
      </c>
      <c r="G125" s="17">
        <v>0</v>
      </c>
      <c r="H125" s="17">
        <v>1</v>
      </c>
    </row>
    <row r="126" spans="1:8" x14ac:dyDescent="0.2">
      <c r="A126" s="20">
        <v>41306</v>
      </c>
      <c r="B126" s="19">
        <v>14425835</v>
      </c>
      <c r="C126" s="17">
        <v>631.5</v>
      </c>
      <c r="D126" s="17">
        <v>0</v>
      </c>
      <c r="E126" s="17">
        <v>-39.599999999999909</v>
      </c>
      <c r="F126" s="17">
        <v>28</v>
      </c>
      <c r="G126" s="17">
        <v>0</v>
      </c>
      <c r="H126" s="17">
        <v>1</v>
      </c>
    </row>
    <row r="127" spans="1:8" x14ac:dyDescent="0.2">
      <c r="A127" s="20">
        <v>41334</v>
      </c>
      <c r="B127" s="19">
        <v>15234288</v>
      </c>
      <c r="C127" s="17">
        <v>554.79999999999995</v>
      </c>
      <c r="D127" s="17">
        <v>0</v>
      </c>
      <c r="E127" s="17">
        <v>-28.199999999999818</v>
      </c>
      <c r="F127" s="17">
        <v>31</v>
      </c>
      <c r="G127" s="17">
        <v>1</v>
      </c>
      <c r="H127" s="17">
        <v>1</v>
      </c>
    </row>
    <row r="128" spans="1:8" x14ac:dyDescent="0.2">
      <c r="A128" s="20">
        <v>41365</v>
      </c>
      <c r="B128" s="19">
        <v>13794442</v>
      </c>
      <c r="C128" s="17">
        <v>358.6</v>
      </c>
      <c r="D128" s="17">
        <v>0</v>
      </c>
      <c r="E128" s="17">
        <v>-21.800000000000182</v>
      </c>
      <c r="F128" s="17">
        <v>30</v>
      </c>
      <c r="G128" s="17">
        <v>1</v>
      </c>
      <c r="H128" s="17">
        <v>1</v>
      </c>
    </row>
    <row r="129" spans="1:8" x14ac:dyDescent="0.2">
      <c r="A129" s="20">
        <v>41395</v>
      </c>
      <c r="B129" s="19">
        <v>13783136</v>
      </c>
      <c r="C129" s="17">
        <v>109.1</v>
      </c>
      <c r="D129" s="17">
        <v>23.1</v>
      </c>
      <c r="E129" s="17">
        <v>24.599999999999909</v>
      </c>
      <c r="F129" s="17">
        <v>31</v>
      </c>
      <c r="G129" s="17">
        <v>1</v>
      </c>
      <c r="H129" s="17">
        <v>1</v>
      </c>
    </row>
    <row r="130" spans="1:8" x14ac:dyDescent="0.2">
      <c r="A130" s="20">
        <v>41426</v>
      </c>
      <c r="B130" s="19">
        <v>14353292</v>
      </c>
      <c r="C130" s="17">
        <v>33</v>
      </c>
      <c r="D130" s="17">
        <v>50.8</v>
      </c>
      <c r="E130" s="17">
        <v>59.599999999999909</v>
      </c>
      <c r="F130" s="17">
        <v>30</v>
      </c>
      <c r="G130" s="17">
        <v>0</v>
      </c>
      <c r="H130" s="17">
        <v>1</v>
      </c>
    </row>
    <row r="131" spans="1:8" x14ac:dyDescent="0.2">
      <c r="A131" s="20">
        <v>41456</v>
      </c>
      <c r="B131" s="19">
        <v>16171502</v>
      </c>
      <c r="C131" s="17">
        <v>1.3</v>
      </c>
      <c r="D131" s="17">
        <v>123.3</v>
      </c>
      <c r="E131" s="17">
        <v>60.100000000000364</v>
      </c>
      <c r="F131" s="17">
        <v>31</v>
      </c>
      <c r="G131" s="17">
        <v>0</v>
      </c>
      <c r="H131" s="17">
        <v>1</v>
      </c>
    </row>
    <row r="132" spans="1:8" x14ac:dyDescent="0.2">
      <c r="A132" s="20">
        <v>41487</v>
      </c>
      <c r="B132" s="19">
        <v>15437622</v>
      </c>
      <c r="C132" s="17">
        <v>4.4000000000000004</v>
      </c>
      <c r="D132" s="17">
        <v>93.8</v>
      </c>
      <c r="E132" s="17">
        <v>44.899999999999636</v>
      </c>
      <c r="F132" s="17">
        <v>31</v>
      </c>
      <c r="G132" s="17">
        <v>0</v>
      </c>
      <c r="H132" s="17">
        <v>1</v>
      </c>
    </row>
    <row r="133" spans="1:8" x14ac:dyDescent="0.2">
      <c r="A133" s="20">
        <v>41518</v>
      </c>
      <c r="B133" s="19">
        <v>14047358</v>
      </c>
      <c r="C133" s="17">
        <v>83</v>
      </c>
      <c r="D133" s="17">
        <v>18.2</v>
      </c>
      <c r="E133" s="17">
        <v>24</v>
      </c>
      <c r="F133" s="17">
        <v>30</v>
      </c>
      <c r="G133" s="17">
        <v>1</v>
      </c>
      <c r="H133" s="17">
        <v>1</v>
      </c>
    </row>
    <row r="134" spans="1:8" x14ac:dyDescent="0.2">
      <c r="A134" s="20">
        <v>41548</v>
      </c>
      <c r="B134" s="19">
        <v>13615030</v>
      </c>
      <c r="C134" s="17">
        <v>208.5</v>
      </c>
      <c r="D134" s="17">
        <v>0.4</v>
      </c>
      <c r="E134" s="17">
        <v>-14.099999999999909</v>
      </c>
      <c r="F134" s="17">
        <v>31</v>
      </c>
      <c r="G134" s="17">
        <v>1</v>
      </c>
      <c r="H134" s="17">
        <v>1</v>
      </c>
    </row>
    <row r="135" spans="1:8" x14ac:dyDescent="0.2">
      <c r="A135" s="20">
        <v>41579</v>
      </c>
      <c r="B135" s="19">
        <v>13376948</v>
      </c>
      <c r="C135" s="17">
        <v>478.2</v>
      </c>
      <c r="D135" s="17">
        <v>0</v>
      </c>
      <c r="E135" s="17">
        <v>-23.900000000000091</v>
      </c>
      <c r="F135" s="17">
        <v>30</v>
      </c>
      <c r="G135" s="17">
        <v>1</v>
      </c>
      <c r="H135" s="17">
        <v>1</v>
      </c>
    </row>
    <row r="136" spans="1:8" x14ac:dyDescent="0.2">
      <c r="A136" s="20">
        <v>41609</v>
      </c>
      <c r="B136" s="19">
        <v>14927116</v>
      </c>
      <c r="C136" s="17">
        <v>688.1</v>
      </c>
      <c r="D136" s="17">
        <v>0</v>
      </c>
      <c r="E136" s="17">
        <v>-44.899999999999636</v>
      </c>
      <c r="F136" s="17">
        <v>31</v>
      </c>
      <c r="G136" s="17">
        <v>0</v>
      </c>
      <c r="H136" s="17">
        <v>1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2:C16"/>
  <sheetViews>
    <sheetView workbookViewId="0">
      <selection activeCell="A2" sqref="A2:C16"/>
    </sheetView>
  </sheetViews>
  <sheetFormatPr defaultRowHeight="15" x14ac:dyDescent="0.25"/>
  <cols>
    <col min="1" max="1" width="5" customWidth="1"/>
    <col min="2" max="2" width="11.5703125" customWidth="1"/>
    <col min="3" max="3" width="17.5703125" customWidth="1"/>
  </cols>
  <sheetData>
    <row r="2" spans="1:3" x14ac:dyDescent="0.25">
      <c r="A2" s="6" t="s">
        <v>40</v>
      </c>
    </row>
    <row r="3" spans="1:3" x14ac:dyDescent="0.25">
      <c r="B3" t="s">
        <v>32</v>
      </c>
      <c r="C3" t="s">
        <v>39</v>
      </c>
    </row>
    <row r="4" spans="1:3" x14ac:dyDescent="0.25">
      <c r="A4" s="2">
        <v>2002</v>
      </c>
      <c r="B4" s="3">
        <v>40436054</v>
      </c>
      <c r="C4" s="3">
        <v>40247464.434003457</v>
      </c>
    </row>
    <row r="5" spans="1:3" x14ac:dyDescent="0.25">
      <c r="A5" s="2">
        <v>2003</v>
      </c>
      <c r="B5" s="3">
        <v>164870095</v>
      </c>
      <c r="C5" s="3">
        <v>163430828.45000082</v>
      </c>
    </row>
    <row r="6" spans="1:3" x14ac:dyDescent="0.25">
      <c r="A6" s="2">
        <v>2004</v>
      </c>
      <c r="B6" s="3">
        <v>159898814</v>
      </c>
      <c r="C6" s="3">
        <v>163611301.32065845</v>
      </c>
    </row>
    <row r="7" spans="1:3" x14ac:dyDescent="0.25">
      <c r="A7" s="2">
        <v>2005</v>
      </c>
      <c r="B7" s="3">
        <v>165624026</v>
      </c>
      <c r="C7" s="3">
        <v>163783076.10899305</v>
      </c>
    </row>
    <row r="8" spans="1:3" x14ac:dyDescent="0.25">
      <c r="A8" s="2">
        <v>2006</v>
      </c>
      <c r="B8" s="3">
        <v>164584172</v>
      </c>
      <c r="C8" s="3">
        <v>163189570.06817624</v>
      </c>
    </row>
    <row r="9" spans="1:3" x14ac:dyDescent="0.25">
      <c r="A9" s="2">
        <v>2007</v>
      </c>
      <c r="B9" s="3">
        <v>177274923</v>
      </c>
      <c r="C9" s="3">
        <v>174406686.63598198</v>
      </c>
    </row>
    <row r="10" spans="1:3" x14ac:dyDescent="0.25">
      <c r="A10" s="2">
        <v>2008</v>
      </c>
      <c r="B10" s="3">
        <v>173814745</v>
      </c>
      <c r="C10" s="3">
        <v>174400093.07235232</v>
      </c>
    </row>
    <row r="11" spans="1:3" x14ac:dyDescent="0.25">
      <c r="A11" s="2">
        <v>2009</v>
      </c>
      <c r="B11" s="3">
        <v>172363092</v>
      </c>
      <c r="C11" s="3">
        <v>173813180.59516519</v>
      </c>
    </row>
    <row r="12" spans="1:3" x14ac:dyDescent="0.25">
      <c r="A12" s="2">
        <v>2010</v>
      </c>
      <c r="B12" s="3">
        <v>172200325</v>
      </c>
      <c r="C12" s="3">
        <v>174385322.50281832</v>
      </c>
    </row>
    <row r="13" spans="1:3" x14ac:dyDescent="0.25">
      <c r="A13" s="2">
        <v>2011</v>
      </c>
      <c r="B13" s="3">
        <v>174484065</v>
      </c>
      <c r="C13" s="3">
        <v>174127389.67559761</v>
      </c>
    </row>
    <row r="14" spans="1:3" x14ac:dyDescent="0.25">
      <c r="A14" s="2">
        <v>2012</v>
      </c>
      <c r="B14" s="3">
        <v>174704767</v>
      </c>
      <c r="C14" s="3">
        <v>174859161.39716324</v>
      </c>
    </row>
    <row r="15" spans="1:3" x14ac:dyDescent="0.25">
      <c r="A15" s="2">
        <v>2013</v>
      </c>
      <c r="B15" s="3">
        <v>174841485</v>
      </c>
      <c r="C15" s="3">
        <v>174234210.34141627</v>
      </c>
    </row>
    <row r="16" spans="1:3" x14ac:dyDescent="0.25">
      <c r="A16" s="2">
        <v>2014</v>
      </c>
      <c r="B16" s="3"/>
      <c r="C16" s="3">
        <v>174342370.28596878</v>
      </c>
    </row>
  </sheetData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2:E16"/>
  <sheetViews>
    <sheetView workbookViewId="0">
      <selection activeCell="G11" sqref="G11"/>
    </sheetView>
  </sheetViews>
  <sheetFormatPr defaultRowHeight="15" x14ac:dyDescent="0.25"/>
  <cols>
    <col min="2" max="2" width="11.5703125" style="1" bestFit="1" customWidth="1"/>
    <col min="3" max="3" width="9.5703125" style="1" bestFit="1" customWidth="1"/>
    <col min="4" max="4" width="17.5703125" style="1" bestFit="1" customWidth="1"/>
    <col min="5" max="5" width="9.5703125" style="1" bestFit="1" customWidth="1"/>
  </cols>
  <sheetData>
    <row r="2" spans="1:5" x14ac:dyDescent="0.25">
      <c r="A2" s="6" t="s">
        <v>40</v>
      </c>
    </row>
    <row r="3" spans="1:5" x14ac:dyDescent="0.25">
      <c r="A3" s="1"/>
      <c r="B3" s="1" t="s">
        <v>32</v>
      </c>
      <c r="C3" s="1" t="s">
        <v>41</v>
      </c>
      <c r="D3" s="1" t="s">
        <v>39</v>
      </c>
      <c r="E3" s="1" t="s">
        <v>41</v>
      </c>
    </row>
    <row r="4" spans="1:5" x14ac:dyDescent="0.25">
      <c r="A4" s="1">
        <v>2002</v>
      </c>
      <c r="B4" s="8">
        <v>40436054</v>
      </c>
      <c r="C4" s="8"/>
      <c r="D4" s="8">
        <v>40247464.434003457</v>
      </c>
    </row>
    <row r="5" spans="1:5" x14ac:dyDescent="0.25">
      <c r="A5" s="1">
        <v>2003</v>
      </c>
      <c r="B5" s="8">
        <v>164870095</v>
      </c>
      <c r="C5" s="9">
        <f>B5/B4-1</f>
        <v>3.0773042542677382</v>
      </c>
      <c r="D5" s="8">
        <v>163430828.45000082</v>
      </c>
      <c r="E5" s="9">
        <f>D5/D4-1</f>
        <v>3.0606490557433652</v>
      </c>
    </row>
    <row r="6" spans="1:5" x14ac:dyDescent="0.25">
      <c r="A6" s="1">
        <v>2004</v>
      </c>
      <c r="B6" s="8">
        <v>159898814</v>
      </c>
      <c r="C6" s="9">
        <f t="shared" ref="C6:C15" si="0">B6/B5-1</f>
        <v>-3.0152715081531278E-2</v>
      </c>
      <c r="D6" s="8">
        <v>163611301.32065845</v>
      </c>
      <c r="E6" s="9">
        <f t="shared" ref="E6:E16" si="1">D6/D5-1</f>
        <v>1.1042767901823236E-3</v>
      </c>
    </row>
    <row r="7" spans="1:5" x14ac:dyDescent="0.25">
      <c r="A7" s="1">
        <v>2005</v>
      </c>
      <c r="B7" s="8">
        <v>165624026</v>
      </c>
      <c r="C7" s="9">
        <f t="shared" si="0"/>
        <v>3.5805218667850802E-2</v>
      </c>
      <c r="D7" s="8">
        <v>163783076.10899305</v>
      </c>
      <c r="E7" s="9">
        <f t="shared" si="1"/>
        <v>1.0498956181392849E-3</v>
      </c>
    </row>
    <row r="8" spans="1:5" x14ac:dyDescent="0.25">
      <c r="A8" s="1">
        <v>2006</v>
      </c>
      <c r="B8" s="8">
        <v>164584172</v>
      </c>
      <c r="C8" s="9">
        <f t="shared" si="0"/>
        <v>-6.2784006953193749E-3</v>
      </c>
      <c r="D8" s="8">
        <v>163189570.06817624</v>
      </c>
      <c r="E8" s="9">
        <f t="shared" si="1"/>
        <v>-3.6237324082364353E-3</v>
      </c>
    </row>
    <row r="9" spans="1:5" x14ac:dyDescent="0.25">
      <c r="A9" s="1">
        <v>2007</v>
      </c>
      <c r="B9" s="8">
        <v>177274923</v>
      </c>
      <c r="C9" s="9">
        <f t="shared" si="0"/>
        <v>7.7107967587551451E-2</v>
      </c>
      <c r="D9" s="8">
        <v>174406686.63598198</v>
      </c>
      <c r="E9" s="9">
        <f t="shared" si="1"/>
        <v>6.8736724798769577E-2</v>
      </c>
    </row>
    <row r="10" spans="1:5" x14ac:dyDescent="0.25">
      <c r="A10" s="1">
        <v>2008</v>
      </c>
      <c r="B10" s="8">
        <v>173814745</v>
      </c>
      <c r="C10" s="9">
        <f t="shared" si="0"/>
        <v>-1.9518711058754801E-2</v>
      </c>
      <c r="D10" s="8">
        <v>174400093.07235232</v>
      </c>
      <c r="E10" s="9">
        <f t="shared" si="1"/>
        <v>-3.7805681403879632E-5</v>
      </c>
    </row>
    <row r="11" spans="1:5" x14ac:dyDescent="0.25">
      <c r="A11" s="1">
        <v>2009</v>
      </c>
      <c r="B11" s="8">
        <v>172363092</v>
      </c>
      <c r="C11" s="9">
        <f t="shared" si="0"/>
        <v>-8.3517252808442688E-3</v>
      </c>
      <c r="D11" s="8">
        <v>173813180.59516519</v>
      </c>
      <c r="E11" s="9">
        <f t="shared" si="1"/>
        <v>-3.3653220411048457E-3</v>
      </c>
    </row>
    <row r="12" spans="1:5" x14ac:dyDescent="0.25">
      <c r="A12" s="1">
        <v>2010</v>
      </c>
      <c r="B12" s="8">
        <v>172200325</v>
      </c>
      <c r="C12" s="9">
        <f t="shared" si="0"/>
        <v>-9.443262946339237E-4</v>
      </c>
      <c r="D12" s="8">
        <v>174385322.50281832</v>
      </c>
      <c r="E12" s="9">
        <f t="shared" si="1"/>
        <v>3.2917061047614826E-3</v>
      </c>
    </row>
    <row r="13" spans="1:5" x14ac:dyDescent="0.25">
      <c r="A13" s="1">
        <v>2011</v>
      </c>
      <c r="B13" s="8">
        <v>174484065</v>
      </c>
      <c r="C13" s="9">
        <f t="shared" si="0"/>
        <v>1.3262112019823524E-2</v>
      </c>
      <c r="D13" s="8">
        <v>174127389.67559761</v>
      </c>
      <c r="E13" s="9">
        <f t="shared" si="1"/>
        <v>-1.4790971139015952E-3</v>
      </c>
    </row>
    <row r="14" spans="1:5" x14ac:dyDescent="0.25">
      <c r="A14" s="1">
        <v>2012</v>
      </c>
      <c r="B14" s="8">
        <v>174704767</v>
      </c>
      <c r="C14" s="9">
        <f t="shared" si="0"/>
        <v>1.2648834149984189E-3</v>
      </c>
      <c r="D14" s="8">
        <v>174859161.39716324</v>
      </c>
      <c r="E14" s="9">
        <f t="shared" si="1"/>
        <v>4.2025078474381417E-3</v>
      </c>
    </row>
    <row r="15" spans="1:5" x14ac:dyDescent="0.25">
      <c r="A15" s="1">
        <v>2013</v>
      </c>
      <c r="B15" s="8">
        <v>174841485</v>
      </c>
      <c r="C15" s="9">
        <f t="shared" si="0"/>
        <v>7.8256593879899583E-4</v>
      </c>
      <c r="D15" s="8">
        <v>174234210.34141627</v>
      </c>
      <c r="E15" s="9">
        <f t="shared" si="1"/>
        <v>-3.5740252369591552E-3</v>
      </c>
    </row>
    <row r="16" spans="1:5" x14ac:dyDescent="0.25">
      <c r="A16" s="12">
        <v>2014</v>
      </c>
      <c r="B16" s="11"/>
      <c r="C16" s="10"/>
      <c r="D16" s="11">
        <v>174342370.28596878</v>
      </c>
      <c r="E16" s="10">
        <f t="shared" si="1"/>
        <v>6.207732932617116E-4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20"/>
  <sheetViews>
    <sheetView workbookViewId="0">
      <selection activeCell="A5" sqref="A5:B10"/>
    </sheetView>
  </sheetViews>
  <sheetFormatPr defaultRowHeight="15" x14ac:dyDescent="0.25"/>
  <cols>
    <col min="1" max="1" width="53.42578125" bestFit="1" customWidth="1"/>
    <col min="2" max="2" width="12.7109375" bestFit="1" customWidth="1"/>
    <col min="3" max="3" width="18.7109375" bestFit="1" customWidth="1"/>
  </cols>
  <sheetData>
    <row r="1" spans="1:5" x14ac:dyDescent="0.25">
      <c r="A1" t="s">
        <v>42</v>
      </c>
    </row>
    <row r="2" spans="1:5" x14ac:dyDescent="0.25">
      <c r="A2" t="s">
        <v>9</v>
      </c>
    </row>
    <row r="4" spans="1:5" x14ac:dyDescent="0.25">
      <c r="B4" t="s">
        <v>10</v>
      </c>
      <c r="C4" t="s">
        <v>11</v>
      </c>
      <c r="D4" t="s">
        <v>12</v>
      </c>
      <c r="E4" t="s">
        <v>13</v>
      </c>
    </row>
    <row r="5" spans="1:5" x14ac:dyDescent="0.25">
      <c r="A5" t="s">
        <v>14</v>
      </c>
      <c r="B5">
        <v>4780839.7635845104</v>
      </c>
      <c r="C5">
        <v>1181277.65316852</v>
      </c>
      <c r="D5">
        <v>4.0471770127547604</v>
      </c>
      <c r="E5" s="13">
        <v>8.9143441732689798E-5</v>
      </c>
    </row>
    <row r="6" spans="1:5" x14ac:dyDescent="0.25">
      <c r="A6" t="s">
        <v>3</v>
      </c>
      <c r="B6">
        <v>2781.0898216844098</v>
      </c>
      <c r="C6">
        <v>215.324399041687</v>
      </c>
      <c r="D6">
        <v>12.915813693486699</v>
      </c>
      <c r="E6" s="13">
        <v>6.0058493350479504E-25</v>
      </c>
    </row>
    <row r="7" spans="1:5" x14ac:dyDescent="0.25">
      <c r="A7" t="s">
        <v>4</v>
      </c>
      <c r="B7">
        <v>14689.103078575699</v>
      </c>
      <c r="C7">
        <v>1275.2836113697299</v>
      </c>
      <c r="D7">
        <v>11.518303025002201</v>
      </c>
      <c r="E7" s="13">
        <v>1.66897652195322E-21</v>
      </c>
    </row>
    <row r="8" spans="1:5" x14ac:dyDescent="0.25">
      <c r="A8" t="s">
        <v>5</v>
      </c>
      <c r="B8">
        <v>5210.76418627575</v>
      </c>
      <c r="C8">
        <v>1927.0083973154999</v>
      </c>
      <c r="D8">
        <v>2.7040692679569198</v>
      </c>
      <c r="E8">
        <v>7.7810958142531398E-3</v>
      </c>
    </row>
    <row r="9" spans="1:5" x14ac:dyDescent="0.25">
      <c r="A9" t="s">
        <v>6</v>
      </c>
      <c r="B9">
        <v>254465.72210272099</v>
      </c>
      <c r="C9">
        <v>39184.398096238103</v>
      </c>
      <c r="D9">
        <v>6.4940571877037598</v>
      </c>
      <c r="E9" s="13">
        <v>1.6798614411874699E-9</v>
      </c>
    </row>
    <row r="10" spans="1:5" x14ac:dyDescent="0.25">
      <c r="A10" t="s">
        <v>7</v>
      </c>
      <c r="B10">
        <v>-429823.48402715102</v>
      </c>
      <c r="C10">
        <v>86393.533877249807</v>
      </c>
      <c r="D10">
        <v>-4.9751811824002496</v>
      </c>
      <c r="E10" s="13">
        <v>2.0560170363988499E-6</v>
      </c>
    </row>
    <row r="11" spans="1:5" x14ac:dyDescent="0.25">
      <c r="A11" t="s">
        <v>8</v>
      </c>
      <c r="B11">
        <v>896460.59721468505</v>
      </c>
      <c r="C11">
        <v>62415.861887460604</v>
      </c>
      <c r="D11">
        <v>14.362704769359</v>
      </c>
      <c r="E11" s="13">
        <v>1.8536522863623799E-28</v>
      </c>
    </row>
    <row r="13" spans="1:5" x14ac:dyDescent="0.25">
      <c r="A13" t="s">
        <v>15</v>
      </c>
      <c r="B13">
        <v>14185900.4666667</v>
      </c>
      <c r="C13" t="s">
        <v>16</v>
      </c>
      <c r="D13">
        <v>972182.79669457104</v>
      </c>
    </row>
    <row r="14" spans="1:5" x14ac:dyDescent="0.25">
      <c r="A14" t="s">
        <v>17</v>
      </c>
      <c r="B14">
        <v>15790242355353.301</v>
      </c>
      <c r="C14" t="s">
        <v>18</v>
      </c>
      <c r="D14">
        <v>351228.22836611199</v>
      </c>
    </row>
    <row r="15" spans="1:5" x14ac:dyDescent="0.25">
      <c r="A15" t="s">
        <v>19</v>
      </c>
      <c r="B15">
        <v>0.87532248603663398</v>
      </c>
      <c r="C15" t="s">
        <v>20</v>
      </c>
      <c r="D15">
        <v>0.86947822756960202</v>
      </c>
    </row>
    <row r="16" spans="1:5" x14ac:dyDescent="0.25">
      <c r="A16" t="s">
        <v>43</v>
      </c>
      <c r="B16">
        <v>149.77477313406001</v>
      </c>
      <c r="C16" t="s">
        <v>21</v>
      </c>
      <c r="D16" s="13">
        <v>2.2289859573172E-55</v>
      </c>
    </row>
    <row r="17" spans="1:4" x14ac:dyDescent="0.25">
      <c r="A17" t="s">
        <v>22</v>
      </c>
      <c r="B17">
        <v>-1911.8035516979201</v>
      </c>
      <c r="C17" t="s">
        <v>23</v>
      </c>
      <c r="D17">
        <v>3837.6071033958501</v>
      </c>
    </row>
    <row r="18" spans="1:4" x14ac:dyDescent="0.25">
      <c r="A18" t="s">
        <v>24</v>
      </c>
      <c r="B18">
        <v>3857.9440268449198</v>
      </c>
      <c r="C18" t="s">
        <v>25</v>
      </c>
      <c r="D18">
        <v>3845.87145895709</v>
      </c>
    </row>
    <row r="19" spans="1:4" x14ac:dyDescent="0.25">
      <c r="A19" t="s">
        <v>26</v>
      </c>
      <c r="B19">
        <v>0.14362219176323601</v>
      </c>
      <c r="C19" t="s">
        <v>27</v>
      </c>
      <c r="D19">
        <v>1.7080957393310301</v>
      </c>
    </row>
    <row r="20" spans="1:4" x14ac:dyDescent="0.25">
      <c r="A20" t="s">
        <v>28</v>
      </c>
      <c r="B20">
        <v>0.35738999999999999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D15"/>
  <sheetViews>
    <sheetView showGridLines="0" tabSelected="1" workbookViewId="0">
      <selection activeCell="C4" sqref="C4"/>
    </sheetView>
  </sheetViews>
  <sheetFormatPr defaultRowHeight="15" x14ac:dyDescent="0.25"/>
  <cols>
    <col min="1" max="1" width="53.42578125" bestFit="1" customWidth="1"/>
    <col min="2" max="2" width="12" style="24" bestFit="1" customWidth="1"/>
    <col min="3" max="3" width="18.7109375" style="24" bestFit="1" customWidth="1"/>
    <col min="4" max="4" width="12" style="24" bestFit="1" customWidth="1"/>
  </cols>
  <sheetData>
    <row r="1" spans="1:4" x14ac:dyDescent="0.25">
      <c r="A1" t="s">
        <v>42</v>
      </c>
    </row>
    <row r="2" spans="1:4" x14ac:dyDescent="0.25">
      <c r="A2" t="s">
        <v>9</v>
      </c>
    </row>
    <row r="4" spans="1:4" x14ac:dyDescent="0.25">
      <c r="B4" s="24" t="s">
        <v>10</v>
      </c>
      <c r="C4" s="24" t="s">
        <v>12</v>
      </c>
      <c r="D4" s="24" t="s">
        <v>13</v>
      </c>
    </row>
    <row r="5" spans="1:4" x14ac:dyDescent="0.25">
      <c r="A5" t="s">
        <v>14</v>
      </c>
      <c r="B5" s="24">
        <v>4780839.7635845104</v>
      </c>
      <c r="C5" s="24">
        <v>4.0471770127547604</v>
      </c>
      <c r="D5" s="25">
        <v>8.9143441732689798E-5</v>
      </c>
    </row>
    <row r="6" spans="1:4" x14ac:dyDescent="0.25">
      <c r="A6" t="s">
        <v>3</v>
      </c>
      <c r="B6" s="24">
        <v>2781.0898216844098</v>
      </c>
      <c r="C6" s="24">
        <v>12.915813693486699</v>
      </c>
      <c r="D6" s="25">
        <v>6.0058493350479504E-25</v>
      </c>
    </row>
    <row r="7" spans="1:4" x14ac:dyDescent="0.25">
      <c r="A7" t="s">
        <v>4</v>
      </c>
      <c r="B7" s="24">
        <v>14689.103078575699</v>
      </c>
      <c r="C7" s="24">
        <v>11.518303025002201</v>
      </c>
      <c r="D7" s="25">
        <v>1.66897652195322E-21</v>
      </c>
    </row>
    <row r="8" spans="1:4" x14ac:dyDescent="0.25">
      <c r="A8" t="s">
        <v>5</v>
      </c>
      <c r="B8" s="24">
        <v>5210.76418627575</v>
      </c>
      <c r="C8" s="24">
        <v>2.7040692679569198</v>
      </c>
      <c r="D8" s="24">
        <v>7.7810958142531398E-3</v>
      </c>
    </row>
    <row r="9" spans="1:4" x14ac:dyDescent="0.25">
      <c r="A9" t="s">
        <v>6</v>
      </c>
      <c r="B9" s="24">
        <v>254465.72210272099</v>
      </c>
      <c r="C9" s="24">
        <v>6.4940571877037598</v>
      </c>
      <c r="D9" s="25">
        <v>1.6798614411874699E-9</v>
      </c>
    </row>
    <row r="10" spans="1:4" x14ac:dyDescent="0.25">
      <c r="A10" t="s">
        <v>7</v>
      </c>
      <c r="B10" s="24">
        <v>-429823.48402715102</v>
      </c>
      <c r="C10" s="24">
        <v>-4.9751811824002496</v>
      </c>
      <c r="D10" s="25">
        <v>2.0560170363988499E-6</v>
      </c>
    </row>
    <row r="11" spans="1:4" x14ac:dyDescent="0.25">
      <c r="A11" t="s">
        <v>8</v>
      </c>
      <c r="B11" s="24">
        <v>896460.59721468505</v>
      </c>
      <c r="C11" s="24">
        <v>14.362704769359</v>
      </c>
      <c r="D11" s="25">
        <v>1.8536522863623799E-28</v>
      </c>
    </row>
    <row r="13" spans="1:4" x14ac:dyDescent="0.25">
      <c r="A13" t="s">
        <v>19</v>
      </c>
      <c r="B13" s="24">
        <v>0.87532248603663398</v>
      </c>
      <c r="C13" s="24" t="s">
        <v>20</v>
      </c>
      <c r="D13" s="24">
        <v>0.86947822756960202</v>
      </c>
    </row>
    <row r="14" spans="1:4" x14ac:dyDescent="0.25">
      <c r="A14" t="s">
        <v>43</v>
      </c>
      <c r="B14" s="24">
        <v>149.77477313406001</v>
      </c>
      <c r="C14" s="24" t="s">
        <v>21</v>
      </c>
      <c r="D14" s="25">
        <v>2.2289859573172E-55</v>
      </c>
    </row>
    <row r="15" spans="1:4" x14ac:dyDescent="0.25">
      <c r="A15" t="s">
        <v>28</v>
      </c>
      <c r="B15" s="24">
        <v>0.35738999999999999</v>
      </c>
      <c r="C15" s="24" t="s">
        <v>27</v>
      </c>
      <c r="D15" s="24">
        <v>1.7080957393310301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Q136"/>
  <sheetViews>
    <sheetView workbookViewId="0">
      <selection activeCell="K1" sqref="K1:P1"/>
    </sheetView>
  </sheetViews>
  <sheetFormatPr defaultColWidth="9.140625" defaultRowHeight="12.75" x14ac:dyDescent="0.2"/>
  <cols>
    <col min="1" max="1" width="9.140625" style="17"/>
    <col min="2" max="2" width="10.5703125" style="17" bestFit="1" customWidth="1"/>
    <col min="3" max="4" width="11.7109375" style="17" bestFit="1" customWidth="1"/>
    <col min="5" max="5" width="11" style="17" bestFit="1" customWidth="1"/>
    <col min="6" max="6" width="10.28515625" style="17" customWidth="1"/>
    <col min="7" max="7" width="9.140625" style="17"/>
    <col min="8" max="8" width="10.42578125" style="17" bestFit="1" customWidth="1"/>
    <col min="9" max="237" width="9.140625" style="17"/>
    <col min="238" max="238" width="13.7109375" style="17" bestFit="1" customWidth="1"/>
    <col min="239" max="239" width="10.140625" style="17" bestFit="1" customWidth="1"/>
    <col min="240" max="240" width="10.5703125" style="17" bestFit="1" customWidth="1"/>
    <col min="241" max="242" width="11.140625" style="17" bestFit="1" customWidth="1"/>
    <col min="243" max="244" width="9.85546875" style="17" bestFit="1" customWidth="1"/>
    <col min="245" max="246" width="9.140625" style="17"/>
    <col min="247" max="247" width="10.5703125" style="17" bestFit="1" customWidth="1"/>
    <col min="248" max="249" width="10.5703125" style="17" customWidth="1"/>
    <col min="250" max="250" width="11.140625" style="17" bestFit="1" customWidth="1"/>
    <col min="251" max="252" width="11.7109375" style="17" bestFit="1" customWidth="1"/>
    <col min="253" max="253" width="8" style="17" bestFit="1" customWidth="1"/>
    <col min="254" max="255" width="8" style="17" customWidth="1"/>
    <col min="256" max="256" width="12" style="17" bestFit="1" customWidth="1"/>
    <col min="257" max="257" width="10.28515625" style="17" customWidth="1"/>
    <col min="258" max="258" width="9.5703125" style="17" bestFit="1" customWidth="1"/>
    <col min="259" max="259" width="9.85546875" style="17" bestFit="1" customWidth="1"/>
    <col min="260" max="261" width="9.140625" style="17"/>
    <col min="262" max="263" width="10.42578125" style="17" bestFit="1" customWidth="1"/>
    <col min="264" max="493" width="9.140625" style="17"/>
    <col min="494" max="494" width="13.7109375" style="17" bestFit="1" customWidth="1"/>
    <col min="495" max="495" width="10.140625" style="17" bestFit="1" customWidth="1"/>
    <col min="496" max="496" width="10.5703125" style="17" bestFit="1" customWidth="1"/>
    <col min="497" max="498" width="11.140625" style="17" bestFit="1" customWidth="1"/>
    <col min="499" max="500" width="9.85546875" style="17" bestFit="1" customWidth="1"/>
    <col min="501" max="502" width="9.140625" style="17"/>
    <col min="503" max="503" width="10.5703125" style="17" bestFit="1" customWidth="1"/>
    <col min="504" max="505" width="10.5703125" style="17" customWidth="1"/>
    <col min="506" max="506" width="11.140625" style="17" bestFit="1" customWidth="1"/>
    <col min="507" max="508" width="11.7109375" style="17" bestFit="1" customWidth="1"/>
    <col min="509" max="509" width="8" style="17" bestFit="1" customWidth="1"/>
    <col min="510" max="511" width="8" style="17" customWidth="1"/>
    <col min="512" max="512" width="12" style="17" bestFit="1" customWidth="1"/>
    <col min="513" max="513" width="10.28515625" style="17" customWidth="1"/>
    <col min="514" max="514" width="9.5703125" style="17" bestFit="1" customWidth="1"/>
    <col min="515" max="515" width="9.85546875" style="17" bestFit="1" customWidth="1"/>
    <col min="516" max="517" width="9.140625" style="17"/>
    <col min="518" max="519" width="10.42578125" style="17" bestFit="1" customWidth="1"/>
    <col min="520" max="749" width="9.140625" style="17"/>
    <col min="750" max="750" width="13.7109375" style="17" bestFit="1" customWidth="1"/>
    <col min="751" max="751" width="10.140625" style="17" bestFit="1" customWidth="1"/>
    <col min="752" max="752" width="10.5703125" style="17" bestFit="1" customWidth="1"/>
    <col min="753" max="754" width="11.140625" style="17" bestFit="1" customWidth="1"/>
    <col min="755" max="756" width="9.85546875" style="17" bestFit="1" customWidth="1"/>
    <col min="757" max="758" width="9.140625" style="17"/>
    <col min="759" max="759" width="10.5703125" style="17" bestFit="1" customWidth="1"/>
    <col min="760" max="761" width="10.5703125" style="17" customWidth="1"/>
    <col min="762" max="762" width="11.140625" style="17" bestFit="1" customWidth="1"/>
    <col min="763" max="764" width="11.7109375" style="17" bestFit="1" customWidth="1"/>
    <col min="765" max="765" width="8" style="17" bestFit="1" customWidth="1"/>
    <col min="766" max="767" width="8" style="17" customWidth="1"/>
    <col min="768" max="768" width="12" style="17" bestFit="1" customWidth="1"/>
    <col min="769" max="769" width="10.28515625" style="17" customWidth="1"/>
    <col min="770" max="770" width="9.5703125" style="17" bestFit="1" customWidth="1"/>
    <col min="771" max="771" width="9.85546875" style="17" bestFit="1" customWidth="1"/>
    <col min="772" max="773" width="9.140625" style="17"/>
    <col min="774" max="775" width="10.42578125" style="17" bestFit="1" customWidth="1"/>
    <col min="776" max="1005" width="9.140625" style="17"/>
    <col min="1006" max="1006" width="13.7109375" style="17" bestFit="1" customWidth="1"/>
    <col min="1007" max="1007" width="10.140625" style="17" bestFit="1" customWidth="1"/>
    <col min="1008" max="1008" width="10.5703125" style="17" bestFit="1" customWidth="1"/>
    <col min="1009" max="1010" width="11.140625" style="17" bestFit="1" customWidth="1"/>
    <col min="1011" max="1012" width="9.85546875" style="17" bestFit="1" customWidth="1"/>
    <col min="1013" max="1014" width="9.140625" style="17"/>
    <col min="1015" max="1015" width="10.5703125" style="17" bestFit="1" customWidth="1"/>
    <col min="1016" max="1017" width="10.5703125" style="17" customWidth="1"/>
    <col min="1018" max="1018" width="11.140625" style="17" bestFit="1" customWidth="1"/>
    <col min="1019" max="1020" width="11.7109375" style="17" bestFit="1" customWidth="1"/>
    <col min="1021" max="1021" width="8" style="17" bestFit="1" customWidth="1"/>
    <col min="1022" max="1023" width="8" style="17" customWidth="1"/>
    <col min="1024" max="1024" width="12" style="17" bestFit="1" customWidth="1"/>
    <col min="1025" max="1025" width="10.28515625" style="17" customWidth="1"/>
    <col min="1026" max="1026" width="9.5703125" style="17" bestFit="1" customWidth="1"/>
    <col min="1027" max="1027" width="9.85546875" style="17" bestFit="1" customWidth="1"/>
    <col min="1028" max="1029" width="9.140625" style="17"/>
    <col min="1030" max="1031" width="10.42578125" style="17" bestFit="1" customWidth="1"/>
    <col min="1032" max="1261" width="9.140625" style="17"/>
    <col min="1262" max="1262" width="13.7109375" style="17" bestFit="1" customWidth="1"/>
    <col min="1263" max="1263" width="10.140625" style="17" bestFit="1" customWidth="1"/>
    <col min="1264" max="1264" width="10.5703125" style="17" bestFit="1" customWidth="1"/>
    <col min="1265" max="1266" width="11.140625" style="17" bestFit="1" customWidth="1"/>
    <col min="1267" max="1268" width="9.85546875" style="17" bestFit="1" customWidth="1"/>
    <col min="1269" max="1270" width="9.140625" style="17"/>
    <col min="1271" max="1271" width="10.5703125" style="17" bestFit="1" customWidth="1"/>
    <col min="1272" max="1273" width="10.5703125" style="17" customWidth="1"/>
    <col min="1274" max="1274" width="11.140625" style="17" bestFit="1" customWidth="1"/>
    <col min="1275" max="1276" width="11.7109375" style="17" bestFit="1" customWidth="1"/>
    <col min="1277" max="1277" width="8" style="17" bestFit="1" customWidth="1"/>
    <col min="1278" max="1279" width="8" style="17" customWidth="1"/>
    <col min="1280" max="1280" width="12" style="17" bestFit="1" customWidth="1"/>
    <col min="1281" max="1281" width="10.28515625" style="17" customWidth="1"/>
    <col min="1282" max="1282" width="9.5703125" style="17" bestFit="1" customWidth="1"/>
    <col min="1283" max="1283" width="9.85546875" style="17" bestFit="1" customWidth="1"/>
    <col min="1284" max="1285" width="9.140625" style="17"/>
    <col min="1286" max="1287" width="10.42578125" style="17" bestFit="1" customWidth="1"/>
    <col min="1288" max="1517" width="9.140625" style="17"/>
    <col min="1518" max="1518" width="13.7109375" style="17" bestFit="1" customWidth="1"/>
    <col min="1519" max="1519" width="10.140625" style="17" bestFit="1" customWidth="1"/>
    <col min="1520" max="1520" width="10.5703125" style="17" bestFit="1" customWidth="1"/>
    <col min="1521" max="1522" width="11.140625" style="17" bestFit="1" customWidth="1"/>
    <col min="1523" max="1524" width="9.85546875" style="17" bestFit="1" customWidth="1"/>
    <col min="1525" max="1526" width="9.140625" style="17"/>
    <col min="1527" max="1527" width="10.5703125" style="17" bestFit="1" customWidth="1"/>
    <col min="1528" max="1529" width="10.5703125" style="17" customWidth="1"/>
    <col min="1530" max="1530" width="11.140625" style="17" bestFit="1" customWidth="1"/>
    <col min="1531" max="1532" width="11.7109375" style="17" bestFit="1" customWidth="1"/>
    <col min="1533" max="1533" width="8" style="17" bestFit="1" customWidth="1"/>
    <col min="1534" max="1535" width="8" style="17" customWidth="1"/>
    <col min="1536" max="1536" width="12" style="17" bestFit="1" customWidth="1"/>
    <col min="1537" max="1537" width="10.28515625" style="17" customWidth="1"/>
    <col min="1538" max="1538" width="9.5703125" style="17" bestFit="1" customWidth="1"/>
    <col min="1539" max="1539" width="9.85546875" style="17" bestFit="1" customWidth="1"/>
    <col min="1540" max="1541" width="9.140625" style="17"/>
    <col min="1542" max="1543" width="10.42578125" style="17" bestFit="1" customWidth="1"/>
    <col min="1544" max="1773" width="9.140625" style="17"/>
    <col min="1774" max="1774" width="13.7109375" style="17" bestFit="1" customWidth="1"/>
    <col min="1775" max="1775" width="10.140625" style="17" bestFit="1" customWidth="1"/>
    <col min="1776" max="1776" width="10.5703125" style="17" bestFit="1" customWidth="1"/>
    <col min="1777" max="1778" width="11.140625" style="17" bestFit="1" customWidth="1"/>
    <col min="1779" max="1780" width="9.85546875" style="17" bestFit="1" customWidth="1"/>
    <col min="1781" max="1782" width="9.140625" style="17"/>
    <col min="1783" max="1783" width="10.5703125" style="17" bestFit="1" customWidth="1"/>
    <col min="1784" max="1785" width="10.5703125" style="17" customWidth="1"/>
    <col min="1786" max="1786" width="11.140625" style="17" bestFit="1" customWidth="1"/>
    <col min="1787" max="1788" width="11.7109375" style="17" bestFit="1" customWidth="1"/>
    <col min="1789" max="1789" width="8" style="17" bestFit="1" customWidth="1"/>
    <col min="1790" max="1791" width="8" style="17" customWidth="1"/>
    <col min="1792" max="1792" width="12" style="17" bestFit="1" customWidth="1"/>
    <col min="1793" max="1793" width="10.28515625" style="17" customWidth="1"/>
    <col min="1794" max="1794" width="9.5703125" style="17" bestFit="1" customWidth="1"/>
    <col min="1795" max="1795" width="9.85546875" style="17" bestFit="1" customWidth="1"/>
    <col min="1796" max="1797" width="9.140625" style="17"/>
    <col min="1798" max="1799" width="10.42578125" style="17" bestFit="1" customWidth="1"/>
    <col min="1800" max="2029" width="9.140625" style="17"/>
    <col min="2030" max="2030" width="13.7109375" style="17" bestFit="1" customWidth="1"/>
    <col min="2031" max="2031" width="10.140625" style="17" bestFit="1" customWidth="1"/>
    <col min="2032" max="2032" width="10.5703125" style="17" bestFit="1" customWidth="1"/>
    <col min="2033" max="2034" width="11.140625" style="17" bestFit="1" customWidth="1"/>
    <col min="2035" max="2036" width="9.85546875" style="17" bestFit="1" customWidth="1"/>
    <col min="2037" max="2038" width="9.140625" style="17"/>
    <col min="2039" max="2039" width="10.5703125" style="17" bestFit="1" customWidth="1"/>
    <col min="2040" max="2041" width="10.5703125" style="17" customWidth="1"/>
    <col min="2042" max="2042" width="11.140625" style="17" bestFit="1" customWidth="1"/>
    <col min="2043" max="2044" width="11.7109375" style="17" bestFit="1" customWidth="1"/>
    <col min="2045" max="2045" width="8" style="17" bestFit="1" customWidth="1"/>
    <col min="2046" max="2047" width="8" style="17" customWidth="1"/>
    <col min="2048" max="2048" width="12" style="17" bestFit="1" customWidth="1"/>
    <col min="2049" max="2049" width="10.28515625" style="17" customWidth="1"/>
    <col min="2050" max="2050" width="9.5703125" style="17" bestFit="1" customWidth="1"/>
    <col min="2051" max="2051" width="9.85546875" style="17" bestFit="1" customWidth="1"/>
    <col min="2052" max="2053" width="9.140625" style="17"/>
    <col min="2054" max="2055" width="10.42578125" style="17" bestFit="1" customWidth="1"/>
    <col min="2056" max="2285" width="9.140625" style="17"/>
    <col min="2286" max="2286" width="13.7109375" style="17" bestFit="1" customWidth="1"/>
    <col min="2287" max="2287" width="10.140625" style="17" bestFit="1" customWidth="1"/>
    <col min="2288" max="2288" width="10.5703125" style="17" bestFit="1" customWidth="1"/>
    <col min="2289" max="2290" width="11.140625" style="17" bestFit="1" customWidth="1"/>
    <col min="2291" max="2292" width="9.85546875" style="17" bestFit="1" customWidth="1"/>
    <col min="2293" max="2294" width="9.140625" style="17"/>
    <col min="2295" max="2295" width="10.5703125" style="17" bestFit="1" customWidth="1"/>
    <col min="2296" max="2297" width="10.5703125" style="17" customWidth="1"/>
    <col min="2298" max="2298" width="11.140625" style="17" bestFit="1" customWidth="1"/>
    <col min="2299" max="2300" width="11.7109375" style="17" bestFit="1" customWidth="1"/>
    <col min="2301" max="2301" width="8" style="17" bestFit="1" customWidth="1"/>
    <col min="2302" max="2303" width="8" style="17" customWidth="1"/>
    <col min="2304" max="2304" width="12" style="17" bestFit="1" customWidth="1"/>
    <col min="2305" max="2305" width="10.28515625" style="17" customWidth="1"/>
    <col min="2306" max="2306" width="9.5703125" style="17" bestFit="1" customWidth="1"/>
    <col min="2307" max="2307" width="9.85546875" style="17" bestFit="1" customWidth="1"/>
    <col min="2308" max="2309" width="9.140625" style="17"/>
    <col min="2310" max="2311" width="10.42578125" style="17" bestFit="1" customWidth="1"/>
    <col min="2312" max="2541" width="9.140625" style="17"/>
    <col min="2542" max="2542" width="13.7109375" style="17" bestFit="1" customWidth="1"/>
    <col min="2543" max="2543" width="10.140625" style="17" bestFit="1" customWidth="1"/>
    <col min="2544" max="2544" width="10.5703125" style="17" bestFit="1" customWidth="1"/>
    <col min="2545" max="2546" width="11.140625" style="17" bestFit="1" customWidth="1"/>
    <col min="2547" max="2548" width="9.85546875" style="17" bestFit="1" customWidth="1"/>
    <col min="2549" max="2550" width="9.140625" style="17"/>
    <col min="2551" max="2551" width="10.5703125" style="17" bestFit="1" customWidth="1"/>
    <col min="2552" max="2553" width="10.5703125" style="17" customWidth="1"/>
    <col min="2554" max="2554" width="11.140625" style="17" bestFit="1" customWidth="1"/>
    <col min="2555" max="2556" width="11.7109375" style="17" bestFit="1" customWidth="1"/>
    <col min="2557" max="2557" width="8" style="17" bestFit="1" customWidth="1"/>
    <col min="2558" max="2559" width="8" style="17" customWidth="1"/>
    <col min="2560" max="2560" width="12" style="17" bestFit="1" customWidth="1"/>
    <col min="2561" max="2561" width="10.28515625" style="17" customWidth="1"/>
    <col min="2562" max="2562" width="9.5703125" style="17" bestFit="1" customWidth="1"/>
    <col min="2563" max="2563" width="9.85546875" style="17" bestFit="1" customWidth="1"/>
    <col min="2564" max="2565" width="9.140625" style="17"/>
    <col min="2566" max="2567" width="10.42578125" style="17" bestFit="1" customWidth="1"/>
    <col min="2568" max="2797" width="9.140625" style="17"/>
    <col min="2798" max="2798" width="13.7109375" style="17" bestFit="1" customWidth="1"/>
    <col min="2799" max="2799" width="10.140625" style="17" bestFit="1" customWidth="1"/>
    <col min="2800" max="2800" width="10.5703125" style="17" bestFit="1" customWidth="1"/>
    <col min="2801" max="2802" width="11.140625" style="17" bestFit="1" customWidth="1"/>
    <col min="2803" max="2804" width="9.85546875" style="17" bestFit="1" customWidth="1"/>
    <col min="2805" max="2806" width="9.140625" style="17"/>
    <col min="2807" max="2807" width="10.5703125" style="17" bestFit="1" customWidth="1"/>
    <col min="2808" max="2809" width="10.5703125" style="17" customWidth="1"/>
    <col min="2810" max="2810" width="11.140625" style="17" bestFit="1" customWidth="1"/>
    <col min="2811" max="2812" width="11.7109375" style="17" bestFit="1" customWidth="1"/>
    <col min="2813" max="2813" width="8" style="17" bestFit="1" customWidth="1"/>
    <col min="2814" max="2815" width="8" style="17" customWidth="1"/>
    <col min="2816" max="2816" width="12" style="17" bestFit="1" customWidth="1"/>
    <col min="2817" max="2817" width="10.28515625" style="17" customWidth="1"/>
    <col min="2818" max="2818" width="9.5703125" style="17" bestFit="1" customWidth="1"/>
    <col min="2819" max="2819" width="9.85546875" style="17" bestFit="1" customWidth="1"/>
    <col min="2820" max="2821" width="9.140625" style="17"/>
    <col min="2822" max="2823" width="10.42578125" style="17" bestFit="1" customWidth="1"/>
    <col min="2824" max="3053" width="9.140625" style="17"/>
    <col min="3054" max="3054" width="13.7109375" style="17" bestFit="1" customWidth="1"/>
    <col min="3055" max="3055" width="10.140625" style="17" bestFit="1" customWidth="1"/>
    <col min="3056" max="3056" width="10.5703125" style="17" bestFit="1" customWidth="1"/>
    <col min="3057" max="3058" width="11.140625" style="17" bestFit="1" customWidth="1"/>
    <col min="3059" max="3060" width="9.85546875" style="17" bestFit="1" customWidth="1"/>
    <col min="3061" max="3062" width="9.140625" style="17"/>
    <col min="3063" max="3063" width="10.5703125" style="17" bestFit="1" customWidth="1"/>
    <col min="3064" max="3065" width="10.5703125" style="17" customWidth="1"/>
    <col min="3066" max="3066" width="11.140625" style="17" bestFit="1" customWidth="1"/>
    <col min="3067" max="3068" width="11.7109375" style="17" bestFit="1" customWidth="1"/>
    <col min="3069" max="3069" width="8" style="17" bestFit="1" customWidth="1"/>
    <col min="3070" max="3071" width="8" style="17" customWidth="1"/>
    <col min="3072" max="3072" width="12" style="17" bestFit="1" customWidth="1"/>
    <col min="3073" max="3073" width="10.28515625" style="17" customWidth="1"/>
    <col min="3074" max="3074" width="9.5703125" style="17" bestFit="1" customWidth="1"/>
    <col min="3075" max="3075" width="9.85546875" style="17" bestFit="1" customWidth="1"/>
    <col min="3076" max="3077" width="9.140625" style="17"/>
    <col min="3078" max="3079" width="10.42578125" style="17" bestFit="1" customWidth="1"/>
    <col min="3080" max="3309" width="9.140625" style="17"/>
    <col min="3310" max="3310" width="13.7109375" style="17" bestFit="1" customWidth="1"/>
    <col min="3311" max="3311" width="10.140625" style="17" bestFit="1" customWidth="1"/>
    <col min="3312" max="3312" width="10.5703125" style="17" bestFit="1" customWidth="1"/>
    <col min="3313" max="3314" width="11.140625" style="17" bestFit="1" customWidth="1"/>
    <col min="3315" max="3316" width="9.85546875" style="17" bestFit="1" customWidth="1"/>
    <col min="3317" max="3318" width="9.140625" style="17"/>
    <col min="3319" max="3319" width="10.5703125" style="17" bestFit="1" customWidth="1"/>
    <col min="3320" max="3321" width="10.5703125" style="17" customWidth="1"/>
    <col min="3322" max="3322" width="11.140625" style="17" bestFit="1" customWidth="1"/>
    <col min="3323" max="3324" width="11.7109375" style="17" bestFit="1" customWidth="1"/>
    <col min="3325" max="3325" width="8" style="17" bestFit="1" customWidth="1"/>
    <col min="3326" max="3327" width="8" style="17" customWidth="1"/>
    <col min="3328" max="3328" width="12" style="17" bestFit="1" customWidth="1"/>
    <col min="3329" max="3329" width="10.28515625" style="17" customWidth="1"/>
    <col min="3330" max="3330" width="9.5703125" style="17" bestFit="1" customWidth="1"/>
    <col min="3331" max="3331" width="9.85546875" style="17" bestFit="1" customWidth="1"/>
    <col min="3332" max="3333" width="9.140625" style="17"/>
    <col min="3334" max="3335" width="10.42578125" style="17" bestFit="1" customWidth="1"/>
    <col min="3336" max="3565" width="9.140625" style="17"/>
    <col min="3566" max="3566" width="13.7109375" style="17" bestFit="1" customWidth="1"/>
    <col min="3567" max="3567" width="10.140625" style="17" bestFit="1" customWidth="1"/>
    <col min="3568" max="3568" width="10.5703125" style="17" bestFit="1" customWidth="1"/>
    <col min="3569" max="3570" width="11.140625" style="17" bestFit="1" customWidth="1"/>
    <col min="3571" max="3572" width="9.85546875" style="17" bestFit="1" customWidth="1"/>
    <col min="3573" max="3574" width="9.140625" style="17"/>
    <col min="3575" max="3575" width="10.5703125" style="17" bestFit="1" customWidth="1"/>
    <col min="3576" max="3577" width="10.5703125" style="17" customWidth="1"/>
    <col min="3578" max="3578" width="11.140625" style="17" bestFit="1" customWidth="1"/>
    <col min="3579" max="3580" width="11.7109375" style="17" bestFit="1" customWidth="1"/>
    <col min="3581" max="3581" width="8" style="17" bestFit="1" customWidth="1"/>
    <col min="3582" max="3583" width="8" style="17" customWidth="1"/>
    <col min="3584" max="3584" width="12" style="17" bestFit="1" customWidth="1"/>
    <col min="3585" max="3585" width="10.28515625" style="17" customWidth="1"/>
    <col min="3586" max="3586" width="9.5703125" style="17" bestFit="1" customWidth="1"/>
    <col min="3587" max="3587" width="9.85546875" style="17" bestFit="1" customWidth="1"/>
    <col min="3588" max="3589" width="9.140625" style="17"/>
    <col min="3590" max="3591" width="10.42578125" style="17" bestFit="1" customWidth="1"/>
    <col min="3592" max="3821" width="9.140625" style="17"/>
    <col min="3822" max="3822" width="13.7109375" style="17" bestFit="1" customWidth="1"/>
    <col min="3823" max="3823" width="10.140625" style="17" bestFit="1" customWidth="1"/>
    <col min="3824" max="3824" width="10.5703125" style="17" bestFit="1" customWidth="1"/>
    <col min="3825" max="3826" width="11.140625" style="17" bestFit="1" customWidth="1"/>
    <col min="3827" max="3828" width="9.85546875" style="17" bestFit="1" customWidth="1"/>
    <col min="3829" max="3830" width="9.140625" style="17"/>
    <col min="3831" max="3831" width="10.5703125" style="17" bestFit="1" customWidth="1"/>
    <col min="3832" max="3833" width="10.5703125" style="17" customWidth="1"/>
    <col min="3834" max="3834" width="11.140625" style="17" bestFit="1" customWidth="1"/>
    <col min="3835" max="3836" width="11.7109375" style="17" bestFit="1" customWidth="1"/>
    <col min="3837" max="3837" width="8" style="17" bestFit="1" customWidth="1"/>
    <col min="3838" max="3839" width="8" style="17" customWidth="1"/>
    <col min="3840" max="3840" width="12" style="17" bestFit="1" customWidth="1"/>
    <col min="3841" max="3841" width="10.28515625" style="17" customWidth="1"/>
    <col min="3842" max="3842" width="9.5703125" style="17" bestFit="1" customWidth="1"/>
    <col min="3843" max="3843" width="9.85546875" style="17" bestFit="1" customWidth="1"/>
    <col min="3844" max="3845" width="9.140625" style="17"/>
    <col min="3846" max="3847" width="10.42578125" style="17" bestFit="1" customWidth="1"/>
    <col min="3848" max="4077" width="9.140625" style="17"/>
    <col min="4078" max="4078" width="13.7109375" style="17" bestFit="1" customWidth="1"/>
    <col min="4079" max="4079" width="10.140625" style="17" bestFit="1" customWidth="1"/>
    <col min="4080" max="4080" width="10.5703125" style="17" bestFit="1" customWidth="1"/>
    <col min="4081" max="4082" width="11.140625" style="17" bestFit="1" customWidth="1"/>
    <col min="4083" max="4084" width="9.85546875" style="17" bestFit="1" customWidth="1"/>
    <col min="4085" max="4086" width="9.140625" style="17"/>
    <col min="4087" max="4087" width="10.5703125" style="17" bestFit="1" customWidth="1"/>
    <col min="4088" max="4089" width="10.5703125" style="17" customWidth="1"/>
    <col min="4090" max="4090" width="11.140625" style="17" bestFit="1" customWidth="1"/>
    <col min="4091" max="4092" width="11.7109375" style="17" bestFit="1" customWidth="1"/>
    <col min="4093" max="4093" width="8" style="17" bestFit="1" customWidth="1"/>
    <col min="4094" max="4095" width="8" style="17" customWidth="1"/>
    <col min="4096" max="4096" width="12" style="17" bestFit="1" customWidth="1"/>
    <col min="4097" max="4097" width="10.28515625" style="17" customWidth="1"/>
    <col min="4098" max="4098" width="9.5703125" style="17" bestFit="1" customWidth="1"/>
    <col min="4099" max="4099" width="9.85546875" style="17" bestFit="1" customWidth="1"/>
    <col min="4100" max="4101" width="9.140625" style="17"/>
    <col min="4102" max="4103" width="10.42578125" style="17" bestFit="1" customWidth="1"/>
    <col min="4104" max="4333" width="9.140625" style="17"/>
    <col min="4334" max="4334" width="13.7109375" style="17" bestFit="1" customWidth="1"/>
    <col min="4335" max="4335" width="10.140625" style="17" bestFit="1" customWidth="1"/>
    <col min="4336" max="4336" width="10.5703125" style="17" bestFit="1" customWidth="1"/>
    <col min="4337" max="4338" width="11.140625" style="17" bestFit="1" customWidth="1"/>
    <col min="4339" max="4340" width="9.85546875" style="17" bestFit="1" customWidth="1"/>
    <col min="4341" max="4342" width="9.140625" style="17"/>
    <col min="4343" max="4343" width="10.5703125" style="17" bestFit="1" customWidth="1"/>
    <col min="4344" max="4345" width="10.5703125" style="17" customWidth="1"/>
    <col min="4346" max="4346" width="11.140625" style="17" bestFit="1" customWidth="1"/>
    <col min="4347" max="4348" width="11.7109375" style="17" bestFit="1" customWidth="1"/>
    <col min="4349" max="4349" width="8" style="17" bestFit="1" customWidth="1"/>
    <col min="4350" max="4351" width="8" style="17" customWidth="1"/>
    <col min="4352" max="4352" width="12" style="17" bestFit="1" customWidth="1"/>
    <col min="4353" max="4353" width="10.28515625" style="17" customWidth="1"/>
    <col min="4354" max="4354" width="9.5703125" style="17" bestFit="1" customWidth="1"/>
    <col min="4355" max="4355" width="9.85546875" style="17" bestFit="1" customWidth="1"/>
    <col min="4356" max="4357" width="9.140625" style="17"/>
    <col min="4358" max="4359" width="10.42578125" style="17" bestFit="1" customWidth="1"/>
    <col min="4360" max="4589" width="9.140625" style="17"/>
    <col min="4590" max="4590" width="13.7109375" style="17" bestFit="1" customWidth="1"/>
    <col min="4591" max="4591" width="10.140625" style="17" bestFit="1" customWidth="1"/>
    <col min="4592" max="4592" width="10.5703125" style="17" bestFit="1" customWidth="1"/>
    <col min="4593" max="4594" width="11.140625" style="17" bestFit="1" customWidth="1"/>
    <col min="4595" max="4596" width="9.85546875" style="17" bestFit="1" customWidth="1"/>
    <col min="4597" max="4598" width="9.140625" style="17"/>
    <col min="4599" max="4599" width="10.5703125" style="17" bestFit="1" customWidth="1"/>
    <col min="4600" max="4601" width="10.5703125" style="17" customWidth="1"/>
    <col min="4602" max="4602" width="11.140625" style="17" bestFit="1" customWidth="1"/>
    <col min="4603" max="4604" width="11.7109375" style="17" bestFit="1" customWidth="1"/>
    <col min="4605" max="4605" width="8" style="17" bestFit="1" customWidth="1"/>
    <col min="4606" max="4607" width="8" style="17" customWidth="1"/>
    <col min="4608" max="4608" width="12" style="17" bestFit="1" customWidth="1"/>
    <col min="4609" max="4609" width="10.28515625" style="17" customWidth="1"/>
    <col min="4610" max="4610" width="9.5703125" style="17" bestFit="1" customWidth="1"/>
    <col min="4611" max="4611" width="9.85546875" style="17" bestFit="1" customWidth="1"/>
    <col min="4612" max="4613" width="9.140625" style="17"/>
    <col min="4614" max="4615" width="10.42578125" style="17" bestFit="1" customWidth="1"/>
    <col min="4616" max="4845" width="9.140625" style="17"/>
    <col min="4846" max="4846" width="13.7109375" style="17" bestFit="1" customWidth="1"/>
    <col min="4847" max="4847" width="10.140625" style="17" bestFit="1" customWidth="1"/>
    <col min="4848" max="4848" width="10.5703125" style="17" bestFit="1" customWidth="1"/>
    <col min="4849" max="4850" width="11.140625" style="17" bestFit="1" customWidth="1"/>
    <col min="4851" max="4852" width="9.85546875" style="17" bestFit="1" customWidth="1"/>
    <col min="4853" max="4854" width="9.140625" style="17"/>
    <col min="4855" max="4855" width="10.5703125" style="17" bestFit="1" customWidth="1"/>
    <col min="4856" max="4857" width="10.5703125" style="17" customWidth="1"/>
    <col min="4858" max="4858" width="11.140625" style="17" bestFit="1" customWidth="1"/>
    <col min="4859" max="4860" width="11.7109375" style="17" bestFit="1" customWidth="1"/>
    <col min="4861" max="4861" width="8" style="17" bestFit="1" customWidth="1"/>
    <col min="4862" max="4863" width="8" style="17" customWidth="1"/>
    <col min="4864" max="4864" width="12" style="17" bestFit="1" customWidth="1"/>
    <col min="4865" max="4865" width="10.28515625" style="17" customWidth="1"/>
    <col min="4866" max="4866" width="9.5703125" style="17" bestFit="1" customWidth="1"/>
    <col min="4867" max="4867" width="9.85546875" style="17" bestFit="1" customWidth="1"/>
    <col min="4868" max="4869" width="9.140625" style="17"/>
    <col min="4870" max="4871" width="10.42578125" style="17" bestFit="1" customWidth="1"/>
    <col min="4872" max="5101" width="9.140625" style="17"/>
    <col min="5102" max="5102" width="13.7109375" style="17" bestFit="1" customWidth="1"/>
    <col min="5103" max="5103" width="10.140625" style="17" bestFit="1" customWidth="1"/>
    <col min="5104" max="5104" width="10.5703125" style="17" bestFit="1" customWidth="1"/>
    <col min="5105" max="5106" width="11.140625" style="17" bestFit="1" customWidth="1"/>
    <col min="5107" max="5108" width="9.85546875" style="17" bestFit="1" customWidth="1"/>
    <col min="5109" max="5110" width="9.140625" style="17"/>
    <col min="5111" max="5111" width="10.5703125" style="17" bestFit="1" customWidth="1"/>
    <col min="5112" max="5113" width="10.5703125" style="17" customWidth="1"/>
    <col min="5114" max="5114" width="11.140625" style="17" bestFit="1" customWidth="1"/>
    <col min="5115" max="5116" width="11.7109375" style="17" bestFit="1" customWidth="1"/>
    <col min="5117" max="5117" width="8" style="17" bestFit="1" customWidth="1"/>
    <col min="5118" max="5119" width="8" style="17" customWidth="1"/>
    <col min="5120" max="5120" width="12" style="17" bestFit="1" customWidth="1"/>
    <col min="5121" max="5121" width="10.28515625" style="17" customWidth="1"/>
    <col min="5122" max="5122" width="9.5703125" style="17" bestFit="1" customWidth="1"/>
    <col min="5123" max="5123" width="9.85546875" style="17" bestFit="1" customWidth="1"/>
    <col min="5124" max="5125" width="9.140625" style="17"/>
    <col min="5126" max="5127" width="10.42578125" style="17" bestFit="1" customWidth="1"/>
    <col min="5128" max="5357" width="9.140625" style="17"/>
    <col min="5358" max="5358" width="13.7109375" style="17" bestFit="1" customWidth="1"/>
    <col min="5359" max="5359" width="10.140625" style="17" bestFit="1" customWidth="1"/>
    <col min="5360" max="5360" width="10.5703125" style="17" bestFit="1" customWidth="1"/>
    <col min="5361" max="5362" width="11.140625" style="17" bestFit="1" customWidth="1"/>
    <col min="5363" max="5364" width="9.85546875" style="17" bestFit="1" customWidth="1"/>
    <col min="5365" max="5366" width="9.140625" style="17"/>
    <col min="5367" max="5367" width="10.5703125" style="17" bestFit="1" customWidth="1"/>
    <col min="5368" max="5369" width="10.5703125" style="17" customWidth="1"/>
    <col min="5370" max="5370" width="11.140625" style="17" bestFit="1" customWidth="1"/>
    <col min="5371" max="5372" width="11.7109375" style="17" bestFit="1" customWidth="1"/>
    <col min="5373" max="5373" width="8" style="17" bestFit="1" customWidth="1"/>
    <col min="5374" max="5375" width="8" style="17" customWidth="1"/>
    <col min="5376" max="5376" width="12" style="17" bestFit="1" customWidth="1"/>
    <col min="5377" max="5377" width="10.28515625" style="17" customWidth="1"/>
    <col min="5378" max="5378" width="9.5703125" style="17" bestFit="1" customWidth="1"/>
    <col min="5379" max="5379" width="9.85546875" style="17" bestFit="1" customWidth="1"/>
    <col min="5380" max="5381" width="9.140625" style="17"/>
    <col min="5382" max="5383" width="10.42578125" style="17" bestFit="1" customWidth="1"/>
    <col min="5384" max="5613" width="9.140625" style="17"/>
    <col min="5614" max="5614" width="13.7109375" style="17" bestFit="1" customWidth="1"/>
    <col min="5615" max="5615" width="10.140625" style="17" bestFit="1" customWidth="1"/>
    <col min="5616" max="5616" width="10.5703125" style="17" bestFit="1" customWidth="1"/>
    <col min="5617" max="5618" width="11.140625" style="17" bestFit="1" customWidth="1"/>
    <col min="5619" max="5620" width="9.85546875" style="17" bestFit="1" customWidth="1"/>
    <col min="5621" max="5622" width="9.140625" style="17"/>
    <col min="5623" max="5623" width="10.5703125" style="17" bestFit="1" customWidth="1"/>
    <col min="5624" max="5625" width="10.5703125" style="17" customWidth="1"/>
    <col min="5626" max="5626" width="11.140625" style="17" bestFit="1" customWidth="1"/>
    <col min="5627" max="5628" width="11.7109375" style="17" bestFit="1" customWidth="1"/>
    <col min="5629" max="5629" width="8" style="17" bestFit="1" customWidth="1"/>
    <col min="5630" max="5631" width="8" style="17" customWidth="1"/>
    <col min="5632" max="5632" width="12" style="17" bestFit="1" customWidth="1"/>
    <col min="5633" max="5633" width="10.28515625" style="17" customWidth="1"/>
    <col min="5634" max="5634" width="9.5703125" style="17" bestFit="1" customWidth="1"/>
    <col min="5635" max="5635" width="9.85546875" style="17" bestFit="1" customWidth="1"/>
    <col min="5636" max="5637" width="9.140625" style="17"/>
    <col min="5638" max="5639" width="10.42578125" style="17" bestFit="1" customWidth="1"/>
    <col min="5640" max="5869" width="9.140625" style="17"/>
    <col min="5870" max="5870" width="13.7109375" style="17" bestFit="1" customWidth="1"/>
    <col min="5871" max="5871" width="10.140625" style="17" bestFit="1" customWidth="1"/>
    <col min="5872" max="5872" width="10.5703125" style="17" bestFit="1" customWidth="1"/>
    <col min="5873" max="5874" width="11.140625" style="17" bestFit="1" customWidth="1"/>
    <col min="5875" max="5876" width="9.85546875" style="17" bestFit="1" customWidth="1"/>
    <col min="5877" max="5878" width="9.140625" style="17"/>
    <col min="5879" max="5879" width="10.5703125" style="17" bestFit="1" customWidth="1"/>
    <col min="5880" max="5881" width="10.5703125" style="17" customWidth="1"/>
    <col min="5882" max="5882" width="11.140625" style="17" bestFit="1" customWidth="1"/>
    <col min="5883" max="5884" width="11.7109375" style="17" bestFit="1" customWidth="1"/>
    <col min="5885" max="5885" width="8" style="17" bestFit="1" customWidth="1"/>
    <col min="5886" max="5887" width="8" style="17" customWidth="1"/>
    <col min="5888" max="5888" width="12" style="17" bestFit="1" customWidth="1"/>
    <col min="5889" max="5889" width="10.28515625" style="17" customWidth="1"/>
    <col min="5890" max="5890" width="9.5703125" style="17" bestFit="1" customWidth="1"/>
    <col min="5891" max="5891" width="9.85546875" style="17" bestFit="1" customWidth="1"/>
    <col min="5892" max="5893" width="9.140625" style="17"/>
    <col min="5894" max="5895" width="10.42578125" style="17" bestFit="1" customWidth="1"/>
    <col min="5896" max="6125" width="9.140625" style="17"/>
    <col min="6126" max="6126" width="13.7109375" style="17" bestFit="1" customWidth="1"/>
    <col min="6127" max="6127" width="10.140625" style="17" bestFit="1" customWidth="1"/>
    <col min="6128" max="6128" width="10.5703125" style="17" bestFit="1" customWidth="1"/>
    <col min="6129" max="6130" width="11.140625" style="17" bestFit="1" customWidth="1"/>
    <col min="6131" max="6132" width="9.85546875" style="17" bestFit="1" customWidth="1"/>
    <col min="6133" max="6134" width="9.140625" style="17"/>
    <col min="6135" max="6135" width="10.5703125" style="17" bestFit="1" customWidth="1"/>
    <col min="6136" max="6137" width="10.5703125" style="17" customWidth="1"/>
    <col min="6138" max="6138" width="11.140625" style="17" bestFit="1" customWidth="1"/>
    <col min="6139" max="6140" width="11.7109375" style="17" bestFit="1" customWidth="1"/>
    <col min="6141" max="6141" width="8" style="17" bestFit="1" customWidth="1"/>
    <col min="6142" max="6143" width="8" style="17" customWidth="1"/>
    <col min="6144" max="6144" width="12" style="17" bestFit="1" customWidth="1"/>
    <col min="6145" max="6145" width="10.28515625" style="17" customWidth="1"/>
    <col min="6146" max="6146" width="9.5703125" style="17" bestFit="1" customWidth="1"/>
    <col min="6147" max="6147" width="9.85546875" style="17" bestFit="1" customWidth="1"/>
    <col min="6148" max="6149" width="9.140625" style="17"/>
    <col min="6150" max="6151" width="10.42578125" style="17" bestFit="1" customWidth="1"/>
    <col min="6152" max="6381" width="9.140625" style="17"/>
    <col min="6382" max="6382" width="13.7109375" style="17" bestFit="1" customWidth="1"/>
    <col min="6383" max="6383" width="10.140625" style="17" bestFit="1" customWidth="1"/>
    <col min="6384" max="6384" width="10.5703125" style="17" bestFit="1" customWidth="1"/>
    <col min="6385" max="6386" width="11.140625" style="17" bestFit="1" customWidth="1"/>
    <col min="6387" max="6388" width="9.85546875" style="17" bestFit="1" customWidth="1"/>
    <col min="6389" max="6390" width="9.140625" style="17"/>
    <col min="6391" max="6391" width="10.5703125" style="17" bestFit="1" customWidth="1"/>
    <col min="6392" max="6393" width="10.5703125" style="17" customWidth="1"/>
    <col min="6394" max="6394" width="11.140625" style="17" bestFit="1" customWidth="1"/>
    <col min="6395" max="6396" width="11.7109375" style="17" bestFit="1" customWidth="1"/>
    <col min="6397" max="6397" width="8" style="17" bestFit="1" customWidth="1"/>
    <col min="6398" max="6399" width="8" style="17" customWidth="1"/>
    <col min="6400" max="6400" width="12" style="17" bestFit="1" customWidth="1"/>
    <col min="6401" max="6401" width="10.28515625" style="17" customWidth="1"/>
    <col min="6402" max="6402" width="9.5703125" style="17" bestFit="1" customWidth="1"/>
    <col min="6403" max="6403" width="9.85546875" style="17" bestFit="1" customWidth="1"/>
    <col min="6404" max="6405" width="9.140625" style="17"/>
    <col min="6406" max="6407" width="10.42578125" style="17" bestFit="1" customWidth="1"/>
    <col min="6408" max="6637" width="9.140625" style="17"/>
    <col min="6638" max="6638" width="13.7109375" style="17" bestFit="1" customWidth="1"/>
    <col min="6639" max="6639" width="10.140625" style="17" bestFit="1" customWidth="1"/>
    <col min="6640" max="6640" width="10.5703125" style="17" bestFit="1" customWidth="1"/>
    <col min="6641" max="6642" width="11.140625" style="17" bestFit="1" customWidth="1"/>
    <col min="6643" max="6644" width="9.85546875" style="17" bestFit="1" customWidth="1"/>
    <col min="6645" max="6646" width="9.140625" style="17"/>
    <col min="6647" max="6647" width="10.5703125" style="17" bestFit="1" customWidth="1"/>
    <col min="6648" max="6649" width="10.5703125" style="17" customWidth="1"/>
    <col min="6650" max="6650" width="11.140625" style="17" bestFit="1" customWidth="1"/>
    <col min="6651" max="6652" width="11.7109375" style="17" bestFit="1" customWidth="1"/>
    <col min="6653" max="6653" width="8" style="17" bestFit="1" customWidth="1"/>
    <col min="6654" max="6655" width="8" style="17" customWidth="1"/>
    <col min="6656" max="6656" width="12" style="17" bestFit="1" customWidth="1"/>
    <col min="6657" max="6657" width="10.28515625" style="17" customWidth="1"/>
    <col min="6658" max="6658" width="9.5703125" style="17" bestFit="1" customWidth="1"/>
    <col min="6659" max="6659" width="9.85546875" style="17" bestFit="1" customWidth="1"/>
    <col min="6660" max="6661" width="9.140625" style="17"/>
    <col min="6662" max="6663" width="10.42578125" style="17" bestFit="1" customWidth="1"/>
    <col min="6664" max="6893" width="9.140625" style="17"/>
    <col min="6894" max="6894" width="13.7109375" style="17" bestFit="1" customWidth="1"/>
    <col min="6895" max="6895" width="10.140625" style="17" bestFit="1" customWidth="1"/>
    <col min="6896" max="6896" width="10.5703125" style="17" bestFit="1" customWidth="1"/>
    <col min="6897" max="6898" width="11.140625" style="17" bestFit="1" customWidth="1"/>
    <col min="6899" max="6900" width="9.85546875" style="17" bestFit="1" customWidth="1"/>
    <col min="6901" max="6902" width="9.140625" style="17"/>
    <col min="6903" max="6903" width="10.5703125" style="17" bestFit="1" customWidth="1"/>
    <col min="6904" max="6905" width="10.5703125" style="17" customWidth="1"/>
    <col min="6906" max="6906" width="11.140625" style="17" bestFit="1" customWidth="1"/>
    <col min="6907" max="6908" width="11.7109375" style="17" bestFit="1" customWidth="1"/>
    <col min="6909" max="6909" width="8" style="17" bestFit="1" customWidth="1"/>
    <col min="6910" max="6911" width="8" style="17" customWidth="1"/>
    <col min="6912" max="6912" width="12" style="17" bestFit="1" customWidth="1"/>
    <col min="6913" max="6913" width="10.28515625" style="17" customWidth="1"/>
    <col min="6914" max="6914" width="9.5703125" style="17" bestFit="1" customWidth="1"/>
    <col min="6915" max="6915" width="9.85546875" style="17" bestFit="1" customWidth="1"/>
    <col min="6916" max="6917" width="9.140625" style="17"/>
    <col min="6918" max="6919" width="10.42578125" style="17" bestFit="1" customWidth="1"/>
    <col min="6920" max="7149" width="9.140625" style="17"/>
    <col min="7150" max="7150" width="13.7109375" style="17" bestFit="1" customWidth="1"/>
    <col min="7151" max="7151" width="10.140625" style="17" bestFit="1" customWidth="1"/>
    <col min="7152" max="7152" width="10.5703125" style="17" bestFit="1" customWidth="1"/>
    <col min="7153" max="7154" width="11.140625" style="17" bestFit="1" customWidth="1"/>
    <col min="7155" max="7156" width="9.85546875" style="17" bestFit="1" customWidth="1"/>
    <col min="7157" max="7158" width="9.140625" style="17"/>
    <col min="7159" max="7159" width="10.5703125" style="17" bestFit="1" customWidth="1"/>
    <col min="7160" max="7161" width="10.5703125" style="17" customWidth="1"/>
    <col min="7162" max="7162" width="11.140625" style="17" bestFit="1" customWidth="1"/>
    <col min="7163" max="7164" width="11.7109375" style="17" bestFit="1" customWidth="1"/>
    <col min="7165" max="7165" width="8" style="17" bestFit="1" customWidth="1"/>
    <col min="7166" max="7167" width="8" style="17" customWidth="1"/>
    <col min="7168" max="7168" width="12" style="17" bestFit="1" customWidth="1"/>
    <col min="7169" max="7169" width="10.28515625" style="17" customWidth="1"/>
    <col min="7170" max="7170" width="9.5703125" style="17" bestFit="1" customWidth="1"/>
    <col min="7171" max="7171" width="9.85546875" style="17" bestFit="1" customWidth="1"/>
    <col min="7172" max="7173" width="9.140625" style="17"/>
    <col min="7174" max="7175" width="10.42578125" style="17" bestFit="1" customWidth="1"/>
    <col min="7176" max="7405" width="9.140625" style="17"/>
    <col min="7406" max="7406" width="13.7109375" style="17" bestFit="1" customWidth="1"/>
    <col min="7407" max="7407" width="10.140625" style="17" bestFit="1" customWidth="1"/>
    <col min="7408" max="7408" width="10.5703125" style="17" bestFit="1" customWidth="1"/>
    <col min="7409" max="7410" width="11.140625" style="17" bestFit="1" customWidth="1"/>
    <col min="7411" max="7412" width="9.85546875" style="17" bestFit="1" customWidth="1"/>
    <col min="7413" max="7414" width="9.140625" style="17"/>
    <col min="7415" max="7415" width="10.5703125" style="17" bestFit="1" customWidth="1"/>
    <col min="7416" max="7417" width="10.5703125" style="17" customWidth="1"/>
    <col min="7418" max="7418" width="11.140625" style="17" bestFit="1" customWidth="1"/>
    <col min="7419" max="7420" width="11.7109375" style="17" bestFit="1" customWidth="1"/>
    <col min="7421" max="7421" width="8" style="17" bestFit="1" customWidth="1"/>
    <col min="7422" max="7423" width="8" style="17" customWidth="1"/>
    <col min="7424" max="7424" width="12" style="17" bestFit="1" customWidth="1"/>
    <col min="7425" max="7425" width="10.28515625" style="17" customWidth="1"/>
    <col min="7426" max="7426" width="9.5703125" style="17" bestFit="1" customWidth="1"/>
    <col min="7427" max="7427" width="9.85546875" style="17" bestFit="1" customWidth="1"/>
    <col min="7428" max="7429" width="9.140625" style="17"/>
    <col min="7430" max="7431" width="10.42578125" style="17" bestFit="1" customWidth="1"/>
    <col min="7432" max="7661" width="9.140625" style="17"/>
    <col min="7662" max="7662" width="13.7109375" style="17" bestFit="1" customWidth="1"/>
    <col min="7663" max="7663" width="10.140625" style="17" bestFit="1" customWidth="1"/>
    <col min="7664" max="7664" width="10.5703125" style="17" bestFit="1" customWidth="1"/>
    <col min="7665" max="7666" width="11.140625" style="17" bestFit="1" customWidth="1"/>
    <col min="7667" max="7668" width="9.85546875" style="17" bestFit="1" customWidth="1"/>
    <col min="7669" max="7670" width="9.140625" style="17"/>
    <col min="7671" max="7671" width="10.5703125" style="17" bestFit="1" customWidth="1"/>
    <col min="7672" max="7673" width="10.5703125" style="17" customWidth="1"/>
    <col min="7674" max="7674" width="11.140625" style="17" bestFit="1" customWidth="1"/>
    <col min="7675" max="7676" width="11.7109375" style="17" bestFit="1" customWidth="1"/>
    <col min="7677" max="7677" width="8" style="17" bestFit="1" customWidth="1"/>
    <col min="7678" max="7679" width="8" style="17" customWidth="1"/>
    <col min="7680" max="7680" width="12" style="17" bestFit="1" customWidth="1"/>
    <col min="7681" max="7681" width="10.28515625" style="17" customWidth="1"/>
    <col min="7682" max="7682" width="9.5703125" style="17" bestFit="1" customWidth="1"/>
    <col min="7683" max="7683" width="9.85546875" style="17" bestFit="1" customWidth="1"/>
    <col min="7684" max="7685" width="9.140625" style="17"/>
    <col min="7686" max="7687" width="10.42578125" style="17" bestFit="1" customWidth="1"/>
    <col min="7688" max="7917" width="9.140625" style="17"/>
    <col min="7918" max="7918" width="13.7109375" style="17" bestFit="1" customWidth="1"/>
    <col min="7919" max="7919" width="10.140625" style="17" bestFit="1" customWidth="1"/>
    <col min="7920" max="7920" width="10.5703125" style="17" bestFit="1" customWidth="1"/>
    <col min="7921" max="7922" width="11.140625" style="17" bestFit="1" customWidth="1"/>
    <col min="7923" max="7924" width="9.85546875" style="17" bestFit="1" customWidth="1"/>
    <col min="7925" max="7926" width="9.140625" style="17"/>
    <col min="7927" max="7927" width="10.5703125" style="17" bestFit="1" customWidth="1"/>
    <col min="7928" max="7929" width="10.5703125" style="17" customWidth="1"/>
    <col min="7930" max="7930" width="11.140625" style="17" bestFit="1" customWidth="1"/>
    <col min="7931" max="7932" width="11.7109375" style="17" bestFit="1" customWidth="1"/>
    <col min="7933" max="7933" width="8" style="17" bestFit="1" customWidth="1"/>
    <col min="7934" max="7935" width="8" style="17" customWidth="1"/>
    <col min="7936" max="7936" width="12" style="17" bestFit="1" customWidth="1"/>
    <col min="7937" max="7937" width="10.28515625" style="17" customWidth="1"/>
    <col min="7938" max="7938" width="9.5703125" style="17" bestFit="1" customWidth="1"/>
    <col min="7939" max="7939" width="9.85546875" style="17" bestFit="1" customWidth="1"/>
    <col min="7940" max="7941" width="9.140625" style="17"/>
    <col min="7942" max="7943" width="10.42578125" style="17" bestFit="1" customWidth="1"/>
    <col min="7944" max="8173" width="9.140625" style="17"/>
    <col min="8174" max="8174" width="13.7109375" style="17" bestFit="1" customWidth="1"/>
    <col min="8175" max="8175" width="10.140625" style="17" bestFit="1" customWidth="1"/>
    <col min="8176" max="8176" width="10.5703125" style="17" bestFit="1" customWidth="1"/>
    <col min="8177" max="8178" width="11.140625" style="17" bestFit="1" customWidth="1"/>
    <col min="8179" max="8180" width="9.85546875" style="17" bestFit="1" customWidth="1"/>
    <col min="8181" max="8182" width="9.140625" style="17"/>
    <col min="8183" max="8183" width="10.5703125" style="17" bestFit="1" customWidth="1"/>
    <col min="8184" max="8185" width="10.5703125" style="17" customWidth="1"/>
    <col min="8186" max="8186" width="11.140625" style="17" bestFit="1" customWidth="1"/>
    <col min="8187" max="8188" width="11.7109375" style="17" bestFit="1" customWidth="1"/>
    <col min="8189" max="8189" width="8" style="17" bestFit="1" customWidth="1"/>
    <col min="8190" max="8191" width="8" style="17" customWidth="1"/>
    <col min="8192" max="8192" width="12" style="17" bestFit="1" customWidth="1"/>
    <col min="8193" max="8193" width="10.28515625" style="17" customWidth="1"/>
    <col min="8194" max="8194" width="9.5703125" style="17" bestFit="1" customWidth="1"/>
    <col min="8195" max="8195" width="9.85546875" style="17" bestFit="1" customWidth="1"/>
    <col min="8196" max="8197" width="9.140625" style="17"/>
    <col min="8198" max="8199" width="10.42578125" style="17" bestFit="1" customWidth="1"/>
    <col min="8200" max="8429" width="9.140625" style="17"/>
    <col min="8430" max="8430" width="13.7109375" style="17" bestFit="1" customWidth="1"/>
    <col min="8431" max="8431" width="10.140625" style="17" bestFit="1" customWidth="1"/>
    <col min="8432" max="8432" width="10.5703125" style="17" bestFit="1" customWidth="1"/>
    <col min="8433" max="8434" width="11.140625" style="17" bestFit="1" customWidth="1"/>
    <col min="8435" max="8436" width="9.85546875" style="17" bestFit="1" customWidth="1"/>
    <col min="8437" max="8438" width="9.140625" style="17"/>
    <col min="8439" max="8439" width="10.5703125" style="17" bestFit="1" customWidth="1"/>
    <col min="8440" max="8441" width="10.5703125" style="17" customWidth="1"/>
    <col min="8442" max="8442" width="11.140625" style="17" bestFit="1" customWidth="1"/>
    <col min="8443" max="8444" width="11.7109375" style="17" bestFit="1" customWidth="1"/>
    <col min="8445" max="8445" width="8" style="17" bestFit="1" customWidth="1"/>
    <col min="8446" max="8447" width="8" style="17" customWidth="1"/>
    <col min="8448" max="8448" width="12" style="17" bestFit="1" customWidth="1"/>
    <col min="8449" max="8449" width="10.28515625" style="17" customWidth="1"/>
    <col min="8450" max="8450" width="9.5703125" style="17" bestFit="1" customWidth="1"/>
    <col min="8451" max="8451" width="9.85546875" style="17" bestFit="1" customWidth="1"/>
    <col min="8452" max="8453" width="9.140625" style="17"/>
    <col min="8454" max="8455" width="10.42578125" style="17" bestFit="1" customWidth="1"/>
    <col min="8456" max="8685" width="9.140625" style="17"/>
    <col min="8686" max="8686" width="13.7109375" style="17" bestFit="1" customWidth="1"/>
    <col min="8687" max="8687" width="10.140625" style="17" bestFit="1" customWidth="1"/>
    <col min="8688" max="8688" width="10.5703125" style="17" bestFit="1" customWidth="1"/>
    <col min="8689" max="8690" width="11.140625" style="17" bestFit="1" customWidth="1"/>
    <col min="8691" max="8692" width="9.85546875" style="17" bestFit="1" customWidth="1"/>
    <col min="8693" max="8694" width="9.140625" style="17"/>
    <col min="8695" max="8695" width="10.5703125" style="17" bestFit="1" customWidth="1"/>
    <col min="8696" max="8697" width="10.5703125" style="17" customWidth="1"/>
    <col min="8698" max="8698" width="11.140625" style="17" bestFit="1" customWidth="1"/>
    <col min="8699" max="8700" width="11.7109375" style="17" bestFit="1" customWidth="1"/>
    <col min="8701" max="8701" width="8" style="17" bestFit="1" customWidth="1"/>
    <col min="8702" max="8703" width="8" style="17" customWidth="1"/>
    <col min="8704" max="8704" width="12" style="17" bestFit="1" customWidth="1"/>
    <col min="8705" max="8705" width="10.28515625" style="17" customWidth="1"/>
    <col min="8706" max="8706" width="9.5703125" style="17" bestFit="1" customWidth="1"/>
    <col min="8707" max="8707" width="9.85546875" style="17" bestFit="1" customWidth="1"/>
    <col min="8708" max="8709" width="9.140625" style="17"/>
    <col min="8710" max="8711" width="10.42578125" style="17" bestFit="1" customWidth="1"/>
    <col min="8712" max="8941" width="9.140625" style="17"/>
    <col min="8942" max="8942" width="13.7109375" style="17" bestFit="1" customWidth="1"/>
    <col min="8943" max="8943" width="10.140625" style="17" bestFit="1" customWidth="1"/>
    <col min="8944" max="8944" width="10.5703125" style="17" bestFit="1" customWidth="1"/>
    <col min="8945" max="8946" width="11.140625" style="17" bestFit="1" customWidth="1"/>
    <col min="8947" max="8948" width="9.85546875" style="17" bestFit="1" customWidth="1"/>
    <col min="8949" max="8950" width="9.140625" style="17"/>
    <col min="8951" max="8951" width="10.5703125" style="17" bestFit="1" customWidth="1"/>
    <col min="8952" max="8953" width="10.5703125" style="17" customWidth="1"/>
    <col min="8954" max="8954" width="11.140625" style="17" bestFit="1" customWidth="1"/>
    <col min="8955" max="8956" width="11.7109375" style="17" bestFit="1" customWidth="1"/>
    <col min="8957" max="8957" width="8" style="17" bestFit="1" customWidth="1"/>
    <col min="8958" max="8959" width="8" style="17" customWidth="1"/>
    <col min="8960" max="8960" width="12" style="17" bestFit="1" customWidth="1"/>
    <col min="8961" max="8961" width="10.28515625" style="17" customWidth="1"/>
    <col min="8962" max="8962" width="9.5703125" style="17" bestFit="1" customWidth="1"/>
    <col min="8963" max="8963" width="9.85546875" style="17" bestFit="1" customWidth="1"/>
    <col min="8964" max="8965" width="9.140625" style="17"/>
    <col min="8966" max="8967" width="10.42578125" style="17" bestFit="1" customWidth="1"/>
    <col min="8968" max="9197" width="9.140625" style="17"/>
    <col min="9198" max="9198" width="13.7109375" style="17" bestFit="1" customWidth="1"/>
    <col min="9199" max="9199" width="10.140625" style="17" bestFit="1" customWidth="1"/>
    <col min="9200" max="9200" width="10.5703125" style="17" bestFit="1" customWidth="1"/>
    <col min="9201" max="9202" width="11.140625" style="17" bestFit="1" customWidth="1"/>
    <col min="9203" max="9204" width="9.85546875" style="17" bestFit="1" customWidth="1"/>
    <col min="9205" max="9206" width="9.140625" style="17"/>
    <col min="9207" max="9207" width="10.5703125" style="17" bestFit="1" customWidth="1"/>
    <col min="9208" max="9209" width="10.5703125" style="17" customWidth="1"/>
    <col min="9210" max="9210" width="11.140625" style="17" bestFit="1" customWidth="1"/>
    <col min="9211" max="9212" width="11.7109375" style="17" bestFit="1" customWidth="1"/>
    <col min="9213" max="9213" width="8" style="17" bestFit="1" customWidth="1"/>
    <col min="9214" max="9215" width="8" style="17" customWidth="1"/>
    <col min="9216" max="9216" width="12" style="17" bestFit="1" customWidth="1"/>
    <col min="9217" max="9217" width="10.28515625" style="17" customWidth="1"/>
    <col min="9218" max="9218" width="9.5703125" style="17" bestFit="1" customWidth="1"/>
    <col min="9219" max="9219" width="9.85546875" style="17" bestFit="1" customWidth="1"/>
    <col min="9220" max="9221" width="9.140625" style="17"/>
    <col min="9222" max="9223" width="10.42578125" style="17" bestFit="1" customWidth="1"/>
    <col min="9224" max="9453" width="9.140625" style="17"/>
    <col min="9454" max="9454" width="13.7109375" style="17" bestFit="1" customWidth="1"/>
    <col min="9455" max="9455" width="10.140625" style="17" bestFit="1" customWidth="1"/>
    <col min="9456" max="9456" width="10.5703125" style="17" bestFit="1" customWidth="1"/>
    <col min="9457" max="9458" width="11.140625" style="17" bestFit="1" customWidth="1"/>
    <col min="9459" max="9460" width="9.85546875" style="17" bestFit="1" customWidth="1"/>
    <col min="9461" max="9462" width="9.140625" style="17"/>
    <col min="9463" max="9463" width="10.5703125" style="17" bestFit="1" customWidth="1"/>
    <col min="9464" max="9465" width="10.5703125" style="17" customWidth="1"/>
    <col min="9466" max="9466" width="11.140625" style="17" bestFit="1" customWidth="1"/>
    <col min="9467" max="9468" width="11.7109375" style="17" bestFit="1" customWidth="1"/>
    <col min="9469" max="9469" width="8" style="17" bestFit="1" customWidth="1"/>
    <col min="9470" max="9471" width="8" style="17" customWidth="1"/>
    <col min="9472" max="9472" width="12" style="17" bestFit="1" customWidth="1"/>
    <col min="9473" max="9473" width="10.28515625" style="17" customWidth="1"/>
    <col min="9474" max="9474" width="9.5703125" style="17" bestFit="1" customWidth="1"/>
    <col min="9475" max="9475" width="9.85546875" style="17" bestFit="1" customWidth="1"/>
    <col min="9476" max="9477" width="9.140625" style="17"/>
    <col min="9478" max="9479" width="10.42578125" style="17" bestFit="1" customWidth="1"/>
    <col min="9480" max="9709" width="9.140625" style="17"/>
    <col min="9710" max="9710" width="13.7109375" style="17" bestFit="1" customWidth="1"/>
    <col min="9711" max="9711" width="10.140625" style="17" bestFit="1" customWidth="1"/>
    <col min="9712" max="9712" width="10.5703125" style="17" bestFit="1" customWidth="1"/>
    <col min="9713" max="9714" width="11.140625" style="17" bestFit="1" customWidth="1"/>
    <col min="9715" max="9716" width="9.85546875" style="17" bestFit="1" customWidth="1"/>
    <col min="9717" max="9718" width="9.140625" style="17"/>
    <col min="9719" max="9719" width="10.5703125" style="17" bestFit="1" customWidth="1"/>
    <col min="9720" max="9721" width="10.5703125" style="17" customWidth="1"/>
    <col min="9722" max="9722" width="11.140625" style="17" bestFit="1" customWidth="1"/>
    <col min="9723" max="9724" width="11.7109375" style="17" bestFit="1" customWidth="1"/>
    <col min="9725" max="9725" width="8" style="17" bestFit="1" customWidth="1"/>
    <col min="9726" max="9727" width="8" style="17" customWidth="1"/>
    <col min="9728" max="9728" width="12" style="17" bestFit="1" customWidth="1"/>
    <col min="9729" max="9729" width="10.28515625" style="17" customWidth="1"/>
    <col min="9730" max="9730" width="9.5703125" style="17" bestFit="1" customWidth="1"/>
    <col min="9731" max="9731" width="9.85546875" style="17" bestFit="1" customWidth="1"/>
    <col min="9732" max="9733" width="9.140625" style="17"/>
    <col min="9734" max="9735" width="10.42578125" style="17" bestFit="1" customWidth="1"/>
    <col min="9736" max="9965" width="9.140625" style="17"/>
    <col min="9966" max="9966" width="13.7109375" style="17" bestFit="1" customWidth="1"/>
    <col min="9967" max="9967" width="10.140625" style="17" bestFit="1" customWidth="1"/>
    <col min="9968" max="9968" width="10.5703125" style="17" bestFit="1" customWidth="1"/>
    <col min="9969" max="9970" width="11.140625" style="17" bestFit="1" customWidth="1"/>
    <col min="9971" max="9972" width="9.85546875" style="17" bestFit="1" customWidth="1"/>
    <col min="9973" max="9974" width="9.140625" style="17"/>
    <col min="9975" max="9975" width="10.5703125" style="17" bestFit="1" customWidth="1"/>
    <col min="9976" max="9977" width="10.5703125" style="17" customWidth="1"/>
    <col min="9978" max="9978" width="11.140625" style="17" bestFit="1" customWidth="1"/>
    <col min="9979" max="9980" width="11.7109375" style="17" bestFit="1" customWidth="1"/>
    <col min="9981" max="9981" width="8" style="17" bestFit="1" customWidth="1"/>
    <col min="9982" max="9983" width="8" style="17" customWidth="1"/>
    <col min="9984" max="9984" width="12" style="17" bestFit="1" customWidth="1"/>
    <col min="9985" max="9985" width="10.28515625" style="17" customWidth="1"/>
    <col min="9986" max="9986" width="9.5703125" style="17" bestFit="1" customWidth="1"/>
    <col min="9987" max="9987" width="9.85546875" style="17" bestFit="1" customWidth="1"/>
    <col min="9988" max="9989" width="9.140625" style="17"/>
    <col min="9990" max="9991" width="10.42578125" style="17" bestFit="1" customWidth="1"/>
    <col min="9992" max="10221" width="9.140625" style="17"/>
    <col min="10222" max="10222" width="13.7109375" style="17" bestFit="1" customWidth="1"/>
    <col min="10223" max="10223" width="10.140625" style="17" bestFit="1" customWidth="1"/>
    <col min="10224" max="10224" width="10.5703125" style="17" bestFit="1" customWidth="1"/>
    <col min="10225" max="10226" width="11.140625" style="17" bestFit="1" customWidth="1"/>
    <col min="10227" max="10228" width="9.85546875" style="17" bestFit="1" customWidth="1"/>
    <col min="10229" max="10230" width="9.140625" style="17"/>
    <col min="10231" max="10231" width="10.5703125" style="17" bestFit="1" customWidth="1"/>
    <col min="10232" max="10233" width="10.5703125" style="17" customWidth="1"/>
    <col min="10234" max="10234" width="11.140625" style="17" bestFit="1" customWidth="1"/>
    <col min="10235" max="10236" width="11.7109375" style="17" bestFit="1" customWidth="1"/>
    <col min="10237" max="10237" width="8" style="17" bestFit="1" customWidth="1"/>
    <col min="10238" max="10239" width="8" style="17" customWidth="1"/>
    <col min="10240" max="10240" width="12" style="17" bestFit="1" customWidth="1"/>
    <col min="10241" max="10241" width="10.28515625" style="17" customWidth="1"/>
    <col min="10242" max="10242" width="9.5703125" style="17" bestFit="1" customWidth="1"/>
    <col min="10243" max="10243" width="9.85546875" style="17" bestFit="1" customWidth="1"/>
    <col min="10244" max="10245" width="9.140625" style="17"/>
    <col min="10246" max="10247" width="10.42578125" style="17" bestFit="1" customWidth="1"/>
    <col min="10248" max="10477" width="9.140625" style="17"/>
    <col min="10478" max="10478" width="13.7109375" style="17" bestFit="1" customWidth="1"/>
    <col min="10479" max="10479" width="10.140625" style="17" bestFit="1" customWidth="1"/>
    <col min="10480" max="10480" width="10.5703125" style="17" bestFit="1" customWidth="1"/>
    <col min="10481" max="10482" width="11.140625" style="17" bestFit="1" customWidth="1"/>
    <col min="10483" max="10484" width="9.85546875" style="17" bestFit="1" customWidth="1"/>
    <col min="10485" max="10486" width="9.140625" style="17"/>
    <col min="10487" max="10487" width="10.5703125" style="17" bestFit="1" customWidth="1"/>
    <col min="10488" max="10489" width="10.5703125" style="17" customWidth="1"/>
    <col min="10490" max="10490" width="11.140625" style="17" bestFit="1" customWidth="1"/>
    <col min="10491" max="10492" width="11.7109375" style="17" bestFit="1" customWidth="1"/>
    <col min="10493" max="10493" width="8" style="17" bestFit="1" customWidth="1"/>
    <col min="10494" max="10495" width="8" style="17" customWidth="1"/>
    <col min="10496" max="10496" width="12" style="17" bestFit="1" customWidth="1"/>
    <col min="10497" max="10497" width="10.28515625" style="17" customWidth="1"/>
    <col min="10498" max="10498" width="9.5703125" style="17" bestFit="1" customWidth="1"/>
    <col min="10499" max="10499" width="9.85546875" style="17" bestFit="1" customWidth="1"/>
    <col min="10500" max="10501" width="9.140625" style="17"/>
    <col min="10502" max="10503" width="10.42578125" style="17" bestFit="1" customWidth="1"/>
    <col min="10504" max="10733" width="9.140625" style="17"/>
    <col min="10734" max="10734" width="13.7109375" style="17" bestFit="1" customWidth="1"/>
    <col min="10735" max="10735" width="10.140625" style="17" bestFit="1" customWidth="1"/>
    <col min="10736" max="10736" width="10.5703125" style="17" bestFit="1" customWidth="1"/>
    <col min="10737" max="10738" width="11.140625" style="17" bestFit="1" customWidth="1"/>
    <col min="10739" max="10740" width="9.85546875" style="17" bestFit="1" customWidth="1"/>
    <col min="10741" max="10742" width="9.140625" style="17"/>
    <col min="10743" max="10743" width="10.5703125" style="17" bestFit="1" customWidth="1"/>
    <col min="10744" max="10745" width="10.5703125" style="17" customWidth="1"/>
    <col min="10746" max="10746" width="11.140625" style="17" bestFit="1" customWidth="1"/>
    <col min="10747" max="10748" width="11.7109375" style="17" bestFit="1" customWidth="1"/>
    <col min="10749" max="10749" width="8" style="17" bestFit="1" customWidth="1"/>
    <col min="10750" max="10751" width="8" style="17" customWidth="1"/>
    <col min="10752" max="10752" width="12" style="17" bestFit="1" customWidth="1"/>
    <col min="10753" max="10753" width="10.28515625" style="17" customWidth="1"/>
    <col min="10754" max="10754" width="9.5703125" style="17" bestFit="1" customWidth="1"/>
    <col min="10755" max="10755" width="9.85546875" style="17" bestFit="1" customWidth="1"/>
    <col min="10756" max="10757" width="9.140625" style="17"/>
    <col min="10758" max="10759" width="10.42578125" style="17" bestFit="1" customWidth="1"/>
    <col min="10760" max="10989" width="9.140625" style="17"/>
    <col min="10990" max="10990" width="13.7109375" style="17" bestFit="1" customWidth="1"/>
    <col min="10991" max="10991" width="10.140625" style="17" bestFit="1" customWidth="1"/>
    <col min="10992" max="10992" width="10.5703125" style="17" bestFit="1" customWidth="1"/>
    <col min="10993" max="10994" width="11.140625" style="17" bestFit="1" customWidth="1"/>
    <col min="10995" max="10996" width="9.85546875" style="17" bestFit="1" customWidth="1"/>
    <col min="10997" max="10998" width="9.140625" style="17"/>
    <col min="10999" max="10999" width="10.5703125" style="17" bestFit="1" customWidth="1"/>
    <col min="11000" max="11001" width="10.5703125" style="17" customWidth="1"/>
    <col min="11002" max="11002" width="11.140625" style="17" bestFit="1" customWidth="1"/>
    <col min="11003" max="11004" width="11.7109375" style="17" bestFit="1" customWidth="1"/>
    <col min="11005" max="11005" width="8" style="17" bestFit="1" customWidth="1"/>
    <col min="11006" max="11007" width="8" style="17" customWidth="1"/>
    <col min="11008" max="11008" width="12" style="17" bestFit="1" customWidth="1"/>
    <col min="11009" max="11009" width="10.28515625" style="17" customWidth="1"/>
    <col min="11010" max="11010" width="9.5703125" style="17" bestFit="1" customWidth="1"/>
    <col min="11011" max="11011" width="9.85546875" style="17" bestFit="1" customWidth="1"/>
    <col min="11012" max="11013" width="9.140625" style="17"/>
    <col min="11014" max="11015" width="10.42578125" style="17" bestFit="1" customWidth="1"/>
    <col min="11016" max="11245" width="9.140625" style="17"/>
    <col min="11246" max="11246" width="13.7109375" style="17" bestFit="1" customWidth="1"/>
    <col min="11247" max="11247" width="10.140625" style="17" bestFit="1" customWidth="1"/>
    <col min="11248" max="11248" width="10.5703125" style="17" bestFit="1" customWidth="1"/>
    <col min="11249" max="11250" width="11.140625" style="17" bestFit="1" customWidth="1"/>
    <col min="11251" max="11252" width="9.85546875" style="17" bestFit="1" customWidth="1"/>
    <col min="11253" max="11254" width="9.140625" style="17"/>
    <col min="11255" max="11255" width="10.5703125" style="17" bestFit="1" customWidth="1"/>
    <col min="11256" max="11257" width="10.5703125" style="17" customWidth="1"/>
    <col min="11258" max="11258" width="11.140625" style="17" bestFit="1" customWidth="1"/>
    <col min="11259" max="11260" width="11.7109375" style="17" bestFit="1" customWidth="1"/>
    <col min="11261" max="11261" width="8" style="17" bestFit="1" customWidth="1"/>
    <col min="11262" max="11263" width="8" style="17" customWidth="1"/>
    <col min="11264" max="11264" width="12" style="17" bestFit="1" customWidth="1"/>
    <col min="11265" max="11265" width="10.28515625" style="17" customWidth="1"/>
    <col min="11266" max="11266" width="9.5703125" style="17" bestFit="1" customWidth="1"/>
    <col min="11267" max="11267" width="9.85546875" style="17" bestFit="1" customWidth="1"/>
    <col min="11268" max="11269" width="9.140625" style="17"/>
    <col min="11270" max="11271" width="10.42578125" style="17" bestFit="1" customWidth="1"/>
    <col min="11272" max="11501" width="9.140625" style="17"/>
    <col min="11502" max="11502" width="13.7109375" style="17" bestFit="1" customWidth="1"/>
    <col min="11503" max="11503" width="10.140625" style="17" bestFit="1" customWidth="1"/>
    <col min="11504" max="11504" width="10.5703125" style="17" bestFit="1" customWidth="1"/>
    <col min="11505" max="11506" width="11.140625" style="17" bestFit="1" customWidth="1"/>
    <col min="11507" max="11508" width="9.85546875" style="17" bestFit="1" customWidth="1"/>
    <col min="11509" max="11510" width="9.140625" style="17"/>
    <col min="11511" max="11511" width="10.5703125" style="17" bestFit="1" customWidth="1"/>
    <col min="11512" max="11513" width="10.5703125" style="17" customWidth="1"/>
    <col min="11514" max="11514" width="11.140625" style="17" bestFit="1" customWidth="1"/>
    <col min="11515" max="11516" width="11.7109375" style="17" bestFit="1" customWidth="1"/>
    <col min="11517" max="11517" width="8" style="17" bestFit="1" customWidth="1"/>
    <col min="11518" max="11519" width="8" style="17" customWidth="1"/>
    <col min="11520" max="11520" width="12" style="17" bestFit="1" customWidth="1"/>
    <col min="11521" max="11521" width="10.28515625" style="17" customWidth="1"/>
    <col min="11522" max="11522" width="9.5703125" style="17" bestFit="1" customWidth="1"/>
    <col min="11523" max="11523" width="9.85546875" style="17" bestFit="1" customWidth="1"/>
    <col min="11524" max="11525" width="9.140625" style="17"/>
    <col min="11526" max="11527" width="10.42578125" style="17" bestFit="1" customWidth="1"/>
    <col min="11528" max="11757" width="9.140625" style="17"/>
    <col min="11758" max="11758" width="13.7109375" style="17" bestFit="1" customWidth="1"/>
    <col min="11759" max="11759" width="10.140625" style="17" bestFit="1" customWidth="1"/>
    <col min="11760" max="11760" width="10.5703125" style="17" bestFit="1" customWidth="1"/>
    <col min="11761" max="11762" width="11.140625" style="17" bestFit="1" customWidth="1"/>
    <col min="11763" max="11764" width="9.85546875" style="17" bestFit="1" customWidth="1"/>
    <col min="11765" max="11766" width="9.140625" style="17"/>
    <col min="11767" max="11767" width="10.5703125" style="17" bestFit="1" customWidth="1"/>
    <col min="11768" max="11769" width="10.5703125" style="17" customWidth="1"/>
    <col min="11770" max="11770" width="11.140625" style="17" bestFit="1" customWidth="1"/>
    <col min="11771" max="11772" width="11.7109375" style="17" bestFit="1" customWidth="1"/>
    <col min="11773" max="11773" width="8" style="17" bestFit="1" customWidth="1"/>
    <col min="11774" max="11775" width="8" style="17" customWidth="1"/>
    <col min="11776" max="11776" width="12" style="17" bestFit="1" customWidth="1"/>
    <col min="11777" max="11777" width="10.28515625" style="17" customWidth="1"/>
    <col min="11778" max="11778" width="9.5703125" style="17" bestFit="1" customWidth="1"/>
    <col min="11779" max="11779" width="9.85546875" style="17" bestFit="1" customWidth="1"/>
    <col min="11780" max="11781" width="9.140625" style="17"/>
    <col min="11782" max="11783" width="10.42578125" style="17" bestFit="1" customWidth="1"/>
    <col min="11784" max="12013" width="9.140625" style="17"/>
    <col min="12014" max="12014" width="13.7109375" style="17" bestFit="1" customWidth="1"/>
    <col min="12015" max="12015" width="10.140625" style="17" bestFit="1" customWidth="1"/>
    <col min="12016" max="12016" width="10.5703125" style="17" bestFit="1" customWidth="1"/>
    <col min="12017" max="12018" width="11.140625" style="17" bestFit="1" customWidth="1"/>
    <col min="12019" max="12020" width="9.85546875" style="17" bestFit="1" customWidth="1"/>
    <col min="12021" max="12022" width="9.140625" style="17"/>
    <col min="12023" max="12023" width="10.5703125" style="17" bestFit="1" customWidth="1"/>
    <col min="12024" max="12025" width="10.5703125" style="17" customWidth="1"/>
    <col min="12026" max="12026" width="11.140625" style="17" bestFit="1" customWidth="1"/>
    <col min="12027" max="12028" width="11.7109375" style="17" bestFit="1" customWidth="1"/>
    <col min="12029" max="12029" width="8" style="17" bestFit="1" customWidth="1"/>
    <col min="12030" max="12031" width="8" style="17" customWidth="1"/>
    <col min="12032" max="12032" width="12" style="17" bestFit="1" customWidth="1"/>
    <col min="12033" max="12033" width="10.28515625" style="17" customWidth="1"/>
    <col min="12034" max="12034" width="9.5703125" style="17" bestFit="1" customWidth="1"/>
    <col min="12035" max="12035" width="9.85546875" style="17" bestFit="1" customWidth="1"/>
    <col min="12036" max="12037" width="9.140625" style="17"/>
    <col min="12038" max="12039" width="10.42578125" style="17" bestFit="1" customWidth="1"/>
    <col min="12040" max="12269" width="9.140625" style="17"/>
    <col min="12270" max="12270" width="13.7109375" style="17" bestFit="1" customWidth="1"/>
    <col min="12271" max="12271" width="10.140625" style="17" bestFit="1" customWidth="1"/>
    <col min="12272" max="12272" width="10.5703125" style="17" bestFit="1" customWidth="1"/>
    <col min="12273" max="12274" width="11.140625" style="17" bestFit="1" customWidth="1"/>
    <col min="12275" max="12276" width="9.85546875" style="17" bestFit="1" customWidth="1"/>
    <col min="12277" max="12278" width="9.140625" style="17"/>
    <col min="12279" max="12279" width="10.5703125" style="17" bestFit="1" customWidth="1"/>
    <col min="12280" max="12281" width="10.5703125" style="17" customWidth="1"/>
    <col min="12282" max="12282" width="11.140625" style="17" bestFit="1" customWidth="1"/>
    <col min="12283" max="12284" width="11.7109375" style="17" bestFit="1" customWidth="1"/>
    <col min="12285" max="12285" width="8" style="17" bestFit="1" customWidth="1"/>
    <col min="12286" max="12287" width="8" style="17" customWidth="1"/>
    <col min="12288" max="12288" width="12" style="17" bestFit="1" customWidth="1"/>
    <col min="12289" max="12289" width="10.28515625" style="17" customWidth="1"/>
    <col min="12290" max="12290" width="9.5703125" style="17" bestFit="1" customWidth="1"/>
    <col min="12291" max="12291" width="9.85546875" style="17" bestFit="1" customWidth="1"/>
    <col min="12292" max="12293" width="9.140625" style="17"/>
    <col min="12294" max="12295" width="10.42578125" style="17" bestFit="1" customWidth="1"/>
    <col min="12296" max="12525" width="9.140625" style="17"/>
    <col min="12526" max="12526" width="13.7109375" style="17" bestFit="1" customWidth="1"/>
    <col min="12527" max="12527" width="10.140625" style="17" bestFit="1" customWidth="1"/>
    <col min="12528" max="12528" width="10.5703125" style="17" bestFit="1" customWidth="1"/>
    <col min="12529" max="12530" width="11.140625" style="17" bestFit="1" customWidth="1"/>
    <col min="12531" max="12532" width="9.85546875" style="17" bestFit="1" customWidth="1"/>
    <col min="12533" max="12534" width="9.140625" style="17"/>
    <col min="12535" max="12535" width="10.5703125" style="17" bestFit="1" customWidth="1"/>
    <col min="12536" max="12537" width="10.5703125" style="17" customWidth="1"/>
    <col min="12538" max="12538" width="11.140625" style="17" bestFit="1" customWidth="1"/>
    <col min="12539" max="12540" width="11.7109375" style="17" bestFit="1" customWidth="1"/>
    <col min="12541" max="12541" width="8" style="17" bestFit="1" customWidth="1"/>
    <col min="12542" max="12543" width="8" style="17" customWidth="1"/>
    <col min="12544" max="12544" width="12" style="17" bestFit="1" customWidth="1"/>
    <col min="12545" max="12545" width="10.28515625" style="17" customWidth="1"/>
    <col min="12546" max="12546" width="9.5703125" style="17" bestFit="1" customWidth="1"/>
    <col min="12547" max="12547" width="9.85546875" style="17" bestFit="1" customWidth="1"/>
    <col min="12548" max="12549" width="9.140625" style="17"/>
    <col min="12550" max="12551" width="10.42578125" style="17" bestFit="1" customWidth="1"/>
    <col min="12552" max="12781" width="9.140625" style="17"/>
    <col min="12782" max="12782" width="13.7109375" style="17" bestFit="1" customWidth="1"/>
    <col min="12783" max="12783" width="10.140625" style="17" bestFit="1" customWidth="1"/>
    <col min="12784" max="12784" width="10.5703125" style="17" bestFit="1" customWidth="1"/>
    <col min="12785" max="12786" width="11.140625" style="17" bestFit="1" customWidth="1"/>
    <col min="12787" max="12788" width="9.85546875" style="17" bestFit="1" customWidth="1"/>
    <col min="12789" max="12790" width="9.140625" style="17"/>
    <col min="12791" max="12791" width="10.5703125" style="17" bestFit="1" customWidth="1"/>
    <col min="12792" max="12793" width="10.5703125" style="17" customWidth="1"/>
    <col min="12794" max="12794" width="11.140625" style="17" bestFit="1" customWidth="1"/>
    <col min="12795" max="12796" width="11.7109375" style="17" bestFit="1" customWidth="1"/>
    <col min="12797" max="12797" width="8" style="17" bestFit="1" customWidth="1"/>
    <col min="12798" max="12799" width="8" style="17" customWidth="1"/>
    <col min="12800" max="12800" width="12" style="17" bestFit="1" customWidth="1"/>
    <col min="12801" max="12801" width="10.28515625" style="17" customWidth="1"/>
    <col min="12802" max="12802" width="9.5703125" style="17" bestFit="1" customWidth="1"/>
    <col min="12803" max="12803" width="9.85546875" style="17" bestFit="1" customWidth="1"/>
    <col min="12804" max="12805" width="9.140625" style="17"/>
    <col min="12806" max="12807" width="10.42578125" style="17" bestFit="1" customWidth="1"/>
    <col min="12808" max="13037" width="9.140625" style="17"/>
    <col min="13038" max="13038" width="13.7109375" style="17" bestFit="1" customWidth="1"/>
    <col min="13039" max="13039" width="10.140625" style="17" bestFit="1" customWidth="1"/>
    <col min="13040" max="13040" width="10.5703125" style="17" bestFit="1" customWidth="1"/>
    <col min="13041" max="13042" width="11.140625" style="17" bestFit="1" customWidth="1"/>
    <col min="13043" max="13044" width="9.85546875" style="17" bestFit="1" customWidth="1"/>
    <col min="13045" max="13046" width="9.140625" style="17"/>
    <col min="13047" max="13047" width="10.5703125" style="17" bestFit="1" customWidth="1"/>
    <col min="13048" max="13049" width="10.5703125" style="17" customWidth="1"/>
    <col min="13050" max="13050" width="11.140625" style="17" bestFit="1" customWidth="1"/>
    <col min="13051" max="13052" width="11.7109375" style="17" bestFit="1" customWidth="1"/>
    <col min="13053" max="13053" width="8" style="17" bestFit="1" customWidth="1"/>
    <col min="13054" max="13055" width="8" style="17" customWidth="1"/>
    <col min="13056" max="13056" width="12" style="17" bestFit="1" customWidth="1"/>
    <col min="13057" max="13057" width="10.28515625" style="17" customWidth="1"/>
    <col min="13058" max="13058" width="9.5703125" style="17" bestFit="1" customWidth="1"/>
    <col min="13059" max="13059" width="9.85546875" style="17" bestFit="1" customWidth="1"/>
    <col min="13060" max="13061" width="9.140625" style="17"/>
    <col min="13062" max="13063" width="10.42578125" style="17" bestFit="1" customWidth="1"/>
    <col min="13064" max="13293" width="9.140625" style="17"/>
    <col min="13294" max="13294" width="13.7109375" style="17" bestFit="1" customWidth="1"/>
    <col min="13295" max="13295" width="10.140625" style="17" bestFit="1" customWidth="1"/>
    <col min="13296" max="13296" width="10.5703125" style="17" bestFit="1" customWidth="1"/>
    <col min="13297" max="13298" width="11.140625" style="17" bestFit="1" customWidth="1"/>
    <col min="13299" max="13300" width="9.85546875" style="17" bestFit="1" customWidth="1"/>
    <col min="13301" max="13302" width="9.140625" style="17"/>
    <col min="13303" max="13303" width="10.5703125" style="17" bestFit="1" customWidth="1"/>
    <col min="13304" max="13305" width="10.5703125" style="17" customWidth="1"/>
    <col min="13306" max="13306" width="11.140625" style="17" bestFit="1" customWidth="1"/>
    <col min="13307" max="13308" width="11.7109375" style="17" bestFit="1" customWidth="1"/>
    <col min="13309" max="13309" width="8" style="17" bestFit="1" customWidth="1"/>
    <col min="13310" max="13311" width="8" style="17" customWidth="1"/>
    <col min="13312" max="13312" width="12" style="17" bestFit="1" customWidth="1"/>
    <col min="13313" max="13313" width="10.28515625" style="17" customWidth="1"/>
    <col min="13314" max="13314" width="9.5703125" style="17" bestFit="1" customWidth="1"/>
    <col min="13315" max="13315" width="9.85546875" style="17" bestFit="1" customWidth="1"/>
    <col min="13316" max="13317" width="9.140625" style="17"/>
    <col min="13318" max="13319" width="10.42578125" style="17" bestFit="1" customWidth="1"/>
    <col min="13320" max="13549" width="9.140625" style="17"/>
    <col min="13550" max="13550" width="13.7109375" style="17" bestFit="1" customWidth="1"/>
    <col min="13551" max="13551" width="10.140625" style="17" bestFit="1" customWidth="1"/>
    <col min="13552" max="13552" width="10.5703125" style="17" bestFit="1" customWidth="1"/>
    <col min="13553" max="13554" width="11.140625" style="17" bestFit="1" customWidth="1"/>
    <col min="13555" max="13556" width="9.85546875" style="17" bestFit="1" customWidth="1"/>
    <col min="13557" max="13558" width="9.140625" style="17"/>
    <col min="13559" max="13559" width="10.5703125" style="17" bestFit="1" customWidth="1"/>
    <col min="13560" max="13561" width="10.5703125" style="17" customWidth="1"/>
    <col min="13562" max="13562" width="11.140625" style="17" bestFit="1" customWidth="1"/>
    <col min="13563" max="13564" width="11.7109375" style="17" bestFit="1" customWidth="1"/>
    <col min="13565" max="13565" width="8" style="17" bestFit="1" customWidth="1"/>
    <col min="13566" max="13567" width="8" style="17" customWidth="1"/>
    <col min="13568" max="13568" width="12" style="17" bestFit="1" customWidth="1"/>
    <col min="13569" max="13569" width="10.28515625" style="17" customWidth="1"/>
    <col min="13570" max="13570" width="9.5703125" style="17" bestFit="1" customWidth="1"/>
    <col min="13571" max="13571" width="9.85546875" style="17" bestFit="1" customWidth="1"/>
    <col min="13572" max="13573" width="9.140625" style="17"/>
    <col min="13574" max="13575" width="10.42578125" style="17" bestFit="1" customWidth="1"/>
    <col min="13576" max="13805" width="9.140625" style="17"/>
    <col min="13806" max="13806" width="13.7109375" style="17" bestFit="1" customWidth="1"/>
    <col min="13807" max="13807" width="10.140625" style="17" bestFit="1" customWidth="1"/>
    <col min="13808" max="13808" width="10.5703125" style="17" bestFit="1" customWidth="1"/>
    <col min="13809" max="13810" width="11.140625" style="17" bestFit="1" customWidth="1"/>
    <col min="13811" max="13812" width="9.85546875" style="17" bestFit="1" customWidth="1"/>
    <col min="13813" max="13814" width="9.140625" style="17"/>
    <col min="13815" max="13815" width="10.5703125" style="17" bestFit="1" customWidth="1"/>
    <col min="13816" max="13817" width="10.5703125" style="17" customWidth="1"/>
    <col min="13818" max="13818" width="11.140625" style="17" bestFit="1" customWidth="1"/>
    <col min="13819" max="13820" width="11.7109375" style="17" bestFit="1" customWidth="1"/>
    <col min="13821" max="13821" width="8" style="17" bestFit="1" customWidth="1"/>
    <col min="13822" max="13823" width="8" style="17" customWidth="1"/>
    <col min="13824" max="13824" width="12" style="17" bestFit="1" customWidth="1"/>
    <col min="13825" max="13825" width="10.28515625" style="17" customWidth="1"/>
    <col min="13826" max="13826" width="9.5703125" style="17" bestFit="1" customWidth="1"/>
    <col min="13827" max="13827" width="9.85546875" style="17" bestFit="1" customWidth="1"/>
    <col min="13828" max="13829" width="9.140625" style="17"/>
    <col min="13830" max="13831" width="10.42578125" style="17" bestFit="1" customWidth="1"/>
    <col min="13832" max="14061" width="9.140625" style="17"/>
    <col min="14062" max="14062" width="13.7109375" style="17" bestFit="1" customWidth="1"/>
    <col min="14063" max="14063" width="10.140625" style="17" bestFit="1" customWidth="1"/>
    <col min="14064" max="14064" width="10.5703125" style="17" bestFit="1" customWidth="1"/>
    <col min="14065" max="14066" width="11.140625" style="17" bestFit="1" customWidth="1"/>
    <col min="14067" max="14068" width="9.85546875" style="17" bestFit="1" customWidth="1"/>
    <col min="14069" max="14070" width="9.140625" style="17"/>
    <col min="14071" max="14071" width="10.5703125" style="17" bestFit="1" customWidth="1"/>
    <col min="14072" max="14073" width="10.5703125" style="17" customWidth="1"/>
    <col min="14074" max="14074" width="11.140625" style="17" bestFit="1" customWidth="1"/>
    <col min="14075" max="14076" width="11.7109375" style="17" bestFit="1" customWidth="1"/>
    <col min="14077" max="14077" width="8" style="17" bestFit="1" customWidth="1"/>
    <col min="14078" max="14079" width="8" style="17" customWidth="1"/>
    <col min="14080" max="14080" width="12" style="17" bestFit="1" customWidth="1"/>
    <col min="14081" max="14081" width="10.28515625" style="17" customWidth="1"/>
    <col min="14082" max="14082" width="9.5703125" style="17" bestFit="1" customWidth="1"/>
    <col min="14083" max="14083" width="9.85546875" style="17" bestFit="1" customWidth="1"/>
    <col min="14084" max="14085" width="9.140625" style="17"/>
    <col min="14086" max="14087" width="10.42578125" style="17" bestFit="1" customWidth="1"/>
    <col min="14088" max="14317" width="9.140625" style="17"/>
    <col min="14318" max="14318" width="13.7109375" style="17" bestFit="1" customWidth="1"/>
    <col min="14319" max="14319" width="10.140625" style="17" bestFit="1" customWidth="1"/>
    <col min="14320" max="14320" width="10.5703125" style="17" bestFit="1" customWidth="1"/>
    <col min="14321" max="14322" width="11.140625" style="17" bestFit="1" customWidth="1"/>
    <col min="14323" max="14324" width="9.85546875" style="17" bestFit="1" customWidth="1"/>
    <col min="14325" max="14326" width="9.140625" style="17"/>
    <col min="14327" max="14327" width="10.5703125" style="17" bestFit="1" customWidth="1"/>
    <col min="14328" max="14329" width="10.5703125" style="17" customWidth="1"/>
    <col min="14330" max="14330" width="11.140625" style="17" bestFit="1" customWidth="1"/>
    <col min="14331" max="14332" width="11.7109375" style="17" bestFit="1" customWidth="1"/>
    <col min="14333" max="14333" width="8" style="17" bestFit="1" customWidth="1"/>
    <col min="14334" max="14335" width="8" style="17" customWidth="1"/>
    <col min="14336" max="14336" width="12" style="17" bestFit="1" customWidth="1"/>
    <col min="14337" max="14337" width="10.28515625" style="17" customWidth="1"/>
    <col min="14338" max="14338" width="9.5703125" style="17" bestFit="1" customWidth="1"/>
    <col min="14339" max="14339" width="9.85546875" style="17" bestFit="1" customWidth="1"/>
    <col min="14340" max="14341" width="9.140625" style="17"/>
    <col min="14342" max="14343" width="10.42578125" style="17" bestFit="1" customWidth="1"/>
    <col min="14344" max="14573" width="9.140625" style="17"/>
    <col min="14574" max="14574" width="13.7109375" style="17" bestFit="1" customWidth="1"/>
    <col min="14575" max="14575" width="10.140625" style="17" bestFit="1" customWidth="1"/>
    <col min="14576" max="14576" width="10.5703125" style="17" bestFit="1" customWidth="1"/>
    <col min="14577" max="14578" width="11.140625" style="17" bestFit="1" customWidth="1"/>
    <col min="14579" max="14580" width="9.85546875" style="17" bestFit="1" customWidth="1"/>
    <col min="14581" max="14582" width="9.140625" style="17"/>
    <col min="14583" max="14583" width="10.5703125" style="17" bestFit="1" customWidth="1"/>
    <col min="14584" max="14585" width="10.5703125" style="17" customWidth="1"/>
    <col min="14586" max="14586" width="11.140625" style="17" bestFit="1" customWidth="1"/>
    <col min="14587" max="14588" width="11.7109375" style="17" bestFit="1" customWidth="1"/>
    <col min="14589" max="14589" width="8" style="17" bestFit="1" customWidth="1"/>
    <col min="14590" max="14591" width="8" style="17" customWidth="1"/>
    <col min="14592" max="14592" width="12" style="17" bestFit="1" customWidth="1"/>
    <col min="14593" max="14593" width="10.28515625" style="17" customWidth="1"/>
    <col min="14594" max="14594" width="9.5703125" style="17" bestFit="1" customWidth="1"/>
    <col min="14595" max="14595" width="9.85546875" style="17" bestFit="1" customWidth="1"/>
    <col min="14596" max="14597" width="9.140625" style="17"/>
    <col min="14598" max="14599" width="10.42578125" style="17" bestFit="1" customWidth="1"/>
    <col min="14600" max="14829" width="9.140625" style="17"/>
    <col min="14830" max="14830" width="13.7109375" style="17" bestFit="1" customWidth="1"/>
    <col min="14831" max="14831" width="10.140625" style="17" bestFit="1" customWidth="1"/>
    <col min="14832" max="14832" width="10.5703125" style="17" bestFit="1" customWidth="1"/>
    <col min="14833" max="14834" width="11.140625" style="17" bestFit="1" customWidth="1"/>
    <col min="14835" max="14836" width="9.85546875" style="17" bestFit="1" customWidth="1"/>
    <col min="14837" max="14838" width="9.140625" style="17"/>
    <col min="14839" max="14839" width="10.5703125" style="17" bestFit="1" customWidth="1"/>
    <col min="14840" max="14841" width="10.5703125" style="17" customWidth="1"/>
    <col min="14842" max="14842" width="11.140625" style="17" bestFit="1" customWidth="1"/>
    <col min="14843" max="14844" width="11.7109375" style="17" bestFit="1" customWidth="1"/>
    <col min="14845" max="14845" width="8" style="17" bestFit="1" customWidth="1"/>
    <col min="14846" max="14847" width="8" style="17" customWidth="1"/>
    <col min="14848" max="14848" width="12" style="17" bestFit="1" customWidth="1"/>
    <col min="14849" max="14849" width="10.28515625" style="17" customWidth="1"/>
    <col min="14850" max="14850" width="9.5703125" style="17" bestFit="1" customWidth="1"/>
    <col min="14851" max="14851" width="9.85546875" style="17" bestFit="1" customWidth="1"/>
    <col min="14852" max="14853" width="9.140625" style="17"/>
    <col min="14854" max="14855" width="10.42578125" style="17" bestFit="1" customWidth="1"/>
    <col min="14856" max="15085" width="9.140625" style="17"/>
    <col min="15086" max="15086" width="13.7109375" style="17" bestFit="1" customWidth="1"/>
    <col min="15087" max="15087" width="10.140625" style="17" bestFit="1" customWidth="1"/>
    <col min="15088" max="15088" width="10.5703125" style="17" bestFit="1" customWidth="1"/>
    <col min="15089" max="15090" width="11.140625" style="17" bestFit="1" customWidth="1"/>
    <col min="15091" max="15092" width="9.85546875" style="17" bestFit="1" customWidth="1"/>
    <col min="15093" max="15094" width="9.140625" style="17"/>
    <col min="15095" max="15095" width="10.5703125" style="17" bestFit="1" customWidth="1"/>
    <col min="15096" max="15097" width="10.5703125" style="17" customWidth="1"/>
    <col min="15098" max="15098" width="11.140625" style="17" bestFit="1" customWidth="1"/>
    <col min="15099" max="15100" width="11.7109375" style="17" bestFit="1" customWidth="1"/>
    <col min="15101" max="15101" width="8" style="17" bestFit="1" customWidth="1"/>
    <col min="15102" max="15103" width="8" style="17" customWidth="1"/>
    <col min="15104" max="15104" width="12" style="17" bestFit="1" customWidth="1"/>
    <col min="15105" max="15105" width="10.28515625" style="17" customWidth="1"/>
    <col min="15106" max="15106" width="9.5703125" style="17" bestFit="1" customWidth="1"/>
    <col min="15107" max="15107" width="9.85546875" style="17" bestFit="1" customWidth="1"/>
    <col min="15108" max="15109" width="9.140625" style="17"/>
    <col min="15110" max="15111" width="10.42578125" style="17" bestFit="1" customWidth="1"/>
    <col min="15112" max="15341" width="9.140625" style="17"/>
    <col min="15342" max="15342" width="13.7109375" style="17" bestFit="1" customWidth="1"/>
    <col min="15343" max="15343" width="10.140625" style="17" bestFit="1" customWidth="1"/>
    <col min="15344" max="15344" width="10.5703125" style="17" bestFit="1" customWidth="1"/>
    <col min="15345" max="15346" width="11.140625" style="17" bestFit="1" customWidth="1"/>
    <col min="15347" max="15348" width="9.85546875" style="17" bestFit="1" customWidth="1"/>
    <col min="15349" max="15350" width="9.140625" style="17"/>
    <col min="15351" max="15351" width="10.5703125" style="17" bestFit="1" customWidth="1"/>
    <col min="15352" max="15353" width="10.5703125" style="17" customWidth="1"/>
    <col min="15354" max="15354" width="11.140625" style="17" bestFit="1" customWidth="1"/>
    <col min="15355" max="15356" width="11.7109375" style="17" bestFit="1" customWidth="1"/>
    <col min="15357" max="15357" width="8" style="17" bestFit="1" customWidth="1"/>
    <col min="15358" max="15359" width="8" style="17" customWidth="1"/>
    <col min="15360" max="15360" width="12" style="17" bestFit="1" customWidth="1"/>
    <col min="15361" max="15361" width="10.28515625" style="17" customWidth="1"/>
    <col min="15362" max="15362" width="9.5703125" style="17" bestFit="1" customWidth="1"/>
    <col min="15363" max="15363" width="9.85546875" style="17" bestFit="1" customWidth="1"/>
    <col min="15364" max="15365" width="9.140625" style="17"/>
    <col min="15366" max="15367" width="10.42578125" style="17" bestFit="1" customWidth="1"/>
    <col min="15368" max="15597" width="9.140625" style="17"/>
    <col min="15598" max="15598" width="13.7109375" style="17" bestFit="1" customWidth="1"/>
    <col min="15599" max="15599" width="10.140625" style="17" bestFit="1" customWidth="1"/>
    <col min="15600" max="15600" width="10.5703125" style="17" bestFit="1" customWidth="1"/>
    <col min="15601" max="15602" width="11.140625" style="17" bestFit="1" customWidth="1"/>
    <col min="15603" max="15604" width="9.85546875" style="17" bestFit="1" customWidth="1"/>
    <col min="15605" max="15606" width="9.140625" style="17"/>
    <col min="15607" max="15607" width="10.5703125" style="17" bestFit="1" customWidth="1"/>
    <col min="15608" max="15609" width="10.5703125" style="17" customWidth="1"/>
    <col min="15610" max="15610" width="11.140625" style="17" bestFit="1" customWidth="1"/>
    <col min="15611" max="15612" width="11.7109375" style="17" bestFit="1" customWidth="1"/>
    <col min="15613" max="15613" width="8" style="17" bestFit="1" customWidth="1"/>
    <col min="15614" max="15615" width="8" style="17" customWidth="1"/>
    <col min="15616" max="15616" width="12" style="17" bestFit="1" customWidth="1"/>
    <col min="15617" max="15617" width="10.28515625" style="17" customWidth="1"/>
    <col min="15618" max="15618" width="9.5703125" style="17" bestFit="1" customWidth="1"/>
    <col min="15619" max="15619" width="9.85546875" style="17" bestFit="1" customWidth="1"/>
    <col min="15620" max="15621" width="9.140625" style="17"/>
    <col min="15622" max="15623" width="10.42578125" style="17" bestFit="1" customWidth="1"/>
    <col min="15624" max="15853" width="9.140625" style="17"/>
    <col min="15854" max="15854" width="13.7109375" style="17" bestFit="1" customWidth="1"/>
    <col min="15855" max="15855" width="10.140625" style="17" bestFit="1" customWidth="1"/>
    <col min="15856" max="15856" width="10.5703125" style="17" bestFit="1" customWidth="1"/>
    <col min="15857" max="15858" width="11.140625" style="17" bestFit="1" customWidth="1"/>
    <col min="15859" max="15860" width="9.85546875" style="17" bestFit="1" customWidth="1"/>
    <col min="15861" max="15862" width="9.140625" style="17"/>
    <col min="15863" max="15863" width="10.5703125" style="17" bestFit="1" customWidth="1"/>
    <col min="15864" max="15865" width="10.5703125" style="17" customWidth="1"/>
    <col min="15866" max="15866" width="11.140625" style="17" bestFit="1" customWidth="1"/>
    <col min="15867" max="15868" width="11.7109375" style="17" bestFit="1" customWidth="1"/>
    <col min="15869" max="15869" width="8" style="17" bestFit="1" customWidth="1"/>
    <col min="15870" max="15871" width="8" style="17" customWidth="1"/>
    <col min="15872" max="15872" width="12" style="17" bestFit="1" customWidth="1"/>
    <col min="15873" max="15873" width="10.28515625" style="17" customWidth="1"/>
    <col min="15874" max="15874" width="9.5703125" style="17" bestFit="1" customWidth="1"/>
    <col min="15875" max="15875" width="9.85546875" style="17" bestFit="1" customWidth="1"/>
    <col min="15876" max="15877" width="9.140625" style="17"/>
    <col min="15878" max="15879" width="10.42578125" style="17" bestFit="1" customWidth="1"/>
    <col min="15880" max="16109" width="9.140625" style="17"/>
    <col min="16110" max="16110" width="13.7109375" style="17" bestFit="1" customWidth="1"/>
    <col min="16111" max="16111" width="10.140625" style="17" bestFit="1" customWidth="1"/>
    <col min="16112" max="16112" width="10.5703125" style="17" bestFit="1" customWidth="1"/>
    <col min="16113" max="16114" width="11.140625" style="17" bestFit="1" customWidth="1"/>
    <col min="16115" max="16116" width="9.85546875" style="17" bestFit="1" customWidth="1"/>
    <col min="16117" max="16118" width="9.140625" style="17"/>
    <col min="16119" max="16119" width="10.5703125" style="17" bestFit="1" customWidth="1"/>
    <col min="16120" max="16121" width="10.5703125" style="17" customWidth="1"/>
    <col min="16122" max="16122" width="11.140625" style="17" bestFit="1" customWidth="1"/>
    <col min="16123" max="16124" width="11.7109375" style="17" bestFit="1" customWidth="1"/>
    <col min="16125" max="16125" width="8" style="17" bestFit="1" customWidth="1"/>
    <col min="16126" max="16127" width="8" style="17" customWidth="1"/>
    <col min="16128" max="16128" width="12" style="17" bestFit="1" customWidth="1"/>
    <col min="16129" max="16129" width="10.28515625" style="17" customWidth="1"/>
    <col min="16130" max="16130" width="9.5703125" style="17" bestFit="1" customWidth="1"/>
    <col min="16131" max="16131" width="9.85546875" style="17" bestFit="1" customWidth="1"/>
    <col min="16132" max="16133" width="9.140625" style="17"/>
    <col min="16134" max="16135" width="10.42578125" style="17" bestFit="1" customWidth="1"/>
    <col min="16136" max="16384" width="9.140625" style="17"/>
  </cols>
  <sheetData>
    <row r="1" spans="1:17" x14ac:dyDescent="0.2">
      <c r="A1" s="16" t="s">
        <v>1</v>
      </c>
      <c r="B1" s="16" t="s">
        <v>2</v>
      </c>
      <c r="C1" s="16" t="s">
        <v>3</v>
      </c>
      <c r="D1" s="16" t="s">
        <v>4</v>
      </c>
      <c r="E1" s="16" t="s">
        <v>5</v>
      </c>
      <c r="F1" s="16" t="s">
        <v>6</v>
      </c>
      <c r="G1" s="16" t="s">
        <v>7</v>
      </c>
      <c r="H1" s="16" t="s">
        <v>8</v>
      </c>
      <c r="J1" s="17" t="s">
        <v>29</v>
      </c>
      <c r="K1" s="16" t="s">
        <v>3</v>
      </c>
      <c r="L1" s="16" t="s">
        <v>4</v>
      </c>
      <c r="M1" s="16" t="s">
        <v>5</v>
      </c>
      <c r="N1" s="16" t="s">
        <v>6</v>
      </c>
      <c r="O1" s="16" t="s">
        <v>7</v>
      </c>
      <c r="P1" s="16" t="s">
        <v>8</v>
      </c>
      <c r="Q1" s="17" t="s">
        <v>30</v>
      </c>
    </row>
    <row r="2" spans="1:17" x14ac:dyDescent="0.2">
      <c r="A2" s="18">
        <v>37530</v>
      </c>
      <c r="B2" s="19">
        <v>13176747</v>
      </c>
      <c r="C2" s="17">
        <v>292.2</v>
      </c>
      <c r="D2" s="17">
        <v>10</v>
      </c>
      <c r="E2" s="17">
        <v>2.8000000000001819</v>
      </c>
      <c r="F2" s="17">
        <v>31</v>
      </c>
      <c r="G2" s="17">
        <v>1</v>
      </c>
      <c r="H2" s="17">
        <v>0</v>
      </c>
      <c r="J2" s="17">
        <f t="shared" ref="J2:J33" si="0">const</f>
        <v>4780839.7635845104</v>
      </c>
      <c r="K2" s="17">
        <f t="shared" ref="K2:K33" si="1">PearsonHDD*C2</f>
        <v>812634.44589618454</v>
      </c>
      <c r="L2" s="17">
        <f t="shared" ref="L2:L33" si="2">PearsonCDD*D2</f>
        <v>146891.030785757</v>
      </c>
      <c r="M2" s="17">
        <f t="shared" ref="M2:M33" si="3">d_TorFTE_1*E2</f>
        <v>14590.139721573049</v>
      </c>
      <c r="N2" s="17">
        <f t="shared" ref="N2:N33" si="4">MonthDays*F2</f>
        <v>7888437.3851843504</v>
      </c>
      <c r="O2" s="17">
        <f t="shared" ref="O2:O33" si="5">Shoulder1*G2</f>
        <v>-429823.48402715102</v>
      </c>
      <c r="P2" s="17">
        <f t="shared" ref="P2:P33" si="6">GSltStrucD*H2</f>
        <v>0</v>
      </c>
      <c r="Q2" s="17">
        <f t="shared" ref="Q2:Q33" si="7">SUM(J2:P2)</f>
        <v>13213569.281145226</v>
      </c>
    </row>
    <row r="3" spans="1:17" x14ac:dyDescent="0.2">
      <c r="A3" s="18">
        <v>37561</v>
      </c>
      <c r="B3" s="19">
        <v>13076331</v>
      </c>
      <c r="C3" s="17">
        <v>445</v>
      </c>
      <c r="D3" s="17">
        <v>0</v>
      </c>
      <c r="E3" s="17">
        <v>-20.200000000000273</v>
      </c>
      <c r="F3" s="17">
        <v>30</v>
      </c>
      <c r="G3" s="17">
        <v>1</v>
      </c>
      <c r="H3" s="17">
        <v>0</v>
      </c>
      <c r="J3" s="17">
        <f t="shared" si="0"/>
        <v>4780839.7635845104</v>
      </c>
      <c r="K3" s="17">
        <f t="shared" si="1"/>
        <v>1237584.9706495623</v>
      </c>
      <c r="L3" s="17">
        <f t="shared" si="2"/>
        <v>0</v>
      </c>
      <c r="M3" s="17">
        <f t="shared" si="3"/>
        <v>-105257.43656277157</v>
      </c>
      <c r="N3" s="17">
        <f t="shared" si="4"/>
        <v>7633971.6630816292</v>
      </c>
      <c r="O3" s="17">
        <f t="shared" si="5"/>
        <v>-429823.48402715102</v>
      </c>
      <c r="P3" s="17">
        <f t="shared" si="6"/>
        <v>0</v>
      </c>
      <c r="Q3" s="17">
        <f t="shared" si="7"/>
        <v>13117315.476725779</v>
      </c>
    </row>
    <row r="4" spans="1:17" x14ac:dyDescent="0.2">
      <c r="A4" s="18">
        <v>37591</v>
      </c>
      <c r="B4" s="19">
        <v>14182976</v>
      </c>
      <c r="C4" s="17">
        <v>619.4</v>
      </c>
      <c r="D4" s="17">
        <v>0</v>
      </c>
      <c r="E4" s="17">
        <v>-21.5</v>
      </c>
      <c r="F4" s="17">
        <v>31</v>
      </c>
      <c r="G4" s="17">
        <v>0</v>
      </c>
      <c r="H4" s="17">
        <v>0</v>
      </c>
      <c r="J4" s="17">
        <f t="shared" si="0"/>
        <v>4780839.7635845104</v>
      </c>
      <c r="K4" s="17">
        <f t="shared" si="1"/>
        <v>1722607.0355513233</v>
      </c>
      <c r="L4" s="17">
        <f t="shared" si="2"/>
        <v>0</v>
      </c>
      <c r="M4" s="17">
        <f t="shared" si="3"/>
        <v>-112031.43000492862</v>
      </c>
      <c r="N4" s="17">
        <f t="shared" si="4"/>
        <v>7888437.3851843504</v>
      </c>
      <c r="O4" s="17">
        <f t="shared" si="5"/>
        <v>0</v>
      </c>
      <c r="P4" s="17">
        <f t="shared" si="6"/>
        <v>0</v>
      </c>
      <c r="Q4" s="17">
        <f t="shared" si="7"/>
        <v>14279852.754315257</v>
      </c>
    </row>
    <row r="5" spans="1:17" x14ac:dyDescent="0.2">
      <c r="A5" s="18">
        <v>37622</v>
      </c>
      <c r="B5" s="19">
        <v>14725364</v>
      </c>
      <c r="C5" s="17">
        <v>814.5</v>
      </c>
      <c r="D5" s="17">
        <v>0</v>
      </c>
      <c r="E5" s="17">
        <v>2.4000000000000909</v>
      </c>
      <c r="F5" s="17">
        <v>31</v>
      </c>
      <c r="G5" s="17">
        <v>0</v>
      </c>
      <c r="H5" s="17">
        <v>0</v>
      </c>
      <c r="J5" s="17">
        <f t="shared" si="0"/>
        <v>4780839.7635845104</v>
      </c>
      <c r="K5" s="17">
        <f t="shared" si="1"/>
        <v>2265197.6597619518</v>
      </c>
      <c r="L5" s="17">
        <f t="shared" si="2"/>
        <v>0</v>
      </c>
      <c r="M5" s="17">
        <f t="shared" si="3"/>
        <v>12505.834047062273</v>
      </c>
      <c r="N5" s="17">
        <f t="shared" si="4"/>
        <v>7888437.3851843504</v>
      </c>
      <c r="O5" s="17">
        <f t="shared" si="5"/>
        <v>0</v>
      </c>
      <c r="P5" s="17">
        <f t="shared" si="6"/>
        <v>0</v>
      </c>
      <c r="Q5" s="17">
        <f t="shared" si="7"/>
        <v>14946980.642577875</v>
      </c>
    </row>
    <row r="6" spans="1:17" x14ac:dyDescent="0.2">
      <c r="A6" s="18">
        <v>37653</v>
      </c>
      <c r="B6" s="19">
        <v>13813814</v>
      </c>
      <c r="C6" s="17">
        <v>699</v>
      </c>
      <c r="D6" s="17">
        <v>0</v>
      </c>
      <c r="E6" s="17">
        <v>-2.9000000000000909</v>
      </c>
      <c r="F6" s="17">
        <v>28</v>
      </c>
      <c r="G6" s="17">
        <v>0</v>
      </c>
      <c r="H6" s="17">
        <v>0</v>
      </c>
      <c r="J6" s="17">
        <f t="shared" si="0"/>
        <v>4780839.7635845104</v>
      </c>
      <c r="K6" s="17">
        <f t="shared" si="1"/>
        <v>1943981.7853574024</v>
      </c>
      <c r="L6" s="17">
        <f t="shared" si="2"/>
        <v>0</v>
      </c>
      <c r="M6" s="17">
        <f t="shared" si="3"/>
        <v>-15111.216140200149</v>
      </c>
      <c r="N6" s="17">
        <f t="shared" si="4"/>
        <v>7125040.2188761877</v>
      </c>
      <c r="O6" s="17">
        <f t="shared" si="5"/>
        <v>0</v>
      </c>
      <c r="P6" s="17">
        <f t="shared" si="6"/>
        <v>0</v>
      </c>
      <c r="Q6" s="17">
        <f t="shared" si="7"/>
        <v>13834750.551677901</v>
      </c>
    </row>
    <row r="7" spans="1:17" x14ac:dyDescent="0.2">
      <c r="A7" s="18">
        <v>37681</v>
      </c>
      <c r="B7" s="19">
        <v>14528938</v>
      </c>
      <c r="C7" s="17">
        <v>581.1</v>
      </c>
      <c r="D7" s="17">
        <v>0</v>
      </c>
      <c r="E7" s="17">
        <v>-1.0999999999999091</v>
      </c>
      <c r="F7" s="17">
        <v>31</v>
      </c>
      <c r="G7" s="17">
        <v>1</v>
      </c>
      <c r="H7" s="17">
        <v>0</v>
      </c>
      <c r="J7" s="17">
        <f t="shared" si="0"/>
        <v>4780839.7635845104</v>
      </c>
      <c r="K7" s="17">
        <f t="shared" si="1"/>
        <v>1616091.2953808105</v>
      </c>
      <c r="L7" s="17">
        <f t="shared" si="2"/>
        <v>0</v>
      </c>
      <c r="M7" s="17">
        <f t="shared" si="3"/>
        <v>-5731.8406049028508</v>
      </c>
      <c r="N7" s="17">
        <f t="shared" si="4"/>
        <v>7888437.3851843504</v>
      </c>
      <c r="O7" s="17">
        <f t="shared" si="5"/>
        <v>-429823.48402715102</v>
      </c>
      <c r="P7" s="17">
        <f t="shared" si="6"/>
        <v>0</v>
      </c>
      <c r="Q7" s="17">
        <f t="shared" si="7"/>
        <v>13849813.119517617</v>
      </c>
    </row>
    <row r="8" spans="1:17" x14ac:dyDescent="0.2">
      <c r="A8" s="18">
        <v>37712</v>
      </c>
      <c r="B8" s="19">
        <v>13401771</v>
      </c>
      <c r="C8" s="17">
        <v>372.5</v>
      </c>
      <c r="D8" s="17">
        <v>2.4</v>
      </c>
      <c r="E8" s="17">
        <v>-0.3000000000001819</v>
      </c>
      <c r="F8" s="17">
        <v>30</v>
      </c>
      <c r="G8" s="17">
        <v>1</v>
      </c>
      <c r="H8" s="17">
        <v>0</v>
      </c>
      <c r="J8" s="17">
        <f t="shared" si="0"/>
        <v>4780839.7635845104</v>
      </c>
      <c r="K8" s="17">
        <f t="shared" si="1"/>
        <v>1035955.9585774427</v>
      </c>
      <c r="L8" s="17">
        <f t="shared" si="2"/>
        <v>35253.847388581678</v>
      </c>
      <c r="M8" s="17">
        <f t="shared" si="3"/>
        <v>-1563.2292558836727</v>
      </c>
      <c r="N8" s="17">
        <f t="shared" si="4"/>
        <v>7633971.6630816292</v>
      </c>
      <c r="O8" s="17">
        <f t="shared" si="5"/>
        <v>-429823.48402715102</v>
      </c>
      <c r="P8" s="17">
        <f t="shared" si="6"/>
        <v>0</v>
      </c>
      <c r="Q8" s="17">
        <f t="shared" si="7"/>
        <v>13054634.519349128</v>
      </c>
    </row>
    <row r="9" spans="1:17" x14ac:dyDescent="0.2">
      <c r="A9" s="18">
        <v>37742</v>
      </c>
      <c r="B9" s="19">
        <v>12623569</v>
      </c>
      <c r="C9" s="17">
        <v>177.9</v>
      </c>
      <c r="D9" s="17">
        <v>0</v>
      </c>
      <c r="E9" s="17">
        <v>15.600000000000364</v>
      </c>
      <c r="F9" s="17">
        <v>31</v>
      </c>
      <c r="G9" s="17">
        <v>1</v>
      </c>
      <c r="H9" s="17">
        <v>0</v>
      </c>
      <c r="J9" s="17">
        <f t="shared" si="0"/>
        <v>4780839.7635845104</v>
      </c>
      <c r="K9" s="17">
        <f t="shared" si="1"/>
        <v>494755.8792776565</v>
      </c>
      <c r="L9" s="17">
        <f t="shared" si="2"/>
        <v>0</v>
      </c>
      <c r="M9" s="17">
        <f t="shared" si="3"/>
        <v>81287.921305903597</v>
      </c>
      <c r="N9" s="17">
        <f t="shared" si="4"/>
        <v>7888437.3851843504</v>
      </c>
      <c r="O9" s="17">
        <f t="shared" si="5"/>
        <v>-429823.48402715102</v>
      </c>
      <c r="P9" s="17">
        <f t="shared" si="6"/>
        <v>0</v>
      </c>
      <c r="Q9" s="17">
        <f t="shared" si="7"/>
        <v>12815497.46532527</v>
      </c>
    </row>
    <row r="10" spans="1:17" x14ac:dyDescent="0.2">
      <c r="A10" s="18">
        <v>37773</v>
      </c>
      <c r="B10" s="19">
        <v>13621464</v>
      </c>
      <c r="C10" s="17">
        <v>43.4</v>
      </c>
      <c r="D10" s="17">
        <v>52.9</v>
      </c>
      <c r="E10" s="17">
        <v>9.0999999999999091</v>
      </c>
      <c r="F10" s="17">
        <v>30</v>
      </c>
      <c r="G10" s="17">
        <v>0</v>
      </c>
      <c r="H10" s="17">
        <v>0</v>
      </c>
      <c r="J10" s="17">
        <f t="shared" si="0"/>
        <v>4780839.7635845104</v>
      </c>
      <c r="K10" s="17">
        <f t="shared" si="1"/>
        <v>120699.29826110338</v>
      </c>
      <c r="L10" s="17">
        <f t="shared" si="2"/>
        <v>777053.55285665451</v>
      </c>
      <c r="M10" s="17">
        <f t="shared" si="3"/>
        <v>47417.954095108849</v>
      </c>
      <c r="N10" s="17">
        <f t="shared" si="4"/>
        <v>7633971.6630816292</v>
      </c>
      <c r="O10" s="17">
        <f t="shared" si="5"/>
        <v>0</v>
      </c>
      <c r="P10" s="17">
        <f t="shared" si="6"/>
        <v>0</v>
      </c>
      <c r="Q10" s="17">
        <f t="shared" si="7"/>
        <v>13359982.231879007</v>
      </c>
    </row>
    <row r="11" spans="1:17" x14ac:dyDescent="0.2">
      <c r="A11" s="18">
        <v>37803</v>
      </c>
      <c r="B11" s="19">
        <v>15172270</v>
      </c>
      <c r="C11" s="17">
        <v>0.2</v>
      </c>
      <c r="D11" s="17">
        <v>118.3</v>
      </c>
      <c r="E11" s="17">
        <v>20.099999999999909</v>
      </c>
      <c r="F11" s="17">
        <v>31</v>
      </c>
      <c r="G11" s="17">
        <v>0</v>
      </c>
      <c r="H11" s="17">
        <v>0</v>
      </c>
      <c r="J11" s="17">
        <f t="shared" si="0"/>
        <v>4780839.7635845104</v>
      </c>
      <c r="K11" s="17">
        <f t="shared" si="1"/>
        <v>556.21796433688201</v>
      </c>
      <c r="L11" s="17">
        <f t="shared" si="2"/>
        <v>1737720.8941955052</v>
      </c>
      <c r="M11" s="17">
        <f t="shared" si="3"/>
        <v>104736.36014414211</v>
      </c>
      <c r="N11" s="17">
        <f t="shared" si="4"/>
        <v>7888437.3851843504</v>
      </c>
      <c r="O11" s="17">
        <f t="shared" si="5"/>
        <v>0</v>
      </c>
      <c r="P11" s="17">
        <f t="shared" si="6"/>
        <v>0</v>
      </c>
      <c r="Q11" s="17">
        <f t="shared" si="7"/>
        <v>14512290.621072846</v>
      </c>
    </row>
    <row r="12" spans="1:17" x14ac:dyDescent="0.2">
      <c r="A12" s="18">
        <v>37834</v>
      </c>
      <c r="B12" s="19">
        <v>13939309</v>
      </c>
      <c r="C12" s="17">
        <v>2</v>
      </c>
      <c r="D12" s="17">
        <v>128</v>
      </c>
      <c r="E12" s="17">
        <v>19.400000000000091</v>
      </c>
      <c r="F12" s="17">
        <v>31</v>
      </c>
      <c r="G12" s="17">
        <v>0</v>
      </c>
      <c r="H12" s="17">
        <v>0</v>
      </c>
      <c r="J12" s="17">
        <f t="shared" si="0"/>
        <v>4780839.7635845104</v>
      </c>
      <c r="K12" s="17">
        <f t="shared" si="1"/>
        <v>5562.1796433688196</v>
      </c>
      <c r="L12" s="17">
        <f t="shared" si="2"/>
        <v>1880205.1940576895</v>
      </c>
      <c r="M12" s="17">
        <f t="shared" si="3"/>
        <v>101088.82521375002</v>
      </c>
      <c r="N12" s="17">
        <f t="shared" si="4"/>
        <v>7888437.3851843504</v>
      </c>
      <c r="O12" s="17">
        <f t="shared" si="5"/>
        <v>0</v>
      </c>
      <c r="P12" s="17">
        <f t="shared" si="6"/>
        <v>0</v>
      </c>
      <c r="Q12" s="17">
        <f t="shared" si="7"/>
        <v>14656133.34768367</v>
      </c>
    </row>
    <row r="13" spans="1:17" x14ac:dyDescent="0.2">
      <c r="A13" s="18">
        <v>37865</v>
      </c>
      <c r="B13" s="19">
        <v>13536278</v>
      </c>
      <c r="C13" s="17">
        <v>54.9</v>
      </c>
      <c r="D13" s="17">
        <v>24</v>
      </c>
      <c r="E13" s="17">
        <v>17.099999999999909</v>
      </c>
      <c r="F13" s="17">
        <v>30</v>
      </c>
      <c r="G13" s="17">
        <v>1</v>
      </c>
      <c r="H13" s="17">
        <v>0</v>
      </c>
      <c r="J13" s="17">
        <f t="shared" si="0"/>
        <v>4780839.7635845104</v>
      </c>
      <c r="K13" s="17">
        <f t="shared" si="1"/>
        <v>152681.83121047411</v>
      </c>
      <c r="L13" s="17">
        <f t="shared" si="2"/>
        <v>352538.47388581675</v>
      </c>
      <c r="M13" s="17">
        <f t="shared" si="3"/>
        <v>89104.067585314857</v>
      </c>
      <c r="N13" s="17">
        <f t="shared" si="4"/>
        <v>7633971.6630816292</v>
      </c>
      <c r="O13" s="17">
        <f t="shared" si="5"/>
        <v>-429823.48402715102</v>
      </c>
      <c r="P13" s="17">
        <f t="shared" si="6"/>
        <v>0</v>
      </c>
      <c r="Q13" s="17">
        <f t="shared" si="7"/>
        <v>12579312.315320594</v>
      </c>
    </row>
    <row r="14" spans="1:17" x14ac:dyDescent="0.2">
      <c r="A14" s="18">
        <v>37895</v>
      </c>
      <c r="B14" s="19">
        <v>12902693</v>
      </c>
      <c r="C14" s="17">
        <v>276</v>
      </c>
      <c r="D14" s="17">
        <v>0</v>
      </c>
      <c r="E14" s="17">
        <v>-13.199999999999818</v>
      </c>
      <c r="F14" s="17">
        <v>31</v>
      </c>
      <c r="G14" s="17">
        <v>1</v>
      </c>
      <c r="H14" s="17">
        <v>0</v>
      </c>
      <c r="J14" s="17">
        <f t="shared" si="0"/>
        <v>4780839.7635845104</v>
      </c>
      <c r="K14" s="17">
        <f t="shared" si="1"/>
        <v>767580.79078489705</v>
      </c>
      <c r="L14" s="17">
        <f t="shared" si="2"/>
        <v>0</v>
      </c>
      <c r="M14" s="17">
        <f t="shared" si="3"/>
        <v>-68782.087258838947</v>
      </c>
      <c r="N14" s="17">
        <f t="shared" si="4"/>
        <v>7888437.3851843504</v>
      </c>
      <c r="O14" s="17">
        <f t="shared" si="5"/>
        <v>-429823.48402715102</v>
      </c>
      <c r="P14" s="17">
        <f t="shared" si="6"/>
        <v>0</v>
      </c>
      <c r="Q14" s="17">
        <f t="shared" si="7"/>
        <v>12938252.368267767</v>
      </c>
    </row>
    <row r="15" spans="1:17" x14ac:dyDescent="0.2">
      <c r="A15" s="18">
        <v>37926</v>
      </c>
      <c r="B15" s="19">
        <v>12759013</v>
      </c>
      <c r="C15" s="17">
        <v>398.5</v>
      </c>
      <c r="D15" s="17">
        <v>0</v>
      </c>
      <c r="E15" s="17">
        <v>-20.100000000000364</v>
      </c>
      <c r="F15" s="17">
        <v>30</v>
      </c>
      <c r="G15" s="17">
        <v>1</v>
      </c>
      <c r="H15" s="17">
        <v>0</v>
      </c>
      <c r="J15" s="17">
        <f t="shared" si="0"/>
        <v>4780839.7635845104</v>
      </c>
      <c r="K15" s="17">
        <f t="shared" si="1"/>
        <v>1108264.2939412373</v>
      </c>
      <c r="L15" s="17">
        <f t="shared" si="2"/>
        <v>0</v>
      </c>
      <c r="M15" s="17">
        <f t="shared" si="3"/>
        <v>-104736.36014414448</v>
      </c>
      <c r="N15" s="17">
        <f t="shared" si="4"/>
        <v>7633971.6630816292</v>
      </c>
      <c r="O15" s="17">
        <f t="shared" si="5"/>
        <v>-429823.48402715102</v>
      </c>
      <c r="P15" s="17">
        <f t="shared" si="6"/>
        <v>0</v>
      </c>
      <c r="Q15" s="17">
        <f t="shared" si="7"/>
        <v>12988515.876436081</v>
      </c>
    </row>
    <row r="16" spans="1:17" x14ac:dyDescent="0.2">
      <c r="A16" s="18">
        <v>37956</v>
      </c>
      <c r="B16" s="19">
        <v>13845612</v>
      </c>
      <c r="C16" s="17">
        <v>561.5</v>
      </c>
      <c r="D16" s="17">
        <v>0</v>
      </c>
      <c r="E16" s="17">
        <v>-17.5</v>
      </c>
      <c r="F16" s="17">
        <v>31</v>
      </c>
      <c r="G16" s="17">
        <v>0</v>
      </c>
      <c r="H16" s="17">
        <v>0</v>
      </c>
      <c r="J16" s="17">
        <f t="shared" si="0"/>
        <v>4780839.7635845104</v>
      </c>
      <c r="K16" s="17">
        <f t="shared" si="1"/>
        <v>1561581.9348757961</v>
      </c>
      <c r="L16" s="17">
        <f t="shared" si="2"/>
        <v>0</v>
      </c>
      <c r="M16" s="17">
        <f t="shared" si="3"/>
        <v>-91188.373259825632</v>
      </c>
      <c r="N16" s="17">
        <f t="shared" si="4"/>
        <v>7888437.3851843504</v>
      </c>
      <c r="O16" s="17">
        <f t="shared" si="5"/>
        <v>0</v>
      </c>
      <c r="P16" s="17">
        <f t="shared" si="6"/>
        <v>0</v>
      </c>
      <c r="Q16" s="17">
        <f t="shared" si="7"/>
        <v>14139670.710384831</v>
      </c>
    </row>
    <row r="17" spans="1:17" x14ac:dyDescent="0.2">
      <c r="A17" s="18">
        <v>37987</v>
      </c>
      <c r="B17" s="19">
        <v>14085449</v>
      </c>
      <c r="C17" s="17">
        <v>849.1</v>
      </c>
      <c r="D17" s="17">
        <v>0</v>
      </c>
      <c r="E17" s="17">
        <v>5.1000000000003638</v>
      </c>
      <c r="F17" s="17">
        <v>31</v>
      </c>
      <c r="G17" s="17">
        <v>0</v>
      </c>
      <c r="H17" s="17">
        <v>0</v>
      </c>
      <c r="J17" s="17">
        <f t="shared" si="0"/>
        <v>4780839.7635845104</v>
      </c>
      <c r="K17" s="17">
        <f t="shared" si="1"/>
        <v>2361423.3675922323</v>
      </c>
      <c r="L17" s="17">
        <f t="shared" si="2"/>
        <v>0</v>
      </c>
      <c r="M17" s="17">
        <f t="shared" si="3"/>
        <v>26574.897350008221</v>
      </c>
      <c r="N17" s="17">
        <f t="shared" si="4"/>
        <v>7888437.3851843504</v>
      </c>
      <c r="O17" s="17">
        <f t="shared" si="5"/>
        <v>0</v>
      </c>
      <c r="P17" s="17">
        <f t="shared" si="6"/>
        <v>0</v>
      </c>
      <c r="Q17" s="17">
        <f t="shared" si="7"/>
        <v>15057275.413711101</v>
      </c>
    </row>
    <row r="18" spans="1:17" x14ac:dyDescent="0.2">
      <c r="A18" s="18">
        <v>38018</v>
      </c>
      <c r="B18" s="19">
        <v>13888435</v>
      </c>
      <c r="C18" s="17">
        <v>631.70000000000005</v>
      </c>
      <c r="D18" s="17">
        <v>0</v>
      </c>
      <c r="E18" s="17">
        <v>-4.5</v>
      </c>
      <c r="F18" s="17">
        <v>29</v>
      </c>
      <c r="G18" s="17">
        <v>0</v>
      </c>
      <c r="H18" s="17">
        <v>0</v>
      </c>
      <c r="J18" s="17">
        <f t="shared" si="0"/>
        <v>4780839.7635845104</v>
      </c>
      <c r="K18" s="17">
        <f t="shared" si="1"/>
        <v>1756814.4403580418</v>
      </c>
      <c r="L18" s="17">
        <f t="shared" si="2"/>
        <v>0</v>
      </c>
      <c r="M18" s="17">
        <f t="shared" si="3"/>
        <v>-23448.438838240876</v>
      </c>
      <c r="N18" s="17">
        <f t="shared" si="4"/>
        <v>7379505.9409789089</v>
      </c>
      <c r="O18" s="17">
        <f t="shared" si="5"/>
        <v>0</v>
      </c>
      <c r="P18" s="17">
        <f t="shared" si="6"/>
        <v>0</v>
      </c>
      <c r="Q18" s="17">
        <f t="shared" si="7"/>
        <v>13893711.706083219</v>
      </c>
    </row>
    <row r="19" spans="1:17" x14ac:dyDescent="0.2">
      <c r="A19" s="18">
        <v>38047</v>
      </c>
      <c r="B19" s="19">
        <v>13762531</v>
      </c>
      <c r="C19" s="17">
        <v>487.3</v>
      </c>
      <c r="D19" s="17">
        <v>0</v>
      </c>
      <c r="E19" s="17">
        <v>4.5</v>
      </c>
      <c r="F19" s="17">
        <v>31</v>
      </c>
      <c r="G19" s="17">
        <v>1</v>
      </c>
      <c r="H19" s="17">
        <v>0</v>
      </c>
      <c r="J19" s="17">
        <f t="shared" si="0"/>
        <v>4780839.7635845104</v>
      </c>
      <c r="K19" s="17">
        <f t="shared" si="1"/>
        <v>1355225.070106813</v>
      </c>
      <c r="L19" s="17">
        <f t="shared" si="2"/>
        <v>0</v>
      </c>
      <c r="M19" s="17">
        <f t="shared" si="3"/>
        <v>23448.438838240876</v>
      </c>
      <c r="N19" s="17">
        <f t="shared" si="4"/>
        <v>7888437.3851843504</v>
      </c>
      <c r="O19" s="17">
        <f t="shared" si="5"/>
        <v>-429823.48402715102</v>
      </c>
      <c r="P19" s="17">
        <f t="shared" si="6"/>
        <v>0</v>
      </c>
      <c r="Q19" s="17">
        <f t="shared" si="7"/>
        <v>13618127.173686763</v>
      </c>
    </row>
    <row r="20" spans="1:17" x14ac:dyDescent="0.2">
      <c r="A20" s="18">
        <v>38078</v>
      </c>
      <c r="B20" s="19">
        <v>12400465</v>
      </c>
      <c r="C20" s="17">
        <v>331.5</v>
      </c>
      <c r="D20" s="17">
        <v>0</v>
      </c>
      <c r="E20" s="17">
        <v>3.0999999999999091</v>
      </c>
      <c r="F20" s="17">
        <v>30</v>
      </c>
      <c r="G20" s="17">
        <v>1</v>
      </c>
      <c r="H20" s="17">
        <v>0</v>
      </c>
      <c r="J20" s="17">
        <f t="shared" si="0"/>
        <v>4780839.7635845104</v>
      </c>
      <c r="K20" s="17">
        <f t="shared" si="1"/>
        <v>921931.27588838188</v>
      </c>
      <c r="L20" s="17">
        <f t="shared" si="2"/>
        <v>0</v>
      </c>
      <c r="M20" s="17">
        <f t="shared" si="3"/>
        <v>16153.368977454351</v>
      </c>
      <c r="N20" s="17">
        <f t="shared" si="4"/>
        <v>7633971.6630816292</v>
      </c>
      <c r="O20" s="17">
        <f t="shared" si="5"/>
        <v>-429823.48402715102</v>
      </c>
      <c r="P20" s="17">
        <f t="shared" si="6"/>
        <v>0</v>
      </c>
      <c r="Q20" s="17">
        <f t="shared" si="7"/>
        <v>12923072.587504825</v>
      </c>
    </row>
    <row r="21" spans="1:17" x14ac:dyDescent="0.2">
      <c r="A21" s="18">
        <v>38108</v>
      </c>
      <c r="B21" s="19">
        <v>12698878</v>
      </c>
      <c r="C21" s="17">
        <v>158.9</v>
      </c>
      <c r="D21" s="17">
        <v>8.6</v>
      </c>
      <c r="E21" s="17">
        <v>25.699999999999818</v>
      </c>
      <c r="F21" s="17">
        <v>31</v>
      </c>
      <c r="G21" s="17">
        <v>1</v>
      </c>
      <c r="H21" s="17">
        <v>0</v>
      </c>
      <c r="J21" s="17">
        <f t="shared" si="0"/>
        <v>4780839.7635845104</v>
      </c>
      <c r="K21" s="17">
        <f t="shared" si="1"/>
        <v>441915.17266565276</v>
      </c>
      <c r="L21" s="17">
        <f t="shared" si="2"/>
        <v>126326.28647575101</v>
      </c>
      <c r="M21" s="17">
        <f t="shared" si="3"/>
        <v>133916.63958728584</v>
      </c>
      <c r="N21" s="17">
        <f t="shared" si="4"/>
        <v>7888437.3851843504</v>
      </c>
      <c r="O21" s="17">
        <f t="shared" si="5"/>
        <v>-429823.48402715102</v>
      </c>
      <c r="P21" s="17">
        <f t="shared" si="6"/>
        <v>0</v>
      </c>
      <c r="Q21" s="17">
        <f t="shared" si="7"/>
        <v>12941611.7634704</v>
      </c>
    </row>
    <row r="22" spans="1:17" x14ac:dyDescent="0.2">
      <c r="A22" s="18">
        <v>38139</v>
      </c>
      <c r="B22" s="19">
        <v>12797929</v>
      </c>
      <c r="C22" s="17">
        <v>44.2</v>
      </c>
      <c r="D22" s="17">
        <v>31.6</v>
      </c>
      <c r="E22" s="17">
        <v>13.900000000000091</v>
      </c>
      <c r="F22" s="17">
        <v>30</v>
      </c>
      <c r="G22" s="17">
        <v>0</v>
      </c>
      <c r="H22" s="17">
        <v>0</v>
      </c>
      <c r="J22" s="17">
        <f t="shared" si="0"/>
        <v>4780839.7635845104</v>
      </c>
      <c r="K22" s="17">
        <f t="shared" si="1"/>
        <v>122924.17011845091</v>
      </c>
      <c r="L22" s="17">
        <f t="shared" si="2"/>
        <v>464175.65728299209</v>
      </c>
      <c r="M22" s="17">
        <f t="shared" si="3"/>
        <v>72429.6221892334</v>
      </c>
      <c r="N22" s="17">
        <f t="shared" si="4"/>
        <v>7633971.6630816292</v>
      </c>
      <c r="O22" s="17">
        <f t="shared" si="5"/>
        <v>0</v>
      </c>
      <c r="P22" s="17">
        <f t="shared" si="6"/>
        <v>0</v>
      </c>
      <c r="Q22" s="17">
        <f t="shared" si="7"/>
        <v>13074340.876256816</v>
      </c>
    </row>
    <row r="23" spans="1:17" x14ac:dyDescent="0.2">
      <c r="A23" s="18">
        <v>38169</v>
      </c>
      <c r="B23" s="19">
        <v>13695289</v>
      </c>
      <c r="C23" s="17">
        <v>3.6</v>
      </c>
      <c r="D23" s="17">
        <v>86.4</v>
      </c>
      <c r="E23" s="17">
        <v>37.199999999999818</v>
      </c>
      <c r="F23" s="17">
        <v>31</v>
      </c>
      <c r="G23" s="17">
        <v>0</v>
      </c>
      <c r="H23" s="17">
        <v>0</v>
      </c>
      <c r="J23" s="17">
        <f t="shared" si="0"/>
        <v>4780839.7635845104</v>
      </c>
      <c r="K23" s="17">
        <f t="shared" si="1"/>
        <v>10011.923358063876</v>
      </c>
      <c r="L23" s="17">
        <f t="shared" si="2"/>
        <v>1269138.5059889406</v>
      </c>
      <c r="M23" s="17">
        <f t="shared" si="3"/>
        <v>193840.42772945695</v>
      </c>
      <c r="N23" s="17">
        <f t="shared" si="4"/>
        <v>7888437.3851843504</v>
      </c>
      <c r="O23" s="17">
        <f t="shared" si="5"/>
        <v>0</v>
      </c>
      <c r="P23" s="17">
        <f t="shared" si="6"/>
        <v>0</v>
      </c>
      <c r="Q23" s="17">
        <f t="shared" si="7"/>
        <v>14142268.005845323</v>
      </c>
    </row>
    <row r="24" spans="1:17" x14ac:dyDescent="0.2">
      <c r="A24" s="18">
        <v>38200</v>
      </c>
      <c r="B24" s="19">
        <v>13771120</v>
      </c>
      <c r="C24" s="17">
        <v>12.8</v>
      </c>
      <c r="D24" s="17">
        <v>59.6</v>
      </c>
      <c r="E24" s="17">
        <v>16.600000000000364</v>
      </c>
      <c r="F24" s="17">
        <v>31</v>
      </c>
      <c r="G24" s="17">
        <v>0</v>
      </c>
      <c r="H24" s="17">
        <v>0</v>
      </c>
      <c r="J24" s="17">
        <f t="shared" si="0"/>
        <v>4780839.7635845104</v>
      </c>
      <c r="K24" s="17">
        <f t="shared" si="1"/>
        <v>35597.949717560448</v>
      </c>
      <c r="L24" s="17">
        <f t="shared" si="2"/>
        <v>875470.54348311166</v>
      </c>
      <c r="M24" s="17">
        <f t="shared" si="3"/>
        <v>86498.685492179342</v>
      </c>
      <c r="N24" s="17">
        <f t="shared" si="4"/>
        <v>7888437.3851843504</v>
      </c>
      <c r="O24" s="17">
        <f t="shared" si="5"/>
        <v>0</v>
      </c>
      <c r="P24" s="17">
        <f t="shared" si="6"/>
        <v>0</v>
      </c>
      <c r="Q24" s="17">
        <f t="shared" si="7"/>
        <v>13666844.327461712</v>
      </c>
    </row>
    <row r="25" spans="1:17" x14ac:dyDescent="0.2">
      <c r="A25" s="18">
        <v>38231</v>
      </c>
      <c r="B25" s="19">
        <v>13033548</v>
      </c>
      <c r="C25" s="17">
        <v>30</v>
      </c>
      <c r="D25" s="17">
        <v>41.2</v>
      </c>
      <c r="E25" s="17">
        <v>20.899999999999636</v>
      </c>
      <c r="F25" s="17">
        <v>30</v>
      </c>
      <c r="G25" s="17">
        <v>1</v>
      </c>
      <c r="H25" s="17">
        <v>0</v>
      </c>
      <c r="J25" s="17">
        <f t="shared" si="0"/>
        <v>4780839.7635845104</v>
      </c>
      <c r="K25" s="17">
        <f t="shared" si="1"/>
        <v>83432.694650532299</v>
      </c>
      <c r="L25" s="17">
        <f t="shared" si="2"/>
        <v>605191.04683731881</v>
      </c>
      <c r="M25" s="17">
        <f t="shared" si="3"/>
        <v>108904.97149316128</v>
      </c>
      <c r="N25" s="17">
        <f t="shared" si="4"/>
        <v>7633971.6630816292</v>
      </c>
      <c r="O25" s="17">
        <f t="shared" si="5"/>
        <v>-429823.48402715102</v>
      </c>
      <c r="P25" s="17">
        <f t="shared" si="6"/>
        <v>0</v>
      </c>
      <c r="Q25" s="17">
        <f t="shared" si="7"/>
        <v>12782516.655620001</v>
      </c>
    </row>
    <row r="26" spans="1:17" x14ac:dyDescent="0.2">
      <c r="A26" s="18">
        <v>38261</v>
      </c>
      <c r="B26" s="19">
        <v>12801196</v>
      </c>
      <c r="C26" s="17">
        <v>226.3</v>
      </c>
      <c r="D26" s="17">
        <v>1.5</v>
      </c>
      <c r="E26" s="17">
        <v>-34.699999999999818</v>
      </c>
      <c r="F26" s="17">
        <v>31</v>
      </c>
      <c r="G26" s="17">
        <v>1</v>
      </c>
      <c r="H26" s="17">
        <v>0</v>
      </c>
      <c r="J26" s="17">
        <f t="shared" si="0"/>
        <v>4780839.7635845104</v>
      </c>
      <c r="K26" s="17">
        <f t="shared" si="1"/>
        <v>629360.62664718193</v>
      </c>
      <c r="L26" s="17">
        <f t="shared" si="2"/>
        <v>22033.654617863547</v>
      </c>
      <c r="M26" s="17">
        <f t="shared" si="3"/>
        <v>-180813.51726376757</v>
      </c>
      <c r="N26" s="17">
        <f t="shared" si="4"/>
        <v>7888437.3851843504</v>
      </c>
      <c r="O26" s="17">
        <f t="shared" si="5"/>
        <v>-429823.48402715102</v>
      </c>
      <c r="P26" s="17">
        <f t="shared" si="6"/>
        <v>0</v>
      </c>
      <c r="Q26" s="17">
        <f t="shared" si="7"/>
        <v>12710034.428742988</v>
      </c>
    </row>
    <row r="27" spans="1:17" x14ac:dyDescent="0.2">
      <c r="A27" s="18">
        <v>38292</v>
      </c>
      <c r="B27" s="19">
        <v>13166644</v>
      </c>
      <c r="C27" s="17">
        <v>379.1</v>
      </c>
      <c r="D27" s="17">
        <v>0</v>
      </c>
      <c r="E27" s="17">
        <v>-39.800000000000182</v>
      </c>
      <c r="F27" s="17">
        <v>30</v>
      </c>
      <c r="G27" s="17">
        <v>1</v>
      </c>
      <c r="H27" s="17">
        <v>0</v>
      </c>
      <c r="J27" s="17">
        <f t="shared" si="0"/>
        <v>4780839.7635845104</v>
      </c>
      <c r="K27" s="17">
        <f t="shared" si="1"/>
        <v>1054311.1514005598</v>
      </c>
      <c r="L27" s="17">
        <f t="shared" si="2"/>
        <v>0</v>
      </c>
      <c r="M27" s="17">
        <f t="shared" si="3"/>
        <v>-207388.41461377579</v>
      </c>
      <c r="N27" s="17">
        <f t="shared" si="4"/>
        <v>7633971.6630816292</v>
      </c>
      <c r="O27" s="17">
        <f t="shared" si="5"/>
        <v>-429823.48402715102</v>
      </c>
      <c r="P27" s="17">
        <f t="shared" si="6"/>
        <v>0</v>
      </c>
      <c r="Q27" s="17">
        <f t="shared" si="7"/>
        <v>12831910.679425772</v>
      </c>
    </row>
    <row r="28" spans="1:17" x14ac:dyDescent="0.2">
      <c r="A28" s="18">
        <v>38322</v>
      </c>
      <c r="B28" s="19">
        <v>13797330</v>
      </c>
      <c r="C28" s="17">
        <v>643.4</v>
      </c>
      <c r="D28" s="17">
        <v>0</v>
      </c>
      <c r="E28" s="17">
        <v>-33.599999999999909</v>
      </c>
      <c r="F28" s="17">
        <v>31</v>
      </c>
      <c r="G28" s="17">
        <v>0</v>
      </c>
      <c r="H28" s="17">
        <v>0</v>
      </c>
      <c r="J28" s="17">
        <f t="shared" si="0"/>
        <v>4780839.7635845104</v>
      </c>
      <c r="K28" s="17">
        <f t="shared" si="1"/>
        <v>1789353.1912717491</v>
      </c>
      <c r="L28" s="17">
        <f t="shared" si="2"/>
        <v>0</v>
      </c>
      <c r="M28" s="17">
        <f t="shared" si="3"/>
        <v>-175081.67665886472</v>
      </c>
      <c r="N28" s="17">
        <f t="shared" si="4"/>
        <v>7888437.3851843504</v>
      </c>
      <c r="O28" s="17">
        <f t="shared" si="5"/>
        <v>0</v>
      </c>
      <c r="P28" s="17">
        <f t="shared" si="6"/>
        <v>0</v>
      </c>
      <c r="Q28" s="17">
        <f t="shared" si="7"/>
        <v>14283548.663381744</v>
      </c>
    </row>
    <row r="29" spans="1:17" x14ac:dyDescent="0.2">
      <c r="A29" s="18">
        <v>38353</v>
      </c>
      <c r="B29" s="19">
        <v>14766967</v>
      </c>
      <c r="C29" s="17">
        <v>770</v>
      </c>
      <c r="D29" s="17">
        <v>0</v>
      </c>
      <c r="E29" s="17">
        <v>-18.900000000000091</v>
      </c>
      <c r="F29" s="17">
        <v>31</v>
      </c>
      <c r="G29" s="17">
        <v>0</v>
      </c>
      <c r="H29" s="17">
        <v>0</v>
      </c>
      <c r="J29" s="17">
        <f t="shared" si="0"/>
        <v>4780839.7635845104</v>
      </c>
      <c r="K29" s="17">
        <f t="shared" si="1"/>
        <v>2141439.1626969958</v>
      </c>
      <c r="L29" s="17">
        <f t="shared" si="2"/>
        <v>0</v>
      </c>
      <c r="M29" s="17">
        <f t="shared" si="3"/>
        <v>-98483.443120612152</v>
      </c>
      <c r="N29" s="17">
        <f t="shared" si="4"/>
        <v>7888437.3851843504</v>
      </c>
      <c r="O29" s="17">
        <f t="shared" si="5"/>
        <v>0</v>
      </c>
      <c r="P29" s="17">
        <f t="shared" si="6"/>
        <v>0</v>
      </c>
      <c r="Q29" s="17">
        <f t="shared" si="7"/>
        <v>14712232.868345246</v>
      </c>
    </row>
    <row r="30" spans="1:17" x14ac:dyDescent="0.2">
      <c r="A30" s="18">
        <v>38384</v>
      </c>
      <c r="B30" s="19">
        <v>13804600</v>
      </c>
      <c r="C30" s="17">
        <v>616.4</v>
      </c>
      <c r="D30" s="17">
        <v>0</v>
      </c>
      <c r="E30" s="17">
        <v>-20.199999999999818</v>
      </c>
      <c r="F30" s="17">
        <v>28</v>
      </c>
      <c r="G30" s="17">
        <v>0</v>
      </c>
      <c r="H30" s="17">
        <v>0</v>
      </c>
      <c r="J30" s="17">
        <f t="shared" si="0"/>
        <v>4780839.7635845104</v>
      </c>
      <c r="K30" s="17">
        <f t="shared" si="1"/>
        <v>1714263.7660862701</v>
      </c>
      <c r="L30" s="17">
        <f t="shared" si="2"/>
        <v>0</v>
      </c>
      <c r="M30" s="17">
        <f t="shared" si="3"/>
        <v>-105257.4365627692</v>
      </c>
      <c r="N30" s="17">
        <f t="shared" si="4"/>
        <v>7125040.2188761877</v>
      </c>
      <c r="O30" s="17">
        <f t="shared" si="5"/>
        <v>0</v>
      </c>
      <c r="P30" s="17">
        <f t="shared" si="6"/>
        <v>0</v>
      </c>
      <c r="Q30" s="17">
        <f t="shared" si="7"/>
        <v>13514886.3119842</v>
      </c>
    </row>
    <row r="31" spans="1:17" x14ac:dyDescent="0.2">
      <c r="A31" s="18">
        <v>38412</v>
      </c>
      <c r="B31" s="19">
        <v>13686035</v>
      </c>
      <c r="C31" s="17">
        <v>608.6</v>
      </c>
      <c r="D31" s="17">
        <v>0</v>
      </c>
      <c r="E31" s="17">
        <v>-18.400000000000091</v>
      </c>
      <c r="F31" s="17">
        <v>31</v>
      </c>
      <c r="G31" s="17">
        <v>1</v>
      </c>
      <c r="H31" s="17">
        <v>0</v>
      </c>
      <c r="J31" s="17">
        <f t="shared" si="0"/>
        <v>4780839.7635845104</v>
      </c>
      <c r="K31" s="17">
        <f t="shared" si="1"/>
        <v>1692571.2654771318</v>
      </c>
      <c r="L31" s="17">
        <f t="shared" si="2"/>
        <v>0</v>
      </c>
      <c r="M31" s="17">
        <f t="shared" si="3"/>
        <v>-95878.061027474279</v>
      </c>
      <c r="N31" s="17">
        <f t="shared" si="4"/>
        <v>7888437.3851843504</v>
      </c>
      <c r="O31" s="17">
        <f t="shared" si="5"/>
        <v>-429823.48402715102</v>
      </c>
      <c r="P31" s="17">
        <f t="shared" si="6"/>
        <v>0</v>
      </c>
      <c r="Q31" s="17">
        <f t="shared" si="7"/>
        <v>13836146.869191367</v>
      </c>
    </row>
    <row r="32" spans="1:17" x14ac:dyDescent="0.2">
      <c r="A32" s="18">
        <v>38443</v>
      </c>
      <c r="B32" s="19">
        <v>12498043</v>
      </c>
      <c r="C32" s="17">
        <v>306.8</v>
      </c>
      <c r="D32" s="17">
        <v>0</v>
      </c>
      <c r="E32" s="17">
        <v>1.4000000000000909</v>
      </c>
      <c r="F32" s="17">
        <v>30</v>
      </c>
      <c r="G32" s="17">
        <v>1</v>
      </c>
      <c r="H32" s="17">
        <v>0</v>
      </c>
      <c r="J32" s="17">
        <f t="shared" si="0"/>
        <v>4780839.7635845104</v>
      </c>
      <c r="K32" s="17">
        <f t="shared" si="1"/>
        <v>853238.35729277693</v>
      </c>
      <c r="L32" s="17">
        <f t="shared" si="2"/>
        <v>0</v>
      </c>
      <c r="M32" s="17">
        <f t="shared" si="3"/>
        <v>7295.0698607865243</v>
      </c>
      <c r="N32" s="17">
        <f t="shared" si="4"/>
        <v>7633971.6630816292</v>
      </c>
      <c r="O32" s="17">
        <f t="shared" si="5"/>
        <v>-429823.48402715102</v>
      </c>
      <c r="P32" s="17">
        <f t="shared" si="6"/>
        <v>0</v>
      </c>
      <c r="Q32" s="17">
        <f t="shared" si="7"/>
        <v>12845521.369792551</v>
      </c>
    </row>
    <row r="33" spans="1:17" x14ac:dyDescent="0.2">
      <c r="A33" s="18">
        <v>38473</v>
      </c>
      <c r="B33" s="19">
        <v>12869194</v>
      </c>
      <c r="C33" s="17">
        <v>189.4</v>
      </c>
      <c r="D33" s="17">
        <v>0.8</v>
      </c>
      <c r="E33" s="17">
        <v>32.699999999999818</v>
      </c>
      <c r="F33" s="17">
        <v>31</v>
      </c>
      <c r="G33" s="17">
        <v>1</v>
      </c>
      <c r="H33" s="17">
        <v>0</v>
      </c>
      <c r="J33" s="17">
        <f t="shared" si="0"/>
        <v>4780839.7635845104</v>
      </c>
      <c r="K33" s="17">
        <f t="shared" si="1"/>
        <v>526738.41222702723</v>
      </c>
      <c r="L33" s="17">
        <f t="shared" si="2"/>
        <v>11751.282462860559</v>
      </c>
      <c r="M33" s="17">
        <f t="shared" si="3"/>
        <v>170391.98889121608</v>
      </c>
      <c r="N33" s="17">
        <f t="shared" si="4"/>
        <v>7888437.3851843504</v>
      </c>
      <c r="O33" s="17">
        <f t="shared" si="5"/>
        <v>-429823.48402715102</v>
      </c>
      <c r="P33" s="17">
        <f t="shared" si="6"/>
        <v>0</v>
      </c>
      <c r="Q33" s="17">
        <f t="shared" si="7"/>
        <v>12948335.348322812</v>
      </c>
    </row>
    <row r="34" spans="1:17" x14ac:dyDescent="0.2">
      <c r="A34" s="18">
        <v>38504</v>
      </c>
      <c r="B34" s="19">
        <v>14454200</v>
      </c>
      <c r="C34" s="17">
        <v>8.9</v>
      </c>
      <c r="D34" s="17">
        <v>146.30000000000001</v>
      </c>
      <c r="E34" s="17">
        <v>33.300000000000182</v>
      </c>
      <c r="F34" s="17">
        <v>30</v>
      </c>
      <c r="G34" s="17">
        <v>0</v>
      </c>
      <c r="H34" s="17">
        <v>0</v>
      </c>
      <c r="J34" s="17">
        <f t="shared" ref="J34:J65" si="8">const</f>
        <v>4780839.7635845104</v>
      </c>
      <c r="K34" s="17">
        <f t="shared" ref="K34:K65" si="9">PearsonHDD*C34</f>
        <v>24751.699412991249</v>
      </c>
      <c r="L34" s="17">
        <f t="shared" ref="L34:L65" si="10">PearsonCDD*D34</f>
        <v>2149015.7803956252</v>
      </c>
      <c r="M34" s="17">
        <f t="shared" ref="M34:M65" si="11">d_TorFTE_1*E34</f>
        <v>173518.44740298344</v>
      </c>
      <c r="N34" s="17">
        <f t="shared" ref="N34:N65" si="12">MonthDays*F34</f>
        <v>7633971.6630816292</v>
      </c>
      <c r="O34" s="17">
        <f t="shared" ref="O34:O65" si="13">Shoulder1*G34</f>
        <v>0</v>
      </c>
      <c r="P34" s="17">
        <f t="shared" ref="P34:P65" si="14">GSltStrucD*H34</f>
        <v>0</v>
      </c>
      <c r="Q34" s="17">
        <f t="shared" ref="Q34:Q65" si="15">SUM(J34:P34)</f>
        <v>14762097.35387774</v>
      </c>
    </row>
    <row r="35" spans="1:17" x14ac:dyDescent="0.2">
      <c r="A35" s="18">
        <v>38534</v>
      </c>
      <c r="B35" s="19">
        <v>15509626</v>
      </c>
      <c r="C35" s="17">
        <v>0</v>
      </c>
      <c r="D35" s="17">
        <v>188.7</v>
      </c>
      <c r="E35" s="17">
        <v>48.599999999999909</v>
      </c>
      <c r="F35" s="17">
        <v>31</v>
      </c>
      <c r="G35" s="17">
        <v>0</v>
      </c>
      <c r="H35" s="17">
        <v>0</v>
      </c>
      <c r="J35" s="17">
        <f t="shared" si="8"/>
        <v>4780839.7635845104</v>
      </c>
      <c r="K35" s="17">
        <f t="shared" si="9"/>
        <v>0</v>
      </c>
      <c r="L35" s="17">
        <f t="shared" si="10"/>
        <v>2771833.7509272341</v>
      </c>
      <c r="M35" s="17">
        <f t="shared" si="11"/>
        <v>253243.13945300097</v>
      </c>
      <c r="N35" s="17">
        <f t="shared" si="12"/>
        <v>7888437.3851843504</v>
      </c>
      <c r="O35" s="17">
        <f t="shared" si="13"/>
        <v>0</v>
      </c>
      <c r="P35" s="17">
        <f t="shared" si="14"/>
        <v>0</v>
      </c>
      <c r="Q35" s="17">
        <f t="shared" si="15"/>
        <v>15694354.039149096</v>
      </c>
    </row>
    <row r="36" spans="1:17" x14ac:dyDescent="0.2">
      <c r="A36" s="18">
        <v>38565</v>
      </c>
      <c r="B36" s="19">
        <v>14861042</v>
      </c>
      <c r="C36" s="17">
        <v>0.2</v>
      </c>
      <c r="D36" s="17">
        <v>140.69999999999999</v>
      </c>
      <c r="E36" s="17">
        <v>41.5</v>
      </c>
      <c r="F36" s="17">
        <v>31</v>
      </c>
      <c r="G36" s="17">
        <v>0</v>
      </c>
      <c r="H36" s="17">
        <v>0</v>
      </c>
      <c r="J36" s="17">
        <f t="shared" si="8"/>
        <v>4780839.7635845104</v>
      </c>
      <c r="K36" s="17">
        <f t="shared" si="9"/>
        <v>556.21796433688201</v>
      </c>
      <c r="L36" s="17">
        <f t="shared" si="10"/>
        <v>2066756.8031556008</v>
      </c>
      <c r="M36" s="17">
        <f t="shared" si="11"/>
        <v>216246.71373044362</v>
      </c>
      <c r="N36" s="17">
        <f t="shared" si="12"/>
        <v>7888437.3851843504</v>
      </c>
      <c r="O36" s="17">
        <f t="shared" si="13"/>
        <v>0</v>
      </c>
      <c r="P36" s="17">
        <f t="shared" si="14"/>
        <v>0</v>
      </c>
      <c r="Q36" s="17">
        <f t="shared" si="15"/>
        <v>14952836.883619241</v>
      </c>
    </row>
    <row r="37" spans="1:17" x14ac:dyDescent="0.2">
      <c r="A37" s="18">
        <v>38596</v>
      </c>
      <c r="B37" s="19">
        <v>13389341</v>
      </c>
      <c r="C37" s="17">
        <v>22.6</v>
      </c>
      <c r="D37" s="17">
        <v>52.1</v>
      </c>
      <c r="E37" s="17">
        <v>41.800000000000182</v>
      </c>
      <c r="F37" s="17">
        <v>30</v>
      </c>
      <c r="G37" s="17">
        <v>1</v>
      </c>
      <c r="H37" s="17">
        <v>0</v>
      </c>
      <c r="J37" s="17">
        <f t="shared" si="8"/>
        <v>4780839.7635845104</v>
      </c>
      <c r="K37" s="17">
        <f t="shared" si="9"/>
        <v>62852.629970067668</v>
      </c>
      <c r="L37" s="17">
        <f t="shared" si="10"/>
        <v>765302.27039379394</v>
      </c>
      <c r="M37" s="17">
        <f t="shared" si="11"/>
        <v>217809.94298632731</v>
      </c>
      <c r="N37" s="17">
        <f t="shared" si="12"/>
        <v>7633971.6630816292</v>
      </c>
      <c r="O37" s="17">
        <f t="shared" si="13"/>
        <v>-429823.48402715102</v>
      </c>
      <c r="P37" s="17">
        <f t="shared" si="14"/>
        <v>0</v>
      </c>
      <c r="Q37" s="17">
        <f t="shared" si="15"/>
        <v>13030952.785989176</v>
      </c>
    </row>
    <row r="38" spans="1:17" x14ac:dyDescent="0.2">
      <c r="A38" s="18">
        <v>38626</v>
      </c>
      <c r="B38" s="19">
        <v>12747922</v>
      </c>
      <c r="C38" s="17">
        <v>220.2</v>
      </c>
      <c r="D38" s="17">
        <v>7.6</v>
      </c>
      <c r="E38" s="17">
        <v>4</v>
      </c>
      <c r="F38" s="17">
        <v>31</v>
      </c>
      <c r="G38" s="17">
        <v>1</v>
      </c>
      <c r="H38" s="17">
        <v>0</v>
      </c>
      <c r="J38" s="17">
        <f t="shared" si="8"/>
        <v>4780839.7635845104</v>
      </c>
      <c r="K38" s="17">
        <f t="shared" si="9"/>
        <v>612395.978734907</v>
      </c>
      <c r="L38" s="17">
        <f t="shared" si="10"/>
        <v>111637.18339717531</v>
      </c>
      <c r="M38" s="17">
        <f t="shared" si="11"/>
        <v>20843.056745103</v>
      </c>
      <c r="N38" s="17">
        <f t="shared" si="12"/>
        <v>7888437.3851843504</v>
      </c>
      <c r="O38" s="17">
        <f t="shared" si="13"/>
        <v>-429823.48402715102</v>
      </c>
      <c r="P38" s="17">
        <f t="shared" si="14"/>
        <v>0</v>
      </c>
      <c r="Q38" s="17">
        <f t="shared" si="15"/>
        <v>12984329.883618895</v>
      </c>
    </row>
    <row r="39" spans="1:17" x14ac:dyDescent="0.2">
      <c r="A39" s="18">
        <v>38657</v>
      </c>
      <c r="B39" s="19">
        <v>12843936</v>
      </c>
      <c r="C39" s="17">
        <v>388.4</v>
      </c>
      <c r="D39" s="17">
        <v>0</v>
      </c>
      <c r="E39" s="17">
        <v>-16.300000000000182</v>
      </c>
      <c r="F39" s="17">
        <v>30</v>
      </c>
      <c r="G39" s="17">
        <v>1</v>
      </c>
      <c r="H39" s="17">
        <v>0</v>
      </c>
      <c r="J39" s="17">
        <f t="shared" si="8"/>
        <v>4780839.7635845104</v>
      </c>
      <c r="K39" s="17">
        <f t="shared" si="9"/>
        <v>1080175.2867422246</v>
      </c>
      <c r="L39" s="17">
        <f t="shared" si="10"/>
        <v>0</v>
      </c>
      <c r="M39" s="17">
        <f t="shared" si="11"/>
        <v>-84935.456236295679</v>
      </c>
      <c r="N39" s="17">
        <f t="shared" si="12"/>
        <v>7633971.6630816292</v>
      </c>
      <c r="O39" s="17">
        <f t="shared" si="13"/>
        <v>-429823.48402715102</v>
      </c>
      <c r="P39" s="17">
        <f t="shared" si="14"/>
        <v>0</v>
      </c>
      <c r="Q39" s="17">
        <f t="shared" si="15"/>
        <v>12980227.773144918</v>
      </c>
    </row>
    <row r="40" spans="1:17" x14ac:dyDescent="0.2">
      <c r="A40" s="18">
        <v>38687</v>
      </c>
      <c r="B40" s="19">
        <v>14193120</v>
      </c>
      <c r="C40" s="17">
        <v>665.3</v>
      </c>
      <c r="D40" s="17">
        <v>0</v>
      </c>
      <c r="E40" s="17">
        <v>-33.299999999999727</v>
      </c>
      <c r="F40" s="17">
        <v>31</v>
      </c>
      <c r="G40" s="17">
        <v>0</v>
      </c>
      <c r="H40" s="17">
        <v>0</v>
      </c>
      <c r="J40" s="17">
        <f t="shared" si="8"/>
        <v>4780839.7635845104</v>
      </c>
      <c r="K40" s="17">
        <f t="shared" si="9"/>
        <v>1850259.0583666377</v>
      </c>
      <c r="L40" s="17">
        <f t="shared" si="10"/>
        <v>0</v>
      </c>
      <c r="M40" s="17">
        <f t="shared" si="11"/>
        <v>-173518.44740298105</v>
      </c>
      <c r="N40" s="17">
        <f t="shared" si="12"/>
        <v>7888437.3851843504</v>
      </c>
      <c r="O40" s="17">
        <f t="shared" si="13"/>
        <v>0</v>
      </c>
      <c r="P40" s="17">
        <f t="shared" si="14"/>
        <v>0</v>
      </c>
      <c r="Q40" s="17">
        <f t="shared" si="15"/>
        <v>14346017.759732518</v>
      </c>
    </row>
    <row r="41" spans="1:17" x14ac:dyDescent="0.2">
      <c r="A41" s="18">
        <v>38718</v>
      </c>
      <c r="B41" s="19">
        <v>14265893</v>
      </c>
      <c r="C41" s="17">
        <v>551.79999999999995</v>
      </c>
      <c r="D41" s="17">
        <v>0</v>
      </c>
      <c r="E41" s="17">
        <v>-19.300000000000182</v>
      </c>
      <c r="F41" s="17">
        <v>31</v>
      </c>
      <c r="G41" s="17">
        <v>0</v>
      </c>
      <c r="H41" s="17">
        <v>0</v>
      </c>
      <c r="J41" s="17">
        <f t="shared" si="8"/>
        <v>4780839.7635845104</v>
      </c>
      <c r="K41" s="17">
        <f t="shared" si="9"/>
        <v>1534605.3636054571</v>
      </c>
      <c r="L41" s="17">
        <f t="shared" si="10"/>
        <v>0</v>
      </c>
      <c r="M41" s="17">
        <f t="shared" si="11"/>
        <v>-100567.74879512293</v>
      </c>
      <c r="N41" s="17">
        <f t="shared" si="12"/>
        <v>7888437.3851843504</v>
      </c>
      <c r="O41" s="17">
        <f t="shared" si="13"/>
        <v>0</v>
      </c>
      <c r="P41" s="17">
        <f t="shared" si="14"/>
        <v>0</v>
      </c>
      <c r="Q41" s="17">
        <f t="shared" si="15"/>
        <v>14103314.763579195</v>
      </c>
    </row>
    <row r="42" spans="1:17" x14ac:dyDescent="0.2">
      <c r="A42" s="18">
        <v>38749</v>
      </c>
      <c r="B42" s="19">
        <v>13236791</v>
      </c>
      <c r="C42" s="17">
        <v>604.29999999999995</v>
      </c>
      <c r="D42" s="17">
        <v>0</v>
      </c>
      <c r="E42" s="17">
        <v>-22.300000000000182</v>
      </c>
      <c r="F42" s="17">
        <v>28</v>
      </c>
      <c r="G42" s="17">
        <v>0</v>
      </c>
      <c r="H42" s="17">
        <v>0</v>
      </c>
      <c r="J42" s="17">
        <f t="shared" si="8"/>
        <v>4780839.7635845104</v>
      </c>
      <c r="K42" s="17">
        <f t="shared" si="9"/>
        <v>1680612.5792438886</v>
      </c>
      <c r="L42" s="17">
        <f t="shared" si="10"/>
        <v>0</v>
      </c>
      <c r="M42" s="17">
        <f t="shared" si="11"/>
        <v>-116200.04135395018</v>
      </c>
      <c r="N42" s="17">
        <f t="shared" si="12"/>
        <v>7125040.2188761877</v>
      </c>
      <c r="O42" s="17">
        <f t="shared" si="13"/>
        <v>0</v>
      </c>
      <c r="P42" s="17">
        <f t="shared" si="14"/>
        <v>0</v>
      </c>
      <c r="Q42" s="17">
        <f t="shared" si="15"/>
        <v>13470292.520350635</v>
      </c>
    </row>
    <row r="43" spans="1:17" x14ac:dyDescent="0.2">
      <c r="A43" s="18">
        <v>38777</v>
      </c>
      <c r="B43" s="19">
        <v>13910653</v>
      </c>
      <c r="C43" s="17">
        <v>516.6</v>
      </c>
      <c r="D43" s="17">
        <v>0</v>
      </c>
      <c r="E43" s="17">
        <v>-22.599999999999909</v>
      </c>
      <c r="F43" s="17">
        <v>31</v>
      </c>
      <c r="G43" s="17">
        <v>1</v>
      </c>
      <c r="H43" s="17">
        <v>0</v>
      </c>
      <c r="J43" s="17">
        <f t="shared" si="8"/>
        <v>4780839.7635845104</v>
      </c>
      <c r="K43" s="17">
        <f t="shared" si="9"/>
        <v>1436711.0018821661</v>
      </c>
      <c r="L43" s="17">
        <f t="shared" si="10"/>
        <v>0</v>
      </c>
      <c r="M43" s="17">
        <f t="shared" si="11"/>
        <v>-117763.27060983148</v>
      </c>
      <c r="N43" s="17">
        <f t="shared" si="12"/>
        <v>7888437.3851843504</v>
      </c>
      <c r="O43" s="17">
        <f t="shared" si="13"/>
        <v>-429823.48402715102</v>
      </c>
      <c r="P43" s="17">
        <f t="shared" si="14"/>
        <v>0</v>
      </c>
      <c r="Q43" s="17">
        <f t="shared" si="15"/>
        <v>13558401.396014046</v>
      </c>
    </row>
    <row r="44" spans="1:17" x14ac:dyDescent="0.2">
      <c r="A44" s="18">
        <v>38808</v>
      </c>
      <c r="B44" s="19">
        <v>12254987</v>
      </c>
      <c r="C44" s="17">
        <v>293.3</v>
      </c>
      <c r="D44" s="17">
        <v>0</v>
      </c>
      <c r="E44" s="17">
        <v>-16.400000000000091</v>
      </c>
      <c r="F44" s="17">
        <v>30</v>
      </c>
      <c r="G44" s="17">
        <v>1</v>
      </c>
      <c r="H44" s="17">
        <v>0</v>
      </c>
      <c r="J44" s="17">
        <f t="shared" si="8"/>
        <v>4780839.7635845104</v>
      </c>
      <c r="K44" s="17">
        <f t="shared" si="9"/>
        <v>815693.64470003743</v>
      </c>
      <c r="L44" s="17">
        <f t="shared" si="10"/>
        <v>0</v>
      </c>
      <c r="M44" s="17">
        <f t="shared" si="11"/>
        <v>-85456.532654922776</v>
      </c>
      <c r="N44" s="17">
        <f t="shared" si="12"/>
        <v>7633971.6630816292</v>
      </c>
      <c r="O44" s="17">
        <f t="shared" si="13"/>
        <v>-429823.48402715102</v>
      </c>
      <c r="P44" s="17">
        <f t="shared" si="14"/>
        <v>0</v>
      </c>
      <c r="Q44" s="17">
        <f t="shared" si="15"/>
        <v>12715225.054684103</v>
      </c>
    </row>
    <row r="45" spans="1:17" x14ac:dyDescent="0.2">
      <c r="A45" s="18">
        <v>38838</v>
      </c>
      <c r="B45" s="19">
        <v>12986715</v>
      </c>
      <c r="C45" s="17">
        <v>136.9</v>
      </c>
      <c r="D45" s="17">
        <v>26</v>
      </c>
      <c r="E45" s="17">
        <v>6.1000000000003638</v>
      </c>
      <c r="F45" s="17">
        <v>31</v>
      </c>
      <c r="G45" s="17">
        <v>1</v>
      </c>
      <c r="H45" s="17">
        <v>0</v>
      </c>
      <c r="J45" s="17">
        <f t="shared" si="8"/>
        <v>4780839.7635845104</v>
      </c>
      <c r="K45" s="17">
        <f t="shared" si="9"/>
        <v>380731.19658859569</v>
      </c>
      <c r="L45" s="17">
        <f t="shared" si="10"/>
        <v>381916.68004296819</v>
      </c>
      <c r="M45" s="17">
        <f t="shared" si="11"/>
        <v>31785.661536283969</v>
      </c>
      <c r="N45" s="17">
        <f t="shared" si="12"/>
        <v>7888437.3851843504</v>
      </c>
      <c r="O45" s="17">
        <f t="shared" si="13"/>
        <v>-429823.48402715102</v>
      </c>
      <c r="P45" s="17">
        <f t="shared" si="14"/>
        <v>0</v>
      </c>
      <c r="Q45" s="17">
        <f t="shared" si="15"/>
        <v>13033887.202909557</v>
      </c>
    </row>
    <row r="46" spans="1:17" x14ac:dyDescent="0.2">
      <c r="A46" s="18">
        <v>38869</v>
      </c>
      <c r="B46" s="19">
        <v>13696422</v>
      </c>
      <c r="C46" s="17">
        <v>19.5</v>
      </c>
      <c r="D46" s="17">
        <v>73.599999999999994</v>
      </c>
      <c r="E46" s="17">
        <v>44.099999999999909</v>
      </c>
      <c r="F46" s="17">
        <v>30</v>
      </c>
      <c r="G46" s="17">
        <v>0</v>
      </c>
      <c r="H46" s="17">
        <v>0</v>
      </c>
      <c r="J46" s="17">
        <f t="shared" si="8"/>
        <v>4780839.7635845104</v>
      </c>
      <c r="K46" s="17">
        <f t="shared" si="9"/>
        <v>54231.251522845989</v>
      </c>
      <c r="L46" s="17">
        <f t="shared" si="10"/>
        <v>1081117.9865831714</v>
      </c>
      <c r="M46" s="17">
        <f t="shared" si="11"/>
        <v>229794.70061476011</v>
      </c>
      <c r="N46" s="17">
        <f t="shared" si="12"/>
        <v>7633971.6630816292</v>
      </c>
      <c r="O46" s="17">
        <f t="shared" si="13"/>
        <v>0</v>
      </c>
      <c r="P46" s="17">
        <f t="shared" si="14"/>
        <v>0</v>
      </c>
      <c r="Q46" s="17">
        <f t="shared" si="15"/>
        <v>13779955.365386916</v>
      </c>
    </row>
    <row r="47" spans="1:17" x14ac:dyDescent="0.2">
      <c r="A47" s="18">
        <v>38899</v>
      </c>
      <c r="B47" s="19">
        <v>15371315</v>
      </c>
      <c r="C47" s="17">
        <v>0</v>
      </c>
      <c r="D47" s="17">
        <v>167.3</v>
      </c>
      <c r="E47" s="17">
        <v>51.599999999999909</v>
      </c>
      <c r="F47" s="17">
        <v>31</v>
      </c>
      <c r="G47" s="17">
        <v>0</v>
      </c>
      <c r="H47" s="17">
        <v>0</v>
      </c>
      <c r="J47" s="17">
        <f t="shared" si="8"/>
        <v>4780839.7635845104</v>
      </c>
      <c r="K47" s="17">
        <f t="shared" si="9"/>
        <v>0</v>
      </c>
      <c r="L47" s="17">
        <f t="shared" si="10"/>
        <v>2457486.9450457147</v>
      </c>
      <c r="M47" s="17">
        <f t="shared" si="11"/>
        <v>268875.43201182823</v>
      </c>
      <c r="N47" s="17">
        <f t="shared" si="12"/>
        <v>7888437.3851843504</v>
      </c>
      <c r="O47" s="17">
        <f t="shared" si="13"/>
        <v>0</v>
      </c>
      <c r="P47" s="17">
        <f t="shared" si="14"/>
        <v>0</v>
      </c>
      <c r="Q47" s="17">
        <f t="shared" si="15"/>
        <v>15395639.525826402</v>
      </c>
    </row>
    <row r="48" spans="1:17" x14ac:dyDescent="0.2">
      <c r="A48" s="18">
        <v>38930</v>
      </c>
      <c r="B48" s="19">
        <v>14499122</v>
      </c>
      <c r="C48" s="17">
        <v>4.2</v>
      </c>
      <c r="D48" s="17">
        <v>101.6</v>
      </c>
      <c r="E48" s="17">
        <v>50.800000000000182</v>
      </c>
      <c r="F48" s="17">
        <v>31</v>
      </c>
      <c r="G48" s="17">
        <v>0</v>
      </c>
      <c r="H48" s="17">
        <v>0</v>
      </c>
      <c r="J48" s="17">
        <f t="shared" si="8"/>
        <v>4780839.7635845104</v>
      </c>
      <c r="K48" s="17">
        <f t="shared" si="9"/>
        <v>11680.577251074521</v>
      </c>
      <c r="L48" s="17">
        <f t="shared" si="10"/>
        <v>1492412.8727832909</v>
      </c>
      <c r="M48" s="17">
        <f t="shared" si="11"/>
        <v>264706.82066280907</v>
      </c>
      <c r="N48" s="17">
        <f t="shared" si="12"/>
        <v>7888437.3851843504</v>
      </c>
      <c r="O48" s="17">
        <f t="shared" si="13"/>
        <v>0</v>
      </c>
      <c r="P48" s="17">
        <f t="shared" si="14"/>
        <v>0</v>
      </c>
      <c r="Q48" s="17">
        <f t="shared" si="15"/>
        <v>14438077.419466037</v>
      </c>
    </row>
    <row r="49" spans="1:17" x14ac:dyDescent="0.2">
      <c r="A49" s="18">
        <v>38961</v>
      </c>
      <c r="B49" s="19">
        <v>12687211</v>
      </c>
      <c r="C49" s="17">
        <v>80.900000000000006</v>
      </c>
      <c r="D49" s="17">
        <v>12.9</v>
      </c>
      <c r="E49" s="17">
        <v>10.199999999999818</v>
      </c>
      <c r="F49" s="17">
        <v>30</v>
      </c>
      <c r="G49" s="17">
        <v>1</v>
      </c>
      <c r="H49" s="17">
        <v>0</v>
      </c>
      <c r="J49" s="17">
        <f t="shared" si="8"/>
        <v>4780839.7635845104</v>
      </c>
      <c r="K49" s="17">
        <f t="shared" si="9"/>
        <v>224990.16657426878</v>
      </c>
      <c r="L49" s="17">
        <f t="shared" si="10"/>
        <v>189489.42971362654</v>
      </c>
      <c r="M49" s="17">
        <f t="shared" si="11"/>
        <v>53149.794700011706</v>
      </c>
      <c r="N49" s="17">
        <f t="shared" si="12"/>
        <v>7633971.6630816292</v>
      </c>
      <c r="O49" s="17">
        <f t="shared" si="13"/>
        <v>-429823.48402715102</v>
      </c>
      <c r="P49" s="17">
        <f t="shared" si="14"/>
        <v>0</v>
      </c>
      <c r="Q49" s="17">
        <f t="shared" si="15"/>
        <v>12452617.333626896</v>
      </c>
    </row>
    <row r="50" spans="1:17" x14ac:dyDescent="0.2">
      <c r="A50" s="18">
        <v>38991</v>
      </c>
      <c r="B50" s="19">
        <v>13130024</v>
      </c>
      <c r="C50" s="17">
        <v>288.3</v>
      </c>
      <c r="D50" s="17">
        <v>1.1000000000000001</v>
      </c>
      <c r="E50" s="17">
        <v>-30.099999999999909</v>
      </c>
      <c r="F50" s="17">
        <v>31</v>
      </c>
      <c r="G50" s="17">
        <v>1</v>
      </c>
      <c r="H50" s="17">
        <v>0</v>
      </c>
      <c r="J50" s="17">
        <f t="shared" si="8"/>
        <v>4780839.7635845104</v>
      </c>
      <c r="K50" s="17">
        <f t="shared" si="9"/>
        <v>801788.1955916154</v>
      </c>
      <c r="L50" s="17">
        <f t="shared" si="10"/>
        <v>16158.013386433271</v>
      </c>
      <c r="M50" s="17">
        <f t="shared" si="11"/>
        <v>-156844.00200689959</v>
      </c>
      <c r="N50" s="17">
        <f t="shared" si="12"/>
        <v>7888437.3851843504</v>
      </c>
      <c r="O50" s="17">
        <f t="shared" si="13"/>
        <v>-429823.48402715102</v>
      </c>
      <c r="P50" s="17">
        <f t="shared" si="14"/>
        <v>0</v>
      </c>
      <c r="Q50" s="17">
        <f t="shared" si="15"/>
        <v>12900555.87171286</v>
      </c>
    </row>
    <row r="51" spans="1:17" x14ac:dyDescent="0.2">
      <c r="A51" s="18">
        <v>39022</v>
      </c>
      <c r="B51" s="19">
        <v>13947133</v>
      </c>
      <c r="C51" s="17">
        <v>382.2</v>
      </c>
      <c r="D51" s="17">
        <v>0</v>
      </c>
      <c r="E51" s="17">
        <v>-36</v>
      </c>
      <c r="F51" s="17">
        <v>30</v>
      </c>
      <c r="G51" s="17">
        <v>1</v>
      </c>
      <c r="H51" s="17">
        <v>0</v>
      </c>
      <c r="J51" s="17">
        <f t="shared" si="8"/>
        <v>4780839.7635845104</v>
      </c>
      <c r="K51" s="17">
        <f t="shared" si="9"/>
        <v>1062932.5298477814</v>
      </c>
      <c r="L51" s="17">
        <f t="shared" si="10"/>
        <v>0</v>
      </c>
      <c r="M51" s="17">
        <f t="shared" si="11"/>
        <v>-187587.51070592701</v>
      </c>
      <c r="N51" s="17">
        <f t="shared" si="12"/>
        <v>7633971.6630816292</v>
      </c>
      <c r="O51" s="17">
        <f t="shared" si="13"/>
        <v>-429823.48402715102</v>
      </c>
      <c r="P51" s="17">
        <f t="shared" si="14"/>
        <v>0</v>
      </c>
      <c r="Q51" s="17">
        <f t="shared" si="15"/>
        <v>12860332.961780842</v>
      </c>
    </row>
    <row r="52" spans="1:17" x14ac:dyDescent="0.2">
      <c r="A52" s="18">
        <v>39052</v>
      </c>
      <c r="B52" s="19">
        <v>14597906</v>
      </c>
      <c r="C52" s="17">
        <v>500.5</v>
      </c>
      <c r="D52" s="17">
        <v>0</v>
      </c>
      <c r="E52" s="17">
        <v>-33.800000000000182</v>
      </c>
      <c r="F52" s="17">
        <v>31</v>
      </c>
      <c r="G52" s="17">
        <v>0</v>
      </c>
      <c r="H52" s="17">
        <v>0</v>
      </c>
      <c r="J52" s="17">
        <f t="shared" si="8"/>
        <v>4780839.7635845104</v>
      </c>
      <c r="K52" s="17">
        <f t="shared" si="9"/>
        <v>1391935.455753047</v>
      </c>
      <c r="L52" s="17">
        <f t="shared" si="10"/>
        <v>0</v>
      </c>
      <c r="M52" s="17">
        <f t="shared" si="11"/>
        <v>-176123.8294961213</v>
      </c>
      <c r="N52" s="17">
        <f t="shared" si="12"/>
        <v>7888437.3851843504</v>
      </c>
      <c r="O52" s="17">
        <f t="shared" si="13"/>
        <v>0</v>
      </c>
      <c r="P52" s="17">
        <f t="shared" si="14"/>
        <v>0</v>
      </c>
      <c r="Q52" s="17">
        <f t="shared" si="15"/>
        <v>13885088.775025787</v>
      </c>
    </row>
    <row r="53" spans="1:17" x14ac:dyDescent="0.2">
      <c r="A53" s="18">
        <v>39083</v>
      </c>
      <c r="B53" s="19">
        <v>15809611</v>
      </c>
      <c r="C53" s="17">
        <v>647.1</v>
      </c>
      <c r="D53" s="17">
        <v>0</v>
      </c>
      <c r="E53" s="17">
        <v>8.0999999999999091</v>
      </c>
      <c r="F53" s="17">
        <v>31</v>
      </c>
      <c r="G53" s="17">
        <v>0</v>
      </c>
      <c r="H53" s="17">
        <v>1</v>
      </c>
      <c r="J53" s="17">
        <f t="shared" si="8"/>
        <v>4780839.7635845104</v>
      </c>
      <c r="K53" s="17">
        <f t="shared" si="9"/>
        <v>1799643.2236119816</v>
      </c>
      <c r="L53" s="17">
        <f t="shared" si="10"/>
        <v>0</v>
      </c>
      <c r="M53" s="17">
        <f t="shared" si="11"/>
        <v>42207.189908833105</v>
      </c>
      <c r="N53" s="17">
        <f t="shared" si="12"/>
        <v>7888437.3851843504</v>
      </c>
      <c r="O53" s="17">
        <f t="shared" si="13"/>
        <v>0</v>
      </c>
      <c r="P53" s="17">
        <f t="shared" si="14"/>
        <v>896460.59721468505</v>
      </c>
      <c r="Q53" s="17">
        <f t="shared" si="15"/>
        <v>15407588.159504361</v>
      </c>
    </row>
    <row r="54" spans="1:17" x14ac:dyDescent="0.2">
      <c r="A54" s="18">
        <v>39114</v>
      </c>
      <c r="B54" s="19">
        <v>15056106</v>
      </c>
      <c r="C54" s="17">
        <v>740.1</v>
      </c>
      <c r="D54" s="17">
        <v>0</v>
      </c>
      <c r="E54" s="17">
        <v>-2.6999999999998181</v>
      </c>
      <c r="F54" s="17">
        <v>28</v>
      </c>
      <c r="G54" s="17">
        <v>0</v>
      </c>
      <c r="H54" s="17">
        <v>1</v>
      </c>
      <c r="J54" s="17">
        <f t="shared" si="8"/>
        <v>4780839.7635845104</v>
      </c>
      <c r="K54" s="17">
        <f t="shared" si="9"/>
        <v>2058284.5770286317</v>
      </c>
      <c r="L54" s="17">
        <f t="shared" si="10"/>
        <v>0</v>
      </c>
      <c r="M54" s="17">
        <f t="shared" si="11"/>
        <v>-14069.063302943578</v>
      </c>
      <c r="N54" s="17">
        <f t="shared" si="12"/>
        <v>7125040.2188761877</v>
      </c>
      <c r="O54" s="17">
        <f t="shared" si="13"/>
        <v>0</v>
      </c>
      <c r="P54" s="17">
        <f t="shared" si="14"/>
        <v>896460.59721468505</v>
      </c>
      <c r="Q54" s="17">
        <f t="shared" si="15"/>
        <v>14846556.093401073</v>
      </c>
    </row>
    <row r="55" spans="1:17" x14ac:dyDescent="0.2">
      <c r="A55" s="18">
        <v>39142</v>
      </c>
      <c r="B55" s="19">
        <v>15315370</v>
      </c>
      <c r="C55" s="17">
        <v>546.70000000000005</v>
      </c>
      <c r="D55" s="17">
        <v>0</v>
      </c>
      <c r="E55" s="17">
        <v>4.0999999999999091</v>
      </c>
      <c r="F55" s="17">
        <v>31</v>
      </c>
      <c r="G55" s="17">
        <v>1</v>
      </c>
      <c r="H55" s="17">
        <v>1</v>
      </c>
      <c r="J55" s="17">
        <f t="shared" si="8"/>
        <v>4780839.7635845104</v>
      </c>
      <c r="K55" s="17">
        <f t="shared" si="9"/>
        <v>1520421.805514867</v>
      </c>
      <c r="L55" s="17">
        <f t="shared" si="10"/>
        <v>0</v>
      </c>
      <c r="M55" s="17">
        <f t="shared" si="11"/>
        <v>21364.133163730101</v>
      </c>
      <c r="N55" s="17">
        <f t="shared" si="12"/>
        <v>7888437.3851843504</v>
      </c>
      <c r="O55" s="17">
        <f t="shared" si="13"/>
        <v>-429823.48402715102</v>
      </c>
      <c r="P55" s="17">
        <f t="shared" si="14"/>
        <v>896460.59721468505</v>
      </c>
      <c r="Q55" s="17">
        <f t="shared" si="15"/>
        <v>14677700.200634992</v>
      </c>
    </row>
    <row r="56" spans="1:17" x14ac:dyDescent="0.2">
      <c r="A56" s="18">
        <v>39173</v>
      </c>
      <c r="B56" s="19">
        <v>13685110</v>
      </c>
      <c r="C56" s="17">
        <v>356.4</v>
      </c>
      <c r="D56" s="17">
        <v>0</v>
      </c>
      <c r="E56" s="17">
        <v>1.0999999999999091</v>
      </c>
      <c r="F56" s="17">
        <v>30</v>
      </c>
      <c r="G56" s="17">
        <v>1</v>
      </c>
      <c r="H56" s="17">
        <v>1</v>
      </c>
      <c r="J56" s="17">
        <f t="shared" si="8"/>
        <v>4780839.7635845104</v>
      </c>
      <c r="K56" s="17">
        <f t="shared" si="9"/>
        <v>991180.41244832356</v>
      </c>
      <c r="L56" s="17">
        <f t="shared" si="10"/>
        <v>0</v>
      </c>
      <c r="M56" s="17">
        <f t="shared" si="11"/>
        <v>5731.8406049028508</v>
      </c>
      <c r="N56" s="17">
        <f t="shared" si="12"/>
        <v>7633971.6630816292</v>
      </c>
      <c r="O56" s="17">
        <f t="shared" si="13"/>
        <v>-429823.48402715102</v>
      </c>
      <c r="P56" s="17">
        <f t="shared" si="14"/>
        <v>896460.59721468505</v>
      </c>
      <c r="Q56" s="17">
        <f t="shared" si="15"/>
        <v>13878360.792906901</v>
      </c>
    </row>
    <row r="57" spans="1:17" x14ac:dyDescent="0.2">
      <c r="A57" s="18">
        <v>39203</v>
      </c>
      <c r="B57" s="19">
        <v>13960122</v>
      </c>
      <c r="C57" s="17">
        <v>136.4</v>
      </c>
      <c r="D57" s="17">
        <v>22.4</v>
      </c>
      <c r="E57" s="17">
        <v>8.4000000000000909</v>
      </c>
      <c r="F57" s="17">
        <v>31</v>
      </c>
      <c r="G57" s="17">
        <v>1</v>
      </c>
      <c r="H57" s="17">
        <v>1</v>
      </c>
      <c r="J57" s="17">
        <f t="shared" si="8"/>
        <v>4780839.7635845104</v>
      </c>
      <c r="K57" s="17">
        <f t="shared" si="9"/>
        <v>379340.65167775349</v>
      </c>
      <c r="L57" s="17">
        <f t="shared" si="10"/>
        <v>329035.90896009566</v>
      </c>
      <c r="M57" s="17">
        <f t="shared" si="11"/>
        <v>43770.419164716775</v>
      </c>
      <c r="N57" s="17">
        <f t="shared" si="12"/>
        <v>7888437.3851843504</v>
      </c>
      <c r="O57" s="17">
        <f t="shared" si="13"/>
        <v>-429823.48402715102</v>
      </c>
      <c r="P57" s="17">
        <f t="shared" si="14"/>
        <v>896460.59721468505</v>
      </c>
      <c r="Q57" s="17">
        <f t="shared" si="15"/>
        <v>13888061.241758963</v>
      </c>
    </row>
    <row r="58" spans="1:17" x14ac:dyDescent="0.2">
      <c r="A58" s="18">
        <v>39234</v>
      </c>
      <c r="B58" s="19">
        <v>14673629</v>
      </c>
      <c r="C58" s="17">
        <v>16.5</v>
      </c>
      <c r="D58" s="17">
        <v>99.2</v>
      </c>
      <c r="E58" s="17">
        <v>27.400000000000091</v>
      </c>
      <c r="F58" s="17">
        <v>30</v>
      </c>
      <c r="G58" s="17">
        <v>0</v>
      </c>
      <c r="H58" s="17">
        <v>1</v>
      </c>
      <c r="J58" s="17">
        <f t="shared" si="8"/>
        <v>4780839.7635845104</v>
      </c>
      <c r="K58" s="17">
        <f t="shared" si="9"/>
        <v>45887.98205779276</v>
      </c>
      <c r="L58" s="17">
        <f t="shared" si="10"/>
        <v>1457159.0253947093</v>
      </c>
      <c r="M58" s="17">
        <f t="shared" si="11"/>
        <v>142774.93870395602</v>
      </c>
      <c r="N58" s="17">
        <f t="shared" si="12"/>
        <v>7633971.6630816292</v>
      </c>
      <c r="O58" s="17">
        <f t="shared" si="13"/>
        <v>0</v>
      </c>
      <c r="P58" s="17">
        <f t="shared" si="14"/>
        <v>896460.59721468505</v>
      </c>
      <c r="Q58" s="17">
        <f t="shared" si="15"/>
        <v>14957093.970037283</v>
      </c>
    </row>
    <row r="59" spans="1:17" x14ac:dyDescent="0.2">
      <c r="A59" s="18">
        <v>39264</v>
      </c>
      <c r="B59" s="19">
        <v>15730380</v>
      </c>
      <c r="C59" s="17">
        <v>3.2</v>
      </c>
      <c r="D59" s="17">
        <v>106.1</v>
      </c>
      <c r="E59" s="17">
        <v>45.400000000000091</v>
      </c>
      <c r="F59" s="17">
        <v>31</v>
      </c>
      <c r="G59" s="17">
        <v>0</v>
      </c>
      <c r="H59" s="17">
        <v>1</v>
      </c>
      <c r="J59" s="17">
        <f t="shared" si="8"/>
        <v>4780839.7635845104</v>
      </c>
      <c r="K59" s="17">
        <f t="shared" si="9"/>
        <v>8899.4874293901121</v>
      </c>
      <c r="L59" s="17">
        <f t="shared" si="10"/>
        <v>1558513.8366368816</v>
      </c>
      <c r="M59" s="17">
        <f t="shared" si="11"/>
        <v>236568.69405691951</v>
      </c>
      <c r="N59" s="17">
        <f t="shared" si="12"/>
        <v>7888437.3851843504</v>
      </c>
      <c r="O59" s="17">
        <f t="shared" si="13"/>
        <v>0</v>
      </c>
      <c r="P59" s="17">
        <f t="shared" si="14"/>
        <v>896460.59721468505</v>
      </c>
      <c r="Q59" s="17">
        <f t="shared" si="15"/>
        <v>15369719.764106737</v>
      </c>
    </row>
    <row r="60" spans="1:17" x14ac:dyDescent="0.2">
      <c r="A60" s="18">
        <v>39295</v>
      </c>
      <c r="B60" s="19">
        <v>15502155</v>
      </c>
      <c r="C60" s="17">
        <v>5.2</v>
      </c>
      <c r="D60" s="17">
        <v>141</v>
      </c>
      <c r="E60" s="17">
        <v>44.799999999999727</v>
      </c>
      <c r="F60" s="17">
        <v>31</v>
      </c>
      <c r="G60" s="17">
        <v>0</v>
      </c>
      <c r="H60" s="17">
        <v>1</v>
      </c>
      <c r="J60" s="17">
        <f t="shared" si="8"/>
        <v>4780839.7635845104</v>
      </c>
      <c r="K60" s="17">
        <f t="shared" si="9"/>
        <v>14461.667072758932</v>
      </c>
      <c r="L60" s="17">
        <f t="shared" si="10"/>
        <v>2071163.5340791736</v>
      </c>
      <c r="M60" s="17">
        <f t="shared" si="11"/>
        <v>233442.23554515219</v>
      </c>
      <c r="N60" s="17">
        <f t="shared" si="12"/>
        <v>7888437.3851843504</v>
      </c>
      <c r="O60" s="17">
        <f t="shared" si="13"/>
        <v>0</v>
      </c>
      <c r="P60" s="17">
        <f t="shared" si="14"/>
        <v>896460.59721468505</v>
      </c>
      <c r="Q60" s="17">
        <f t="shared" si="15"/>
        <v>15884805.182680631</v>
      </c>
    </row>
    <row r="61" spans="1:17" x14ac:dyDescent="0.2">
      <c r="A61" s="18">
        <v>39326</v>
      </c>
      <c r="B61" s="19">
        <v>14311612</v>
      </c>
      <c r="C61" s="17">
        <v>36.9</v>
      </c>
      <c r="D61" s="17">
        <v>47.5</v>
      </c>
      <c r="E61" s="17">
        <v>21.5</v>
      </c>
      <c r="F61" s="17">
        <v>30</v>
      </c>
      <c r="G61" s="17">
        <v>1</v>
      </c>
      <c r="H61" s="17">
        <v>1</v>
      </c>
      <c r="J61" s="17">
        <f t="shared" si="8"/>
        <v>4780839.7635845104</v>
      </c>
      <c r="K61" s="17">
        <f t="shared" si="9"/>
        <v>102622.21442015472</v>
      </c>
      <c r="L61" s="17">
        <f t="shared" si="10"/>
        <v>697732.39623234572</v>
      </c>
      <c r="M61" s="17">
        <f t="shared" si="11"/>
        <v>112031.43000492862</v>
      </c>
      <c r="N61" s="17">
        <f t="shared" si="12"/>
        <v>7633971.6630816292</v>
      </c>
      <c r="O61" s="17">
        <f t="shared" si="13"/>
        <v>-429823.48402715102</v>
      </c>
      <c r="P61" s="17">
        <f t="shared" si="14"/>
        <v>896460.59721468505</v>
      </c>
      <c r="Q61" s="17">
        <f t="shared" si="15"/>
        <v>13793834.580511102</v>
      </c>
    </row>
    <row r="62" spans="1:17" x14ac:dyDescent="0.2">
      <c r="A62" s="18">
        <v>39356</v>
      </c>
      <c r="B62" s="19">
        <v>13967367</v>
      </c>
      <c r="C62" s="17">
        <v>137.69999999999999</v>
      </c>
      <c r="D62" s="17">
        <v>19.8</v>
      </c>
      <c r="E62" s="17">
        <v>-29.299999999999727</v>
      </c>
      <c r="F62" s="17">
        <v>31</v>
      </c>
      <c r="G62" s="17">
        <v>1</v>
      </c>
      <c r="H62" s="17">
        <v>1</v>
      </c>
      <c r="J62" s="17">
        <f t="shared" si="8"/>
        <v>4780839.7635845104</v>
      </c>
      <c r="K62" s="17">
        <f t="shared" si="9"/>
        <v>382956.06844594318</v>
      </c>
      <c r="L62" s="17">
        <f t="shared" si="10"/>
        <v>290844.24095579883</v>
      </c>
      <c r="M62" s="17">
        <f t="shared" si="11"/>
        <v>-152675.39065787804</v>
      </c>
      <c r="N62" s="17">
        <f t="shared" si="12"/>
        <v>7888437.3851843504</v>
      </c>
      <c r="O62" s="17">
        <f t="shared" si="13"/>
        <v>-429823.48402715102</v>
      </c>
      <c r="P62" s="17">
        <f t="shared" si="14"/>
        <v>896460.59721468505</v>
      </c>
      <c r="Q62" s="17">
        <f t="shared" si="15"/>
        <v>13657039.180700259</v>
      </c>
    </row>
    <row r="63" spans="1:17" x14ac:dyDescent="0.2">
      <c r="A63" s="18">
        <v>39387</v>
      </c>
      <c r="B63" s="19">
        <v>13996509</v>
      </c>
      <c r="C63" s="17">
        <v>462.5</v>
      </c>
      <c r="D63" s="17">
        <v>0</v>
      </c>
      <c r="E63" s="17">
        <v>-30.5</v>
      </c>
      <c r="F63" s="17">
        <v>30</v>
      </c>
      <c r="G63" s="17">
        <v>1</v>
      </c>
      <c r="H63" s="17">
        <v>1</v>
      </c>
      <c r="J63" s="17">
        <f t="shared" si="8"/>
        <v>4780839.7635845104</v>
      </c>
      <c r="K63" s="17">
        <f t="shared" si="9"/>
        <v>1286254.0425290396</v>
      </c>
      <c r="L63" s="17">
        <f t="shared" si="10"/>
        <v>0</v>
      </c>
      <c r="M63" s="17">
        <f t="shared" si="11"/>
        <v>-158928.30768141037</v>
      </c>
      <c r="N63" s="17">
        <f t="shared" si="12"/>
        <v>7633971.6630816292</v>
      </c>
      <c r="O63" s="17">
        <f t="shared" si="13"/>
        <v>-429823.48402715102</v>
      </c>
      <c r="P63" s="17">
        <f t="shared" si="14"/>
        <v>896460.59721468505</v>
      </c>
      <c r="Q63" s="17">
        <f t="shared" si="15"/>
        <v>14008774.274701303</v>
      </c>
    </row>
    <row r="64" spans="1:17" x14ac:dyDescent="0.2">
      <c r="A64" s="18">
        <v>39417</v>
      </c>
      <c r="B64" s="19">
        <v>15266952</v>
      </c>
      <c r="C64" s="17">
        <v>630.70000000000005</v>
      </c>
      <c r="D64" s="17">
        <v>0</v>
      </c>
      <c r="E64" s="17">
        <v>-27.800000000000182</v>
      </c>
      <c r="F64" s="17">
        <v>31</v>
      </c>
      <c r="G64" s="17">
        <v>0</v>
      </c>
      <c r="H64" s="17">
        <v>1</v>
      </c>
      <c r="J64" s="17">
        <f t="shared" si="8"/>
        <v>4780839.7635845104</v>
      </c>
      <c r="K64" s="17">
        <f t="shared" si="9"/>
        <v>1754033.3505363574</v>
      </c>
      <c r="L64" s="17">
        <f t="shared" si="10"/>
        <v>0</v>
      </c>
      <c r="M64" s="17">
        <f t="shared" si="11"/>
        <v>-144859.2443784668</v>
      </c>
      <c r="N64" s="17">
        <f t="shared" si="12"/>
        <v>7888437.3851843504</v>
      </c>
      <c r="O64" s="17">
        <f t="shared" si="13"/>
        <v>0</v>
      </c>
      <c r="P64" s="17">
        <f t="shared" si="14"/>
        <v>896460.59721468505</v>
      </c>
      <c r="Q64" s="17">
        <f t="shared" si="15"/>
        <v>15174911.852141438</v>
      </c>
    </row>
    <row r="65" spans="1:17" x14ac:dyDescent="0.2">
      <c r="A65" s="18">
        <v>39448</v>
      </c>
      <c r="B65" s="19">
        <v>15544828</v>
      </c>
      <c r="C65" s="17">
        <v>623.5</v>
      </c>
      <c r="D65" s="17">
        <v>0</v>
      </c>
      <c r="E65" s="17">
        <v>0.5</v>
      </c>
      <c r="F65" s="17">
        <v>31</v>
      </c>
      <c r="G65" s="17">
        <v>0</v>
      </c>
      <c r="H65" s="17">
        <v>1</v>
      </c>
      <c r="J65" s="17">
        <f t="shared" si="8"/>
        <v>4780839.7635845104</v>
      </c>
      <c r="K65" s="17">
        <f t="shared" si="9"/>
        <v>1734009.5038202296</v>
      </c>
      <c r="L65" s="17">
        <f t="shared" si="10"/>
        <v>0</v>
      </c>
      <c r="M65" s="17">
        <f t="shared" si="11"/>
        <v>2605.382093137875</v>
      </c>
      <c r="N65" s="17">
        <f t="shared" si="12"/>
        <v>7888437.3851843504</v>
      </c>
      <c r="O65" s="17">
        <f t="shared" si="13"/>
        <v>0</v>
      </c>
      <c r="P65" s="17">
        <f t="shared" si="14"/>
        <v>896460.59721468505</v>
      </c>
      <c r="Q65" s="17">
        <f t="shared" si="15"/>
        <v>15302352.631896915</v>
      </c>
    </row>
    <row r="66" spans="1:17" x14ac:dyDescent="0.2">
      <c r="A66" s="18">
        <v>39479</v>
      </c>
      <c r="B66" s="19">
        <v>14862324</v>
      </c>
      <c r="C66" s="17">
        <v>674.7</v>
      </c>
      <c r="D66" s="17">
        <v>0</v>
      </c>
      <c r="E66" s="17">
        <v>-12.900000000000091</v>
      </c>
      <c r="F66" s="17">
        <v>29</v>
      </c>
      <c r="G66" s="17">
        <v>0</v>
      </c>
      <c r="H66" s="17">
        <v>1</v>
      </c>
      <c r="J66" s="17">
        <f t="shared" ref="J66:J97" si="16">const</f>
        <v>4780839.7635845104</v>
      </c>
      <c r="K66" s="17">
        <f t="shared" ref="K66:K97" si="17">PearsonHDD*C66</f>
        <v>1876401.3026904715</v>
      </c>
      <c r="L66" s="17">
        <f t="shared" ref="L66:L97" si="18">PearsonCDD*D66</f>
        <v>0</v>
      </c>
      <c r="M66" s="17">
        <f t="shared" ref="M66:M97" si="19">d_TorFTE_1*E66</f>
        <v>-67218.858002957655</v>
      </c>
      <c r="N66" s="17">
        <f t="shared" ref="N66:N97" si="20">MonthDays*F66</f>
        <v>7379505.9409789089</v>
      </c>
      <c r="O66" s="17">
        <f t="shared" ref="O66:O97" si="21">Shoulder1*G66</f>
        <v>0</v>
      </c>
      <c r="P66" s="17">
        <f t="shared" ref="P66:P97" si="22">GSltStrucD*H66</f>
        <v>896460.59721468505</v>
      </c>
      <c r="Q66" s="17">
        <f t="shared" ref="Q66:Q97" si="23">SUM(J66:P66)</f>
        <v>14865988.746465618</v>
      </c>
    </row>
    <row r="67" spans="1:17" x14ac:dyDescent="0.2">
      <c r="A67" s="18">
        <v>39508</v>
      </c>
      <c r="B67" s="19">
        <v>15097048</v>
      </c>
      <c r="C67" s="17">
        <v>610.20000000000005</v>
      </c>
      <c r="D67" s="17">
        <v>0</v>
      </c>
      <c r="E67" s="17">
        <v>1.9000000000000909</v>
      </c>
      <c r="F67" s="17">
        <v>31</v>
      </c>
      <c r="G67" s="17">
        <v>1</v>
      </c>
      <c r="H67" s="17">
        <v>1</v>
      </c>
      <c r="J67" s="17">
        <f t="shared" si="16"/>
        <v>4780839.7635845104</v>
      </c>
      <c r="K67" s="17">
        <f t="shared" si="17"/>
        <v>1697021.0091918269</v>
      </c>
      <c r="L67" s="17">
        <f t="shared" si="18"/>
        <v>0</v>
      </c>
      <c r="M67" s="17">
        <f t="shared" si="19"/>
        <v>9900.4519539243993</v>
      </c>
      <c r="N67" s="17">
        <f t="shared" si="20"/>
        <v>7888437.3851843504</v>
      </c>
      <c r="O67" s="17">
        <f t="shared" si="21"/>
        <v>-429823.48402715102</v>
      </c>
      <c r="P67" s="17">
        <f t="shared" si="22"/>
        <v>896460.59721468505</v>
      </c>
      <c r="Q67" s="17">
        <f t="shared" si="23"/>
        <v>14842835.723102147</v>
      </c>
    </row>
    <row r="68" spans="1:17" x14ac:dyDescent="0.2">
      <c r="A68" s="18">
        <v>39539</v>
      </c>
      <c r="B68" s="19">
        <v>13585077</v>
      </c>
      <c r="C68" s="17">
        <v>253.9</v>
      </c>
      <c r="D68" s="17">
        <v>0</v>
      </c>
      <c r="E68" s="17">
        <v>-4.5</v>
      </c>
      <c r="F68" s="17">
        <v>30</v>
      </c>
      <c r="G68" s="17">
        <v>1</v>
      </c>
      <c r="H68" s="17">
        <v>1</v>
      </c>
      <c r="J68" s="17">
        <f t="shared" si="16"/>
        <v>4780839.7635845104</v>
      </c>
      <c r="K68" s="17">
        <f t="shared" si="17"/>
        <v>706118.70572567161</v>
      </c>
      <c r="L68" s="17">
        <f t="shared" si="18"/>
        <v>0</v>
      </c>
      <c r="M68" s="17">
        <f t="shared" si="19"/>
        <v>-23448.438838240876</v>
      </c>
      <c r="N68" s="17">
        <f t="shared" si="20"/>
        <v>7633971.6630816292</v>
      </c>
      <c r="O68" s="17">
        <f t="shared" si="21"/>
        <v>-429823.48402715102</v>
      </c>
      <c r="P68" s="17">
        <f t="shared" si="22"/>
        <v>896460.59721468505</v>
      </c>
      <c r="Q68" s="17">
        <f t="shared" si="23"/>
        <v>13564118.806741105</v>
      </c>
    </row>
    <row r="69" spans="1:17" x14ac:dyDescent="0.2">
      <c r="A69" s="18">
        <v>39569</v>
      </c>
      <c r="B69" s="19">
        <v>13492129</v>
      </c>
      <c r="C69" s="17">
        <v>193.5</v>
      </c>
      <c r="D69" s="17">
        <v>2.5</v>
      </c>
      <c r="E69" s="17">
        <v>19</v>
      </c>
      <c r="F69" s="17">
        <v>31</v>
      </c>
      <c r="G69" s="17">
        <v>1</v>
      </c>
      <c r="H69" s="17">
        <v>1</v>
      </c>
      <c r="J69" s="17">
        <f t="shared" si="16"/>
        <v>4780839.7635845104</v>
      </c>
      <c r="K69" s="17">
        <f t="shared" si="17"/>
        <v>538140.88049593335</v>
      </c>
      <c r="L69" s="17">
        <f t="shared" si="18"/>
        <v>36722.75769643925</v>
      </c>
      <c r="M69" s="17">
        <f t="shared" si="19"/>
        <v>99004.519539239249</v>
      </c>
      <c r="N69" s="17">
        <f t="shared" si="20"/>
        <v>7888437.3851843504</v>
      </c>
      <c r="O69" s="17">
        <f t="shared" si="21"/>
        <v>-429823.48402715102</v>
      </c>
      <c r="P69" s="17">
        <f t="shared" si="22"/>
        <v>896460.59721468505</v>
      </c>
      <c r="Q69" s="17">
        <f t="shared" si="23"/>
        <v>13809782.419688007</v>
      </c>
    </row>
    <row r="70" spans="1:17" x14ac:dyDescent="0.2">
      <c r="A70" s="18">
        <v>39600</v>
      </c>
      <c r="B70" s="19">
        <v>14258259</v>
      </c>
      <c r="C70" s="17">
        <v>22.7</v>
      </c>
      <c r="D70" s="17">
        <v>71.5</v>
      </c>
      <c r="E70" s="17">
        <v>23.400000000000091</v>
      </c>
      <c r="F70" s="17">
        <v>30</v>
      </c>
      <c r="G70" s="17">
        <v>0</v>
      </c>
      <c r="H70" s="17">
        <v>1</v>
      </c>
      <c r="J70" s="17">
        <f t="shared" si="16"/>
        <v>4780839.7635845104</v>
      </c>
      <c r="K70" s="17">
        <f t="shared" si="17"/>
        <v>63130.738952236097</v>
      </c>
      <c r="L70" s="17">
        <f t="shared" si="18"/>
        <v>1050270.8701181626</v>
      </c>
      <c r="M70" s="17">
        <f t="shared" si="19"/>
        <v>121931.88195885303</v>
      </c>
      <c r="N70" s="17">
        <f t="shared" si="20"/>
        <v>7633971.6630816292</v>
      </c>
      <c r="O70" s="17">
        <f t="shared" si="21"/>
        <v>0</v>
      </c>
      <c r="P70" s="17">
        <f t="shared" si="22"/>
        <v>896460.59721468505</v>
      </c>
      <c r="Q70" s="17">
        <f t="shared" si="23"/>
        <v>14546605.514910078</v>
      </c>
    </row>
    <row r="71" spans="1:17" x14ac:dyDescent="0.2">
      <c r="A71" s="18">
        <v>39630</v>
      </c>
      <c r="B71" s="19">
        <v>15471914</v>
      </c>
      <c r="C71" s="17">
        <v>1</v>
      </c>
      <c r="D71" s="17">
        <v>111</v>
      </c>
      <c r="E71" s="17">
        <v>23.599999999999909</v>
      </c>
      <c r="F71" s="17">
        <v>31</v>
      </c>
      <c r="G71" s="17">
        <v>0</v>
      </c>
      <c r="H71" s="17">
        <v>1</v>
      </c>
      <c r="J71" s="17">
        <f t="shared" si="16"/>
        <v>4780839.7635845104</v>
      </c>
      <c r="K71" s="17">
        <f t="shared" si="17"/>
        <v>2781.0898216844098</v>
      </c>
      <c r="L71" s="17">
        <f t="shared" si="18"/>
        <v>1630490.4417219027</v>
      </c>
      <c r="M71" s="17">
        <f t="shared" si="19"/>
        <v>122974.03479610723</v>
      </c>
      <c r="N71" s="17">
        <f t="shared" si="20"/>
        <v>7888437.3851843504</v>
      </c>
      <c r="O71" s="17">
        <f t="shared" si="21"/>
        <v>0</v>
      </c>
      <c r="P71" s="17">
        <f t="shared" si="22"/>
        <v>896460.59721468505</v>
      </c>
      <c r="Q71" s="17">
        <f t="shared" si="23"/>
        <v>15321983.312323241</v>
      </c>
    </row>
    <row r="72" spans="1:17" x14ac:dyDescent="0.2">
      <c r="A72" s="18">
        <v>39661</v>
      </c>
      <c r="B72" s="19">
        <v>15015979</v>
      </c>
      <c r="C72" s="17">
        <v>12.7</v>
      </c>
      <c r="D72" s="17">
        <v>64</v>
      </c>
      <c r="E72" s="17">
        <v>13.400000000000091</v>
      </c>
      <c r="F72" s="17">
        <v>31</v>
      </c>
      <c r="G72" s="17">
        <v>0</v>
      </c>
      <c r="H72" s="17">
        <v>1</v>
      </c>
      <c r="J72" s="17">
        <f t="shared" si="16"/>
        <v>4780839.7635845104</v>
      </c>
      <c r="K72" s="17">
        <f t="shared" si="17"/>
        <v>35319.840735392005</v>
      </c>
      <c r="L72" s="17">
        <f t="shared" si="18"/>
        <v>940102.59702884476</v>
      </c>
      <c r="M72" s="17">
        <f t="shared" si="19"/>
        <v>69824.240096095527</v>
      </c>
      <c r="N72" s="17">
        <f t="shared" si="20"/>
        <v>7888437.3851843504</v>
      </c>
      <c r="O72" s="17">
        <f t="shared" si="21"/>
        <v>0</v>
      </c>
      <c r="P72" s="17">
        <f t="shared" si="22"/>
        <v>896460.59721468505</v>
      </c>
      <c r="Q72" s="17">
        <f t="shared" si="23"/>
        <v>14610984.423843879</v>
      </c>
    </row>
    <row r="73" spans="1:17" x14ac:dyDescent="0.2">
      <c r="A73" s="18">
        <v>39692</v>
      </c>
      <c r="B73" s="19">
        <v>13735683</v>
      </c>
      <c r="C73" s="17">
        <v>59</v>
      </c>
      <c r="D73" s="17">
        <v>26.7</v>
      </c>
      <c r="E73" s="17">
        <v>7.5999999999999091</v>
      </c>
      <c r="F73" s="17">
        <v>30</v>
      </c>
      <c r="G73" s="17">
        <v>1</v>
      </c>
      <c r="H73" s="17">
        <v>1</v>
      </c>
      <c r="J73" s="17">
        <f t="shared" si="16"/>
        <v>4780839.7635845104</v>
      </c>
      <c r="K73" s="17">
        <f t="shared" si="17"/>
        <v>164084.29947938019</v>
      </c>
      <c r="L73" s="17">
        <f t="shared" si="18"/>
        <v>392199.05219797115</v>
      </c>
      <c r="M73" s="17">
        <f t="shared" si="19"/>
        <v>39601.807815695225</v>
      </c>
      <c r="N73" s="17">
        <f t="shared" si="20"/>
        <v>7633971.6630816292</v>
      </c>
      <c r="O73" s="17">
        <f t="shared" si="21"/>
        <v>-429823.48402715102</v>
      </c>
      <c r="P73" s="17">
        <f t="shared" si="22"/>
        <v>896460.59721468505</v>
      </c>
      <c r="Q73" s="17">
        <f t="shared" si="23"/>
        <v>13477333.699346721</v>
      </c>
    </row>
    <row r="74" spans="1:17" x14ac:dyDescent="0.2">
      <c r="A74" s="18">
        <v>39722</v>
      </c>
      <c r="B74" s="19">
        <v>13572429</v>
      </c>
      <c r="C74" s="17">
        <v>278.60000000000002</v>
      </c>
      <c r="D74" s="17">
        <v>0</v>
      </c>
      <c r="E74" s="17">
        <v>-12.199999999999818</v>
      </c>
      <c r="F74" s="17">
        <v>31</v>
      </c>
      <c r="G74" s="17">
        <v>1</v>
      </c>
      <c r="H74" s="17">
        <v>1</v>
      </c>
      <c r="J74" s="17">
        <f t="shared" si="16"/>
        <v>4780839.7635845104</v>
      </c>
      <c r="K74" s="17">
        <f t="shared" si="17"/>
        <v>774811.62432127667</v>
      </c>
      <c r="L74" s="17">
        <f t="shared" si="18"/>
        <v>0</v>
      </c>
      <c r="M74" s="17">
        <f t="shared" si="19"/>
        <v>-63571.323072563202</v>
      </c>
      <c r="N74" s="17">
        <f t="shared" si="20"/>
        <v>7888437.3851843504</v>
      </c>
      <c r="O74" s="17">
        <f t="shared" si="21"/>
        <v>-429823.48402715102</v>
      </c>
      <c r="P74" s="17">
        <f t="shared" si="22"/>
        <v>896460.59721468505</v>
      </c>
      <c r="Q74" s="17">
        <f t="shared" si="23"/>
        <v>13847154.56320511</v>
      </c>
    </row>
    <row r="75" spans="1:17" x14ac:dyDescent="0.2">
      <c r="A75" s="18">
        <v>39753</v>
      </c>
      <c r="B75" s="19">
        <v>14047607</v>
      </c>
      <c r="C75" s="17">
        <v>451.6</v>
      </c>
      <c r="D75" s="17">
        <v>0</v>
      </c>
      <c r="E75" s="17">
        <v>-5.3000000000001819</v>
      </c>
      <c r="F75" s="17">
        <v>30</v>
      </c>
      <c r="G75" s="17">
        <v>1</v>
      </c>
      <c r="H75" s="17">
        <v>1</v>
      </c>
      <c r="J75" s="17">
        <f t="shared" si="16"/>
        <v>4780839.7635845104</v>
      </c>
      <c r="K75" s="17">
        <f t="shared" si="17"/>
        <v>1255940.1634726794</v>
      </c>
      <c r="L75" s="17">
        <f t="shared" si="18"/>
        <v>0</v>
      </c>
      <c r="M75" s="17">
        <f t="shared" si="19"/>
        <v>-27617.050187262423</v>
      </c>
      <c r="N75" s="17">
        <f t="shared" si="20"/>
        <v>7633971.6630816292</v>
      </c>
      <c r="O75" s="17">
        <f t="shared" si="21"/>
        <v>-429823.48402715102</v>
      </c>
      <c r="P75" s="17">
        <f t="shared" si="22"/>
        <v>896460.59721468505</v>
      </c>
      <c r="Q75" s="17">
        <f t="shared" si="23"/>
        <v>14109771.65313909</v>
      </c>
    </row>
    <row r="76" spans="1:17" x14ac:dyDescent="0.2">
      <c r="A76" s="18">
        <v>39783</v>
      </c>
      <c r="B76" s="19">
        <v>15131468</v>
      </c>
      <c r="C76" s="17">
        <v>654.6</v>
      </c>
      <c r="D76" s="17">
        <v>0</v>
      </c>
      <c r="E76" s="17">
        <v>-34.099999999999909</v>
      </c>
      <c r="F76" s="17">
        <v>31</v>
      </c>
      <c r="G76" s="17">
        <v>0</v>
      </c>
      <c r="H76" s="17">
        <v>1</v>
      </c>
      <c r="J76" s="17">
        <f t="shared" si="16"/>
        <v>4780839.7635845104</v>
      </c>
      <c r="K76" s="17">
        <f t="shared" si="17"/>
        <v>1820501.3972746148</v>
      </c>
      <c r="L76" s="17">
        <f t="shared" si="18"/>
        <v>0</v>
      </c>
      <c r="M76" s="17">
        <f t="shared" si="19"/>
        <v>-177687.0587520026</v>
      </c>
      <c r="N76" s="17">
        <f t="shared" si="20"/>
        <v>7888437.3851843504</v>
      </c>
      <c r="O76" s="17">
        <f t="shared" si="21"/>
        <v>0</v>
      </c>
      <c r="P76" s="17">
        <f t="shared" si="22"/>
        <v>896460.59721468505</v>
      </c>
      <c r="Q76" s="17">
        <f t="shared" si="23"/>
        <v>15208552.08450616</v>
      </c>
    </row>
    <row r="77" spans="1:17" x14ac:dyDescent="0.2">
      <c r="A77" s="18">
        <v>39814</v>
      </c>
      <c r="B77" s="19">
        <v>15895146</v>
      </c>
      <c r="C77" s="17">
        <v>830.2</v>
      </c>
      <c r="D77" s="17">
        <v>0</v>
      </c>
      <c r="E77" s="17">
        <v>-6.0999999999999091</v>
      </c>
      <c r="F77" s="17">
        <v>31</v>
      </c>
      <c r="G77" s="17">
        <v>0</v>
      </c>
      <c r="H77" s="17">
        <v>1</v>
      </c>
      <c r="J77" s="17">
        <f t="shared" si="16"/>
        <v>4780839.7635845104</v>
      </c>
      <c r="K77" s="17">
        <f t="shared" si="17"/>
        <v>2308860.7699623969</v>
      </c>
      <c r="L77" s="17">
        <f t="shared" si="18"/>
        <v>0</v>
      </c>
      <c r="M77" s="17">
        <f t="shared" si="19"/>
        <v>-31785.661536281601</v>
      </c>
      <c r="N77" s="17">
        <f t="shared" si="20"/>
        <v>7888437.3851843504</v>
      </c>
      <c r="O77" s="17">
        <f t="shared" si="21"/>
        <v>0</v>
      </c>
      <c r="P77" s="17">
        <f t="shared" si="22"/>
        <v>896460.59721468505</v>
      </c>
      <c r="Q77" s="17">
        <f t="shared" si="23"/>
        <v>15842812.854409663</v>
      </c>
    </row>
    <row r="78" spans="1:17" x14ac:dyDescent="0.2">
      <c r="A78" s="18">
        <v>39845</v>
      </c>
      <c r="B78" s="19">
        <v>14653535</v>
      </c>
      <c r="C78" s="17">
        <v>606.4</v>
      </c>
      <c r="D78" s="17">
        <v>0</v>
      </c>
      <c r="E78" s="17">
        <v>-33.400000000000091</v>
      </c>
      <c r="F78" s="17">
        <v>28</v>
      </c>
      <c r="G78" s="17">
        <v>0</v>
      </c>
      <c r="H78" s="17">
        <v>1</v>
      </c>
      <c r="J78" s="17">
        <f t="shared" si="16"/>
        <v>4780839.7635845104</v>
      </c>
      <c r="K78" s="17">
        <f t="shared" si="17"/>
        <v>1686452.867869426</v>
      </c>
      <c r="L78" s="17">
        <f t="shared" si="18"/>
        <v>0</v>
      </c>
      <c r="M78" s="17">
        <f t="shared" si="19"/>
        <v>-174039.52382161052</v>
      </c>
      <c r="N78" s="17">
        <f t="shared" si="20"/>
        <v>7125040.2188761877</v>
      </c>
      <c r="O78" s="17">
        <f t="shared" si="21"/>
        <v>0</v>
      </c>
      <c r="P78" s="17">
        <f t="shared" si="22"/>
        <v>896460.59721468505</v>
      </c>
      <c r="Q78" s="17">
        <f t="shared" si="23"/>
        <v>14314753.9237232</v>
      </c>
    </row>
    <row r="79" spans="1:17" x14ac:dyDescent="0.2">
      <c r="A79" s="18">
        <v>39873</v>
      </c>
      <c r="B79" s="19">
        <v>15181939</v>
      </c>
      <c r="C79" s="17">
        <v>533.79999999999995</v>
      </c>
      <c r="D79" s="17">
        <v>0</v>
      </c>
      <c r="E79" s="17">
        <v>-17.400000000000091</v>
      </c>
      <c r="F79" s="17">
        <v>31</v>
      </c>
      <c r="G79" s="17">
        <v>1</v>
      </c>
      <c r="H79" s="17">
        <v>1</v>
      </c>
      <c r="J79" s="17">
        <f t="shared" si="16"/>
        <v>4780839.7635845104</v>
      </c>
      <c r="K79" s="17">
        <f t="shared" si="17"/>
        <v>1484545.7468151378</v>
      </c>
      <c r="L79" s="17">
        <f t="shared" si="18"/>
        <v>0</v>
      </c>
      <c r="M79" s="17">
        <f t="shared" si="19"/>
        <v>-90667.29684119852</v>
      </c>
      <c r="N79" s="17">
        <f t="shared" si="20"/>
        <v>7888437.3851843504</v>
      </c>
      <c r="O79" s="17">
        <f t="shared" si="21"/>
        <v>-429823.48402715102</v>
      </c>
      <c r="P79" s="17">
        <f t="shared" si="22"/>
        <v>896460.59721468505</v>
      </c>
      <c r="Q79" s="17">
        <f t="shared" si="23"/>
        <v>14529792.711930335</v>
      </c>
    </row>
    <row r="80" spans="1:17" x14ac:dyDescent="0.2">
      <c r="A80" s="18">
        <v>39904</v>
      </c>
      <c r="B80" s="19">
        <v>13561049</v>
      </c>
      <c r="C80" s="17">
        <v>305.8</v>
      </c>
      <c r="D80" s="17">
        <v>1.2</v>
      </c>
      <c r="E80" s="17">
        <v>-24</v>
      </c>
      <c r="F80" s="17">
        <v>30</v>
      </c>
      <c r="G80" s="17">
        <v>1</v>
      </c>
      <c r="H80" s="17">
        <v>1</v>
      </c>
      <c r="J80" s="17">
        <f t="shared" si="16"/>
        <v>4780839.7635845104</v>
      </c>
      <c r="K80" s="17">
        <f t="shared" si="17"/>
        <v>850457.26747109252</v>
      </c>
      <c r="L80" s="17">
        <f t="shared" si="18"/>
        <v>17626.923694290839</v>
      </c>
      <c r="M80" s="17">
        <f t="shared" si="19"/>
        <v>-125058.340470618</v>
      </c>
      <c r="N80" s="17">
        <f t="shared" si="20"/>
        <v>7633971.6630816292</v>
      </c>
      <c r="O80" s="17">
        <f t="shared" si="21"/>
        <v>-429823.48402715102</v>
      </c>
      <c r="P80" s="17">
        <f t="shared" si="22"/>
        <v>896460.59721468505</v>
      </c>
      <c r="Q80" s="17">
        <f t="shared" si="23"/>
        <v>13624474.39054844</v>
      </c>
    </row>
    <row r="81" spans="1:17" x14ac:dyDescent="0.2">
      <c r="A81" s="18">
        <v>39934</v>
      </c>
      <c r="B81" s="19">
        <v>13559089</v>
      </c>
      <c r="C81" s="17">
        <v>158.80000000000001</v>
      </c>
      <c r="D81" s="17">
        <v>6.9</v>
      </c>
      <c r="E81" s="17">
        <v>8.5999999999999091</v>
      </c>
      <c r="F81" s="17">
        <v>31</v>
      </c>
      <c r="G81" s="17">
        <v>1</v>
      </c>
      <c r="H81" s="17">
        <v>1</v>
      </c>
      <c r="J81" s="17">
        <f t="shared" si="16"/>
        <v>4780839.7635845104</v>
      </c>
      <c r="K81" s="17">
        <f t="shared" si="17"/>
        <v>441637.06368348433</v>
      </c>
      <c r="L81" s="17">
        <f t="shared" si="18"/>
        <v>101354.81124217233</v>
      </c>
      <c r="M81" s="17">
        <f t="shared" si="19"/>
        <v>44812.572001970977</v>
      </c>
      <c r="N81" s="17">
        <f t="shared" si="20"/>
        <v>7888437.3851843504</v>
      </c>
      <c r="O81" s="17">
        <f t="shared" si="21"/>
        <v>-429823.48402715102</v>
      </c>
      <c r="P81" s="17">
        <f t="shared" si="22"/>
        <v>896460.59721468505</v>
      </c>
      <c r="Q81" s="17">
        <f t="shared" si="23"/>
        <v>13723718.708884025</v>
      </c>
    </row>
    <row r="82" spans="1:17" x14ac:dyDescent="0.2">
      <c r="A82" s="18">
        <v>39965</v>
      </c>
      <c r="B82" s="19">
        <v>13757165</v>
      </c>
      <c r="C82" s="17">
        <v>49.3</v>
      </c>
      <c r="D82" s="17">
        <v>34.200000000000003</v>
      </c>
      <c r="E82" s="17">
        <v>6.2000000000002728</v>
      </c>
      <c r="F82" s="17">
        <v>30</v>
      </c>
      <c r="G82" s="17">
        <v>0</v>
      </c>
      <c r="H82" s="17">
        <v>1</v>
      </c>
      <c r="J82" s="17">
        <f t="shared" si="16"/>
        <v>4780839.7635845104</v>
      </c>
      <c r="K82" s="17">
        <f t="shared" si="17"/>
        <v>137107.72820904141</v>
      </c>
      <c r="L82" s="17">
        <f t="shared" si="18"/>
        <v>502367.32528728899</v>
      </c>
      <c r="M82" s="17">
        <f t="shared" si="19"/>
        <v>32306.737954911074</v>
      </c>
      <c r="N82" s="17">
        <f t="shared" si="20"/>
        <v>7633971.6630816292</v>
      </c>
      <c r="O82" s="17">
        <f t="shared" si="21"/>
        <v>0</v>
      </c>
      <c r="P82" s="17">
        <f t="shared" si="22"/>
        <v>896460.59721468505</v>
      </c>
      <c r="Q82" s="17">
        <f t="shared" si="23"/>
        <v>13983053.815332066</v>
      </c>
    </row>
    <row r="83" spans="1:17" x14ac:dyDescent="0.2">
      <c r="A83" s="18">
        <v>39995</v>
      </c>
      <c r="B83" s="19">
        <v>14681369</v>
      </c>
      <c r="C83" s="17">
        <v>6.2</v>
      </c>
      <c r="D83" s="17">
        <v>43.7</v>
      </c>
      <c r="E83" s="17">
        <v>-0.8000000000001819</v>
      </c>
      <c r="F83" s="17">
        <v>31</v>
      </c>
      <c r="G83" s="17">
        <v>0</v>
      </c>
      <c r="H83" s="17">
        <v>1</v>
      </c>
      <c r="J83" s="17">
        <f t="shared" si="16"/>
        <v>4780839.7635845104</v>
      </c>
      <c r="K83" s="17">
        <f t="shared" si="17"/>
        <v>17242.756894443341</v>
      </c>
      <c r="L83" s="17">
        <f t="shared" si="18"/>
        <v>641913.80453375808</v>
      </c>
      <c r="M83" s="17">
        <f t="shared" si="19"/>
        <v>-4168.6113490215475</v>
      </c>
      <c r="N83" s="17">
        <f t="shared" si="20"/>
        <v>7888437.3851843504</v>
      </c>
      <c r="O83" s="17">
        <f t="shared" si="21"/>
        <v>0</v>
      </c>
      <c r="P83" s="17">
        <f t="shared" si="22"/>
        <v>896460.59721468505</v>
      </c>
      <c r="Q83" s="17">
        <f t="shared" si="23"/>
        <v>14220725.696062727</v>
      </c>
    </row>
    <row r="84" spans="1:17" x14ac:dyDescent="0.2">
      <c r="A84" s="18">
        <v>40026</v>
      </c>
      <c r="B84" s="19">
        <v>15190741</v>
      </c>
      <c r="C84" s="17">
        <v>9.8000000000000007</v>
      </c>
      <c r="D84" s="17">
        <v>91</v>
      </c>
      <c r="E84" s="17">
        <v>18.5</v>
      </c>
      <c r="F84" s="17">
        <v>31</v>
      </c>
      <c r="G84" s="17">
        <v>0</v>
      </c>
      <c r="H84" s="17">
        <v>1</v>
      </c>
      <c r="J84" s="17">
        <f t="shared" si="16"/>
        <v>4780839.7635845104</v>
      </c>
      <c r="K84" s="17">
        <f t="shared" si="17"/>
        <v>27254.680252507216</v>
      </c>
      <c r="L84" s="17">
        <f t="shared" si="18"/>
        <v>1336708.3801503887</v>
      </c>
      <c r="M84" s="17">
        <f t="shared" si="19"/>
        <v>96399.137446101377</v>
      </c>
      <c r="N84" s="17">
        <f t="shared" si="20"/>
        <v>7888437.3851843504</v>
      </c>
      <c r="O84" s="17">
        <f t="shared" si="21"/>
        <v>0</v>
      </c>
      <c r="P84" s="17">
        <f t="shared" si="22"/>
        <v>896460.59721468505</v>
      </c>
      <c r="Q84" s="17">
        <f t="shared" si="23"/>
        <v>15026099.943832545</v>
      </c>
    </row>
    <row r="85" spans="1:17" x14ac:dyDescent="0.2">
      <c r="A85" s="18">
        <v>40057</v>
      </c>
      <c r="B85" s="19">
        <v>13734145</v>
      </c>
      <c r="C85" s="17">
        <v>55.2</v>
      </c>
      <c r="D85" s="17">
        <v>20.9</v>
      </c>
      <c r="E85" s="17">
        <v>17.700000000000273</v>
      </c>
      <c r="F85" s="17">
        <v>30</v>
      </c>
      <c r="G85" s="17">
        <v>1</v>
      </c>
      <c r="H85" s="17">
        <v>1</v>
      </c>
      <c r="J85" s="17">
        <f t="shared" si="16"/>
        <v>4780839.7635845104</v>
      </c>
      <c r="K85" s="17">
        <f t="shared" si="17"/>
        <v>153516.15815697942</v>
      </c>
      <c r="L85" s="17">
        <f t="shared" si="18"/>
        <v>307002.25434223207</v>
      </c>
      <c r="M85" s="17">
        <f t="shared" si="19"/>
        <v>92230.526097082198</v>
      </c>
      <c r="N85" s="17">
        <f t="shared" si="20"/>
        <v>7633971.6630816292</v>
      </c>
      <c r="O85" s="17">
        <f t="shared" si="21"/>
        <v>-429823.48402715102</v>
      </c>
      <c r="P85" s="17">
        <f t="shared" si="22"/>
        <v>896460.59721468505</v>
      </c>
      <c r="Q85" s="17">
        <f t="shared" si="23"/>
        <v>13434197.478449969</v>
      </c>
    </row>
    <row r="86" spans="1:17" x14ac:dyDescent="0.2">
      <c r="A86" s="18">
        <v>40087</v>
      </c>
      <c r="B86" s="19">
        <v>13581813</v>
      </c>
      <c r="C86" s="17">
        <v>287.8</v>
      </c>
      <c r="D86" s="17">
        <v>0</v>
      </c>
      <c r="E86" s="17">
        <v>9.8999999999996362</v>
      </c>
      <c r="F86" s="17">
        <v>31</v>
      </c>
      <c r="G86" s="17">
        <v>1</v>
      </c>
      <c r="H86" s="17">
        <v>1</v>
      </c>
      <c r="J86" s="17">
        <f t="shared" si="16"/>
        <v>4780839.7635845104</v>
      </c>
      <c r="K86" s="17">
        <f t="shared" si="17"/>
        <v>800397.65068077319</v>
      </c>
      <c r="L86" s="17">
        <f t="shared" si="18"/>
        <v>0</v>
      </c>
      <c r="M86" s="17">
        <f t="shared" si="19"/>
        <v>51586.565444128028</v>
      </c>
      <c r="N86" s="17">
        <f t="shared" si="20"/>
        <v>7888437.3851843504</v>
      </c>
      <c r="O86" s="17">
        <f t="shared" si="21"/>
        <v>-429823.48402715102</v>
      </c>
      <c r="P86" s="17">
        <f t="shared" si="22"/>
        <v>896460.59721468505</v>
      </c>
      <c r="Q86" s="17">
        <f t="shared" si="23"/>
        <v>13987898.478081295</v>
      </c>
    </row>
    <row r="87" spans="1:17" x14ac:dyDescent="0.2">
      <c r="A87" s="18">
        <v>40118</v>
      </c>
      <c r="B87" s="19">
        <v>13607461</v>
      </c>
      <c r="C87" s="17">
        <v>361.2</v>
      </c>
      <c r="D87" s="17">
        <v>0</v>
      </c>
      <c r="E87" s="17">
        <v>-12.399999999999636</v>
      </c>
      <c r="F87" s="17">
        <v>30</v>
      </c>
      <c r="G87" s="17">
        <v>1</v>
      </c>
      <c r="H87" s="17">
        <v>1</v>
      </c>
      <c r="J87" s="17">
        <f t="shared" si="16"/>
        <v>4780839.7635845104</v>
      </c>
      <c r="K87" s="17">
        <f t="shared" si="17"/>
        <v>1004529.6435924087</v>
      </c>
      <c r="L87" s="17">
        <f t="shared" si="18"/>
        <v>0</v>
      </c>
      <c r="M87" s="17">
        <f t="shared" si="19"/>
        <v>-64613.475909817404</v>
      </c>
      <c r="N87" s="17">
        <f t="shared" si="20"/>
        <v>7633971.6630816292</v>
      </c>
      <c r="O87" s="17">
        <f t="shared" si="21"/>
        <v>-429823.48402715102</v>
      </c>
      <c r="P87" s="17">
        <f t="shared" si="22"/>
        <v>896460.59721468505</v>
      </c>
      <c r="Q87" s="17">
        <f t="shared" si="23"/>
        <v>13821364.707536267</v>
      </c>
    </row>
    <row r="88" spans="1:17" x14ac:dyDescent="0.2">
      <c r="A88" s="18">
        <v>40148</v>
      </c>
      <c r="B88" s="19">
        <v>14959640</v>
      </c>
      <c r="C88" s="17">
        <v>631.29999999999995</v>
      </c>
      <c r="D88" s="17">
        <v>0</v>
      </c>
      <c r="E88" s="17">
        <v>-10.200000000000273</v>
      </c>
      <c r="F88" s="17">
        <v>31</v>
      </c>
      <c r="G88" s="17">
        <v>0</v>
      </c>
      <c r="H88" s="17">
        <v>1</v>
      </c>
      <c r="J88" s="17">
        <f t="shared" si="16"/>
        <v>4780839.7635845104</v>
      </c>
      <c r="K88" s="17">
        <f t="shared" si="17"/>
        <v>1755702.0044293678</v>
      </c>
      <c r="L88" s="17">
        <f t="shared" si="18"/>
        <v>0</v>
      </c>
      <c r="M88" s="17">
        <f t="shared" si="19"/>
        <v>-53149.79470001407</v>
      </c>
      <c r="N88" s="17">
        <f t="shared" si="20"/>
        <v>7888437.3851843504</v>
      </c>
      <c r="O88" s="17">
        <f t="shared" si="21"/>
        <v>0</v>
      </c>
      <c r="P88" s="17">
        <f t="shared" si="22"/>
        <v>896460.59721468505</v>
      </c>
      <c r="Q88" s="17">
        <f t="shared" si="23"/>
        <v>15268289.9557129</v>
      </c>
    </row>
    <row r="89" spans="1:17" x14ac:dyDescent="0.2">
      <c r="A89" s="18">
        <v>40179</v>
      </c>
      <c r="B89" s="19">
        <v>15762767</v>
      </c>
      <c r="C89" s="17">
        <v>720</v>
      </c>
      <c r="D89" s="17">
        <v>0</v>
      </c>
      <c r="E89" s="17">
        <v>12.800000000000182</v>
      </c>
      <c r="F89" s="17">
        <v>31</v>
      </c>
      <c r="G89" s="17">
        <v>0</v>
      </c>
      <c r="H89" s="17">
        <v>1</v>
      </c>
      <c r="J89" s="17">
        <f t="shared" si="16"/>
        <v>4780839.7635845104</v>
      </c>
      <c r="K89" s="17">
        <f t="shared" si="17"/>
        <v>2002384.671612775</v>
      </c>
      <c r="L89" s="17">
        <f t="shared" si="18"/>
        <v>0</v>
      </c>
      <c r="M89" s="17">
        <f t="shared" si="19"/>
        <v>66697.781584330543</v>
      </c>
      <c r="N89" s="17">
        <f t="shared" si="20"/>
        <v>7888437.3851843504</v>
      </c>
      <c r="O89" s="17">
        <f t="shared" si="21"/>
        <v>0</v>
      </c>
      <c r="P89" s="17">
        <f t="shared" si="22"/>
        <v>896460.59721468505</v>
      </c>
      <c r="Q89" s="17">
        <f t="shared" si="23"/>
        <v>15634820.199180653</v>
      </c>
    </row>
    <row r="90" spans="1:17" x14ac:dyDescent="0.2">
      <c r="A90" s="18">
        <v>40210</v>
      </c>
      <c r="B90" s="19">
        <v>14456043</v>
      </c>
      <c r="C90" s="17">
        <v>598.29999999999995</v>
      </c>
      <c r="D90" s="17">
        <v>0</v>
      </c>
      <c r="E90" s="17">
        <v>-1.2000000000002728</v>
      </c>
      <c r="F90" s="17">
        <v>28</v>
      </c>
      <c r="G90" s="17">
        <v>0</v>
      </c>
      <c r="H90" s="17">
        <v>1</v>
      </c>
      <c r="J90" s="17">
        <f t="shared" si="16"/>
        <v>4780839.7635845104</v>
      </c>
      <c r="K90" s="17">
        <f t="shared" si="17"/>
        <v>1663926.0403137822</v>
      </c>
      <c r="L90" s="17">
        <f t="shared" si="18"/>
        <v>0</v>
      </c>
      <c r="M90" s="17">
        <f t="shared" si="19"/>
        <v>-6252.9170235323218</v>
      </c>
      <c r="N90" s="17">
        <f t="shared" si="20"/>
        <v>7125040.2188761877</v>
      </c>
      <c r="O90" s="17">
        <f t="shared" si="21"/>
        <v>0</v>
      </c>
      <c r="P90" s="17">
        <f t="shared" si="22"/>
        <v>896460.59721468505</v>
      </c>
      <c r="Q90" s="17">
        <f t="shared" si="23"/>
        <v>14460013.702965634</v>
      </c>
    </row>
    <row r="91" spans="1:17" x14ac:dyDescent="0.2">
      <c r="A91" s="18">
        <v>40238</v>
      </c>
      <c r="B91" s="19">
        <v>14266604</v>
      </c>
      <c r="C91" s="17">
        <v>422.8</v>
      </c>
      <c r="D91" s="17">
        <v>0</v>
      </c>
      <c r="E91" s="17">
        <v>2.7000000000002728</v>
      </c>
      <c r="F91" s="17">
        <v>31</v>
      </c>
      <c r="G91" s="17">
        <v>1</v>
      </c>
      <c r="H91" s="17">
        <v>1</v>
      </c>
      <c r="J91" s="17">
        <f t="shared" si="16"/>
        <v>4780839.7635845104</v>
      </c>
      <c r="K91" s="17">
        <f t="shared" si="17"/>
        <v>1175844.7766081684</v>
      </c>
      <c r="L91" s="17">
        <f t="shared" si="18"/>
        <v>0</v>
      </c>
      <c r="M91" s="17">
        <f t="shared" si="19"/>
        <v>14069.063302945948</v>
      </c>
      <c r="N91" s="17">
        <f t="shared" si="20"/>
        <v>7888437.3851843504</v>
      </c>
      <c r="O91" s="17">
        <f t="shared" si="21"/>
        <v>-429823.48402715102</v>
      </c>
      <c r="P91" s="17">
        <f t="shared" si="22"/>
        <v>896460.59721468505</v>
      </c>
      <c r="Q91" s="17">
        <f t="shared" si="23"/>
        <v>14325828.10186751</v>
      </c>
    </row>
    <row r="92" spans="1:17" x14ac:dyDescent="0.2">
      <c r="A92" s="18">
        <v>40269</v>
      </c>
      <c r="B92" s="19">
        <v>12709245</v>
      </c>
      <c r="C92" s="17">
        <v>225.1</v>
      </c>
      <c r="D92" s="17">
        <v>0</v>
      </c>
      <c r="E92" s="17">
        <v>-4.4000000000000909</v>
      </c>
      <c r="F92" s="17">
        <v>30</v>
      </c>
      <c r="G92" s="17">
        <v>1</v>
      </c>
      <c r="H92" s="17">
        <v>1</v>
      </c>
      <c r="J92" s="17">
        <f t="shared" si="16"/>
        <v>4780839.7635845104</v>
      </c>
      <c r="K92" s="17">
        <f t="shared" si="17"/>
        <v>626023.31886116066</v>
      </c>
      <c r="L92" s="17">
        <f t="shared" si="18"/>
        <v>0</v>
      </c>
      <c r="M92" s="17">
        <f t="shared" si="19"/>
        <v>-22927.362419613775</v>
      </c>
      <c r="N92" s="17">
        <f t="shared" si="20"/>
        <v>7633971.6630816292</v>
      </c>
      <c r="O92" s="17">
        <f t="shared" si="21"/>
        <v>-429823.48402715102</v>
      </c>
      <c r="P92" s="17">
        <f t="shared" si="22"/>
        <v>896460.59721468505</v>
      </c>
      <c r="Q92" s="17">
        <f t="shared" si="23"/>
        <v>13484544.496295221</v>
      </c>
    </row>
    <row r="93" spans="1:17" x14ac:dyDescent="0.2">
      <c r="A93" s="18">
        <v>40299</v>
      </c>
      <c r="B93" s="19">
        <v>13617876</v>
      </c>
      <c r="C93" s="17">
        <v>107.9</v>
      </c>
      <c r="D93" s="17">
        <v>45.7</v>
      </c>
      <c r="E93" s="17">
        <v>-5.5999999999999091</v>
      </c>
      <c r="F93" s="17">
        <v>31</v>
      </c>
      <c r="G93" s="17">
        <v>1</v>
      </c>
      <c r="H93" s="17">
        <v>1</v>
      </c>
      <c r="J93" s="17">
        <f t="shared" si="16"/>
        <v>4780839.7635845104</v>
      </c>
      <c r="K93" s="17">
        <f t="shared" si="17"/>
        <v>300079.59175974783</v>
      </c>
      <c r="L93" s="17">
        <f t="shared" si="18"/>
        <v>671292.01069090946</v>
      </c>
      <c r="M93" s="17">
        <f t="shared" si="19"/>
        <v>-29180.279443143725</v>
      </c>
      <c r="N93" s="17">
        <f t="shared" si="20"/>
        <v>7888437.3851843504</v>
      </c>
      <c r="O93" s="17">
        <f t="shared" si="21"/>
        <v>-429823.48402715102</v>
      </c>
      <c r="P93" s="17">
        <f t="shared" si="22"/>
        <v>896460.59721468505</v>
      </c>
      <c r="Q93" s="17">
        <f t="shared" si="23"/>
        <v>14078105.584963908</v>
      </c>
    </row>
    <row r="94" spans="1:17" x14ac:dyDescent="0.2">
      <c r="A94" s="18">
        <v>40330</v>
      </c>
      <c r="B94" s="19">
        <v>14352297</v>
      </c>
      <c r="C94" s="17">
        <v>21.7</v>
      </c>
      <c r="D94" s="17">
        <v>58.7</v>
      </c>
      <c r="E94" s="17">
        <v>13.799999999999727</v>
      </c>
      <c r="F94" s="17">
        <v>30</v>
      </c>
      <c r="G94" s="17">
        <v>0</v>
      </c>
      <c r="H94" s="17">
        <v>1</v>
      </c>
      <c r="J94" s="17">
        <f t="shared" si="16"/>
        <v>4780839.7635845104</v>
      </c>
      <c r="K94" s="17">
        <f t="shared" si="17"/>
        <v>60349.64913055169</v>
      </c>
      <c r="L94" s="17">
        <f t="shared" si="18"/>
        <v>862250.35071239364</v>
      </c>
      <c r="M94" s="17">
        <f t="shared" si="19"/>
        <v>71908.545770603931</v>
      </c>
      <c r="N94" s="17">
        <f t="shared" si="20"/>
        <v>7633971.6630816292</v>
      </c>
      <c r="O94" s="17">
        <f t="shared" si="21"/>
        <v>0</v>
      </c>
      <c r="P94" s="17">
        <f t="shared" si="22"/>
        <v>896460.59721468505</v>
      </c>
      <c r="Q94" s="17">
        <f t="shared" si="23"/>
        <v>14305780.569494376</v>
      </c>
    </row>
    <row r="95" spans="1:17" x14ac:dyDescent="0.2">
      <c r="A95" s="18">
        <v>40360</v>
      </c>
      <c r="B95" s="19">
        <v>16022256</v>
      </c>
      <c r="C95" s="17">
        <v>1.8</v>
      </c>
      <c r="D95" s="17">
        <v>164.9</v>
      </c>
      <c r="E95" s="17">
        <v>34</v>
      </c>
      <c r="F95" s="17">
        <v>31</v>
      </c>
      <c r="G95" s="17">
        <v>0</v>
      </c>
      <c r="H95" s="17">
        <v>1</v>
      </c>
      <c r="J95" s="17">
        <f t="shared" si="16"/>
        <v>4780839.7635845104</v>
      </c>
      <c r="K95" s="17">
        <f t="shared" si="17"/>
        <v>5005.9616790319378</v>
      </c>
      <c r="L95" s="17">
        <f t="shared" si="18"/>
        <v>2422233.0976571329</v>
      </c>
      <c r="M95" s="17">
        <f t="shared" si="19"/>
        <v>177165.98233337549</v>
      </c>
      <c r="N95" s="17">
        <f t="shared" si="20"/>
        <v>7888437.3851843504</v>
      </c>
      <c r="O95" s="17">
        <f t="shared" si="21"/>
        <v>0</v>
      </c>
      <c r="P95" s="17">
        <f t="shared" si="22"/>
        <v>896460.59721468505</v>
      </c>
      <c r="Q95" s="17">
        <f t="shared" si="23"/>
        <v>16170142.787653087</v>
      </c>
    </row>
    <row r="96" spans="1:17" x14ac:dyDescent="0.2">
      <c r="A96" s="18">
        <v>40391</v>
      </c>
      <c r="B96" s="19">
        <v>15750964</v>
      </c>
      <c r="C96" s="17">
        <v>2.1</v>
      </c>
      <c r="D96" s="17">
        <v>138.80000000000001</v>
      </c>
      <c r="E96" s="17">
        <v>46.5</v>
      </c>
      <c r="F96" s="17">
        <v>31</v>
      </c>
      <c r="G96" s="17">
        <v>0</v>
      </c>
      <c r="H96" s="17">
        <v>1</v>
      </c>
      <c r="J96" s="17">
        <f t="shared" si="16"/>
        <v>4780839.7635845104</v>
      </c>
      <c r="K96" s="17">
        <f t="shared" si="17"/>
        <v>5840.2886255372605</v>
      </c>
      <c r="L96" s="17">
        <f t="shared" si="18"/>
        <v>2038847.5073063073</v>
      </c>
      <c r="M96" s="17">
        <f t="shared" si="19"/>
        <v>242300.53466182237</v>
      </c>
      <c r="N96" s="17">
        <f t="shared" si="20"/>
        <v>7888437.3851843504</v>
      </c>
      <c r="O96" s="17">
        <f t="shared" si="21"/>
        <v>0</v>
      </c>
      <c r="P96" s="17">
        <f t="shared" si="22"/>
        <v>896460.59721468505</v>
      </c>
      <c r="Q96" s="17">
        <f t="shared" si="23"/>
        <v>15852726.076577215</v>
      </c>
    </row>
    <row r="97" spans="1:17" x14ac:dyDescent="0.2">
      <c r="A97" s="18">
        <v>40422</v>
      </c>
      <c r="B97" s="19">
        <v>13403453</v>
      </c>
      <c r="C97" s="17">
        <v>78.099999999999994</v>
      </c>
      <c r="D97" s="17">
        <v>31.5</v>
      </c>
      <c r="E97" s="17">
        <v>25.800000000000182</v>
      </c>
      <c r="F97" s="17">
        <v>30</v>
      </c>
      <c r="G97" s="17">
        <v>1</v>
      </c>
      <c r="H97" s="17">
        <v>1</v>
      </c>
      <c r="J97" s="17">
        <f t="shared" si="16"/>
        <v>4780839.7635845104</v>
      </c>
      <c r="K97" s="17">
        <f t="shared" si="17"/>
        <v>217203.11507355238</v>
      </c>
      <c r="L97" s="17">
        <f t="shared" si="18"/>
        <v>462706.74697513453</v>
      </c>
      <c r="M97" s="17">
        <f t="shared" si="19"/>
        <v>134437.71600591531</v>
      </c>
      <c r="N97" s="17">
        <f t="shared" si="20"/>
        <v>7633971.6630816292</v>
      </c>
      <c r="O97" s="17">
        <f t="shared" si="21"/>
        <v>-429823.48402715102</v>
      </c>
      <c r="P97" s="17">
        <f t="shared" si="22"/>
        <v>896460.59721468505</v>
      </c>
      <c r="Q97" s="17">
        <f t="shared" si="23"/>
        <v>13695796.117908277</v>
      </c>
    </row>
    <row r="98" spans="1:17" x14ac:dyDescent="0.2">
      <c r="A98" s="18">
        <v>40452</v>
      </c>
      <c r="B98" s="19">
        <v>13142565</v>
      </c>
      <c r="C98" s="17">
        <v>241.6</v>
      </c>
      <c r="D98" s="17">
        <v>0</v>
      </c>
      <c r="E98" s="17">
        <v>-26.800000000000182</v>
      </c>
      <c r="F98" s="17">
        <v>31</v>
      </c>
      <c r="G98" s="17">
        <v>1</v>
      </c>
      <c r="H98" s="17">
        <v>1</v>
      </c>
      <c r="J98" s="17">
        <f t="shared" ref="J98:J129" si="24">const</f>
        <v>4780839.7635845104</v>
      </c>
      <c r="K98" s="17">
        <f t="shared" ref="K98:K129" si="25">PearsonHDD*C98</f>
        <v>671911.30091895338</v>
      </c>
      <c r="L98" s="17">
        <f t="shared" ref="L98:L129" si="26">PearsonCDD*D98</f>
        <v>0</v>
      </c>
      <c r="M98" s="17">
        <f t="shared" ref="M98:M129" si="27">d_TorFTE_1*E98</f>
        <v>-139648.48019219105</v>
      </c>
      <c r="N98" s="17">
        <f t="shared" ref="N98:N129" si="28">MonthDays*F98</f>
        <v>7888437.3851843504</v>
      </c>
      <c r="O98" s="17">
        <f t="shared" ref="O98:O129" si="29">Shoulder1*G98</f>
        <v>-429823.48402715102</v>
      </c>
      <c r="P98" s="17">
        <f t="shared" ref="P98:P129" si="30">GSltStrucD*H98</f>
        <v>896460.59721468505</v>
      </c>
      <c r="Q98" s="17">
        <f t="shared" ref="Q98:Q129" si="31">SUM(J98:P98)</f>
        <v>13668177.082683159</v>
      </c>
    </row>
    <row r="99" spans="1:17" x14ac:dyDescent="0.2">
      <c r="A99" s="18">
        <v>40483</v>
      </c>
      <c r="B99" s="19">
        <v>13574075</v>
      </c>
      <c r="C99" s="17">
        <v>405.3</v>
      </c>
      <c r="D99" s="17">
        <v>0</v>
      </c>
      <c r="E99" s="17">
        <v>-12.5</v>
      </c>
      <c r="F99" s="17">
        <v>30</v>
      </c>
      <c r="G99" s="17">
        <v>1</v>
      </c>
      <c r="H99" s="17">
        <v>1</v>
      </c>
      <c r="J99" s="17">
        <f t="shared" si="24"/>
        <v>4780839.7635845104</v>
      </c>
      <c r="K99" s="17">
        <f t="shared" si="25"/>
        <v>1127175.7047286914</v>
      </c>
      <c r="L99" s="17">
        <f t="shared" si="26"/>
        <v>0</v>
      </c>
      <c r="M99" s="17">
        <f t="shared" si="27"/>
        <v>-65134.552328446873</v>
      </c>
      <c r="N99" s="17">
        <f t="shared" si="28"/>
        <v>7633971.6630816292</v>
      </c>
      <c r="O99" s="17">
        <f t="shared" si="29"/>
        <v>-429823.48402715102</v>
      </c>
      <c r="P99" s="17">
        <f t="shared" si="30"/>
        <v>896460.59721468505</v>
      </c>
      <c r="Q99" s="17">
        <f t="shared" si="31"/>
        <v>13943489.692253919</v>
      </c>
    </row>
    <row r="100" spans="1:17" x14ac:dyDescent="0.2">
      <c r="A100" s="18">
        <v>40513</v>
      </c>
      <c r="B100" s="19">
        <v>15142180</v>
      </c>
      <c r="C100" s="17">
        <v>676.2</v>
      </c>
      <c r="D100" s="17">
        <v>0</v>
      </c>
      <c r="E100" s="17">
        <v>-18.699999999999818</v>
      </c>
      <c r="F100" s="17">
        <v>31</v>
      </c>
      <c r="G100" s="17">
        <v>0</v>
      </c>
      <c r="H100" s="17">
        <v>1</v>
      </c>
      <c r="J100" s="17">
        <f t="shared" si="24"/>
        <v>4780839.7635845104</v>
      </c>
      <c r="K100" s="17">
        <f t="shared" si="25"/>
        <v>1880572.937422998</v>
      </c>
      <c r="L100" s="17">
        <f t="shared" si="26"/>
        <v>0</v>
      </c>
      <c r="M100" s="17">
        <f t="shared" si="27"/>
        <v>-97441.290283355571</v>
      </c>
      <c r="N100" s="17">
        <f t="shared" si="28"/>
        <v>7888437.3851843504</v>
      </c>
      <c r="O100" s="17">
        <f t="shared" si="29"/>
        <v>0</v>
      </c>
      <c r="P100" s="17">
        <f t="shared" si="30"/>
        <v>896460.59721468505</v>
      </c>
      <c r="Q100" s="17">
        <f t="shared" si="31"/>
        <v>15348869.393123189</v>
      </c>
    </row>
    <row r="101" spans="1:17" x14ac:dyDescent="0.2">
      <c r="A101" s="18">
        <v>40544</v>
      </c>
      <c r="B101" s="19">
        <v>15948894</v>
      </c>
      <c r="C101" s="17">
        <v>775.3</v>
      </c>
      <c r="D101" s="17">
        <v>0</v>
      </c>
      <c r="E101" s="17">
        <v>20.099999999999909</v>
      </c>
      <c r="F101" s="17">
        <v>31</v>
      </c>
      <c r="G101" s="17">
        <v>0</v>
      </c>
      <c r="H101" s="17">
        <v>1</v>
      </c>
      <c r="J101" s="17">
        <f t="shared" si="24"/>
        <v>4780839.7635845104</v>
      </c>
      <c r="K101" s="17">
        <f t="shared" si="25"/>
        <v>2156178.9387519229</v>
      </c>
      <c r="L101" s="17">
        <f t="shared" si="26"/>
        <v>0</v>
      </c>
      <c r="M101" s="17">
        <f t="shared" si="27"/>
        <v>104736.36014414211</v>
      </c>
      <c r="N101" s="17">
        <f t="shared" si="28"/>
        <v>7888437.3851843504</v>
      </c>
      <c r="O101" s="17">
        <f t="shared" si="29"/>
        <v>0</v>
      </c>
      <c r="P101" s="17">
        <f t="shared" si="30"/>
        <v>896460.59721468505</v>
      </c>
      <c r="Q101" s="17">
        <f t="shared" si="31"/>
        <v>15826653.044879612</v>
      </c>
    </row>
    <row r="102" spans="1:17" x14ac:dyDescent="0.2">
      <c r="A102" s="18">
        <v>40575</v>
      </c>
      <c r="B102" s="19">
        <v>14508851</v>
      </c>
      <c r="C102" s="17">
        <v>654.20000000000005</v>
      </c>
      <c r="D102" s="17">
        <v>0</v>
      </c>
      <c r="E102" s="17">
        <v>-13.400000000000091</v>
      </c>
      <c r="F102" s="17">
        <v>28</v>
      </c>
      <c r="G102" s="17">
        <v>0</v>
      </c>
      <c r="H102" s="17">
        <v>1</v>
      </c>
      <c r="J102" s="17">
        <f t="shared" si="24"/>
        <v>4780839.7635845104</v>
      </c>
      <c r="K102" s="17">
        <f t="shared" si="25"/>
        <v>1819388.9613459411</v>
      </c>
      <c r="L102" s="17">
        <f t="shared" si="26"/>
        <v>0</v>
      </c>
      <c r="M102" s="17">
        <f t="shared" si="27"/>
        <v>-69824.240096095527</v>
      </c>
      <c r="N102" s="17">
        <f t="shared" si="28"/>
        <v>7125040.2188761877</v>
      </c>
      <c r="O102" s="17">
        <f t="shared" si="29"/>
        <v>0</v>
      </c>
      <c r="P102" s="17">
        <f t="shared" si="30"/>
        <v>896460.59721468505</v>
      </c>
      <c r="Q102" s="17">
        <f t="shared" si="31"/>
        <v>14551905.300925229</v>
      </c>
    </row>
    <row r="103" spans="1:17" x14ac:dyDescent="0.2">
      <c r="A103" s="18">
        <v>40603</v>
      </c>
      <c r="B103" s="19">
        <v>15118512</v>
      </c>
      <c r="C103" s="17">
        <v>572.79999999999995</v>
      </c>
      <c r="D103" s="17">
        <v>0</v>
      </c>
      <c r="E103" s="17">
        <v>-14.599999999999909</v>
      </c>
      <c r="F103" s="17">
        <v>31</v>
      </c>
      <c r="G103" s="17">
        <v>1</v>
      </c>
      <c r="H103" s="17">
        <v>1</v>
      </c>
      <c r="J103" s="17">
        <f t="shared" si="24"/>
        <v>4780839.7635845104</v>
      </c>
      <c r="K103" s="17">
        <f t="shared" si="25"/>
        <v>1593008.2498608299</v>
      </c>
      <c r="L103" s="17">
        <f t="shared" si="26"/>
        <v>0</v>
      </c>
      <c r="M103" s="17">
        <f t="shared" si="27"/>
        <v>-76077.157119625481</v>
      </c>
      <c r="N103" s="17">
        <f t="shared" si="28"/>
        <v>7888437.3851843504</v>
      </c>
      <c r="O103" s="17">
        <f t="shared" si="29"/>
        <v>-429823.48402715102</v>
      </c>
      <c r="P103" s="17">
        <f t="shared" si="30"/>
        <v>896460.59721468505</v>
      </c>
      <c r="Q103" s="17">
        <f t="shared" si="31"/>
        <v>14652845.3546976</v>
      </c>
    </row>
    <row r="104" spans="1:17" x14ac:dyDescent="0.2">
      <c r="A104" s="18">
        <v>40634</v>
      </c>
      <c r="B104" s="19">
        <v>13472398</v>
      </c>
      <c r="C104" s="17">
        <v>332.3</v>
      </c>
      <c r="D104" s="17">
        <v>0</v>
      </c>
      <c r="E104" s="17">
        <v>-20</v>
      </c>
      <c r="F104" s="17">
        <v>30</v>
      </c>
      <c r="G104" s="17">
        <v>1</v>
      </c>
      <c r="H104" s="17">
        <v>1</v>
      </c>
      <c r="J104" s="17">
        <f t="shared" si="24"/>
        <v>4780839.7635845104</v>
      </c>
      <c r="K104" s="17">
        <f t="shared" si="25"/>
        <v>924156.14774572942</v>
      </c>
      <c r="L104" s="17">
        <f t="shared" si="26"/>
        <v>0</v>
      </c>
      <c r="M104" s="17">
        <f t="shared" si="27"/>
        <v>-104215.28372551501</v>
      </c>
      <c r="N104" s="17">
        <f t="shared" si="28"/>
        <v>7633971.6630816292</v>
      </c>
      <c r="O104" s="17">
        <f t="shared" si="29"/>
        <v>-429823.48402715102</v>
      </c>
      <c r="P104" s="17">
        <f t="shared" si="30"/>
        <v>896460.59721468505</v>
      </c>
      <c r="Q104" s="17">
        <f t="shared" si="31"/>
        <v>13701389.403873889</v>
      </c>
    </row>
    <row r="105" spans="1:17" x14ac:dyDescent="0.2">
      <c r="A105" s="18">
        <v>40664</v>
      </c>
      <c r="B105" s="19">
        <v>13580628</v>
      </c>
      <c r="C105" s="17">
        <v>134.1</v>
      </c>
      <c r="D105" s="17">
        <v>13</v>
      </c>
      <c r="E105" s="17">
        <v>6.5</v>
      </c>
      <c r="F105" s="17">
        <v>31</v>
      </c>
      <c r="G105" s="17">
        <v>1</v>
      </c>
      <c r="H105" s="17">
        <v>1</v>
      </c>
      <c r="J105" s="17">
        <f t="shared" si="24"/>
        <v>4780839.7635845104</v>
      </c>
      <c r="K105" s="17">
        <f t="shared" si="25"/>
        <v>372944.14508787933</v>
      </c>
      <c r="L105" s="17">
        <f t="shared" si="26"/>
        <v>190958.34002148409</v>
      </c>
      <c r="M105" s="17">
        <f t="shared" si="27"/>
        <v>33869.967210792376</v>
      </c>
      <c r="N105" s="17">
        <f t="shared" si="28"/>
        <v>7888437.3851843504</v>
      </c>
      <c r="O105" s="17">
        <f t="shared" si="29"/>
        <v>-429823.48402715102</v>
      </c>
      <c r="P105" s="17">
        <f t="shared" si="30"/>
        <v>896460.59721468505</v>
      </c>
      <c r="Q105" s="17">
        <f t="shared" si="31"/>
        <v>13733686.71427655</v>
      </c>
    </row>
    <row r="106" spans="1:17" x14ac:dyDescent="0.2">
      <c r="A106" s="18">
        <v>40695</v>
      </c>
      <c r="B106" s="19">
        <v>14441555</v>
      </c>
      <c r="C106" s="17">
        <v>19</v>
      </c>
      <c r="D106" s="17">
        <v>52.2</v>
      </c>
      <c r="E106" s="17">
        <v>25.099999999999909</v>
      </c>
      <c r="F106" s="17">
        <v>30</v>
      </c>
      <c r="G106" s="17">
        <v>0</v>
      </c>
      <c r="H106" s="17">
        <v>1</v>
      </c>
      <c r="J106" s="17">
        <f t="shared" si="24"/>
        <v>4780839.7635845104</v>
      </c>
      <c r="K106" s="17">
        <f t="shared" si="25"/>
        <v>52840.706612003785</v>
      </c>
      <c r="L106" s="17">
        <f t="shared" si="26"/>
        <v>766771.18070165149</v>
      </c>
      <c r="M106" s="17">
        <f t="shared" si="27"/>
        <v>130790.18107552086</v>
      </c>
      <c r="N106" s="17">
        <f t="shared" si="28"/>
        <v>7633971.6630816292</v>
      </c>
      <c r="O106" s="17">
        <f t="shared" si="29"/>
        <v>0</v>
      </c>
      <c r="P106" s="17">
        <f t="shared" si="30"/>
        <v>896460.59721468505</v>
      </c>
      <c r="Q106" s="17">
        <f t="shared" si="31"/>
        <v>14261674.092270002</v>
      </c>
    </row>
    <row r="107" spans="1:17" x14ac:dyDescent="0.2">
      <c r="A107" s="18">
        <v>40725</v>
      </c>
      <c r="B107" s="19">
        <v>16563549</v>
      </c>
      <c r="C107" s="17">
        <v>0</v>
      </c>
      <c r="D107" s="17">
        <v>198.5</v>
      </c>
      <c r="E107" s="17">
        <v>31.300000000000182</v>
      </c>
      <c r="F107" s="17">
        <v>31</v>
      </c>
      <c r="G107" s="17">
        <v>0</v>
      </c>
      <c r="H107" s="17">
        <v>1</v>
      </c>
      <c r="J107" s="17">
        <f t="shared" si="24"/>
        <v>4780839.7635845104</v>
      </c>
      <c r="K107" s="17">
        <f t="shared" si="25"/>
        <v>0</v>
      </c>
      <c r="L107" s="17">
        <f t="shared" si="26"/>
        <v>2915786.9610972763</v>
      </c>
      <c r="M107" s="17">
        <f t="shared" si="27"/>
        <v>163096.91903043192</v>
      </c>
      <c r="N107" s="17">
        <f t="shared" si="28"/>
        <v>7888437.3851843504</v>
      </c>
      <c r="O107" s="17">
        <f t="shared" si="29"/>
        <v>0</v>
      </c>
      <c r="P107" s="17">
        <f t="shared" si="30"/>
        <v>896460.59721468505</v>
      </c>
      <c r="Q107" s="17">
        <f t="shared" si="31"/>
        <v>16644621.626111256</v>
      </c>
    </row>
    <row r="108" spans="1:17" x14ac:dyDescent="0.2">
      <c r="A108" s="18">
        <v>40756</v>
      </c>
      <c r="B108" s="19">
        <v>15817066</v>
      </c>
      <c r="C108" s="17">
        <v>0</v>
      </c>
      <c r="D108" s="17">
        <v>122.2</v>
      </c>
      <c r="E108" s="17">
        <v>36.699999999999818</v>
      </c>
      <c r="F108" s="17">
        <v>31</v>
      </c>
      <c r="G108" s="17">
        <v>0</v>
      </c>
      <c r="H108" s="17">
        <v>1</v>
      </c>
      <c r="J108" s="17">
        <f t="shared" si="24"/>
        <v>4780839.7635845104</v>
      </c>
      <c r="K108" s="17">
        <f t="shared" si="25"/>
        <v>0</v>
      </c>
      <c r="L108" s="17">
        <f t="shared" si="26"/>
        <v>1795008.3962019505</v>
      </c>
      <c r="M108" s="17">
        <f t="shared" si="27"/>
        <v>191235.04563631909</v>
      </c>
      <c r="N108" s="17">
        <f t="shared" si="28"/>
        <v>7888437.3851843504</v>
      </c>
      <c r="O108" s="17">
        <f t="shared" si="29"/>
        <v>0</v>
      </c>
      <c r="P108" s="17">
        <f t="shared" si="30"/>
        <v>896460.59721468505</v>
      </c>
      <c r="Q108" s="17">
        <f t="shared" si="31"/>
        <v>15551981.187821815</v>
      </c>
    </row>
    <row r="109" spans="1:17" x14ac:dyDescent="0.2">
      <c r="A109" s="18">
        <v>40787</v>
      </c>
      <c r="B109" s="19">
        <v>13485911</v>
      </c>
      <c r="C109" s="17">
        <v>48</v>
      </c>
      <c r="D109" s="17">
        <v>39.299999999999997</v>
      </c>
      <c r="E109" s="17">
        <v>29.5</v>
      </c>
      <c r="F109" s="17">
        <v>30</v>
      </c>
      <c r="G109" s="17">
        <v>1</v>
      </c>
      <c r="H109" s="17">
        <v>1</v>
      </c>
      <c r="J109" s="17">
        <f t="shared" si="24"/>
        <v>4780839.7635845104</v>
      </c>
      <c r="K109" s="17">
        <f t="shared" si="25"/>
        <v>133492.31144085166</v>
      </c>
      <c r="L109" s="17">
        <f t="shared" si="26"/>
        <v>577281.75098802499</v>
      </c>
      <c r="M109" s="17">
        <f t="shared" si="27"/>
        <v>153717.54349513463</v>
      </c>
      <c r="N109" s="17">
        <f t="shared" si="28"/>
        <v>7633971.6630816292</v>
      </c>
      <c r="O109" s="17">
        <f t="shared" si="29"/>
        <v>-429823.48402715102</v>
      </c>
      <c r="P109" s="17">
        <f t="shared" si="30"/>
        <v>896460.59721468505</v>
      </c>
      <c r="Q109" s="17">
        <f t="shared" si="31"/>
        <v>13745940.145777686</v>
      </c>
    </row>
    <row r="110" spans="1:17" x14ac:dyDescent="0.2">
      <c r="A110" s="18">
        <v>40817</v>
      </c>
      <c r="B110" s="19">
        <v>13233997</v>
      </c>
      <c r="C110" s="17">
        <v>235.4</v>
      </c>
      <c r="D110" s="17">
        <v>2.4</v>
      </c>
      <c r="E110" s="17">
        <v>-8.1999999999998181</v>
      </c>
      <c r="F110" s="17">
        <v>31</v>
      </c>
      <c r="G110" s="17">
        <v>1</v>
      </c>
      <c r="H110" s="17">
        <v>1</v>
      </c>
      <c r="J110" s="17">
        <f t="shared" si="24"/>
        <v>4780839.7635845104</v>
      </c>
      <c r="K110" s="17">
        <f t="shared" si="25"/>
        <v>654668.54402451008</v>
      </c>
      <c r="L110" s="17">
        <f t="shared" si="26"/>
        <v>35253.847388581678</v>
      </c>
      <c r="M110" s="17">
        <f t="shared" si="27"/>
        <v>-42728.266327460202</v>
      </c>
      <c r="N110" s="17">
        <f t="shared" si="28"/>
        <v>7888437.3851843504</v>
      </c>
      <c r="O110" s="17">
        <f t="shared" si="29"/>
        <v>-429823.48402715102</v>
      </c>
      <c r="P110" s="17">
        <f t="shared" si="30"/>
        <v>896460.59721468505</v>
      </c>
      <c r="Q110" s="17">
        <f t="shared" si="31"/>
        <v>13783108.387042027</v>
      </c>
    </row>
    <row r="111" spans="1:17" x14ac:dyDescent="0.2">
      <c r="A111" s="18">
        <v>40848</v>
      </c>
      <c r="B111" s="19">
        <v>13536526</v>
      </c>
      <c r="C111" s="17">
        <v>341.9</v>
      </c>
      <c r="D111" s="17">
        <v>0</v>
      </c>
      <c r="E111" s="17">
        <v>-38.199999999999818</v>
      </c>
      <c r="F111" s="17">
        <v>30</v>
      </c>
      <c r="G111" s="17">
        <v>1</v>
      </c>
      <c r="H111" s="17">
        <v>1</v>
      </c>
      <c r="J111" s="17">
        <f t="shared" si="24"/>
        <v>4780839.7635845104</v>
      </c>
      <c r="K111" s="17">
        <f t="shared" si="25"/>
        <v>950854.61003389966</v>
      </c>
      <c r="L111" s="17">
        <f t="shared" si="26"/>
        <v>0</v>
      </c>
      <c r="M111" s="17">
        <f t="shared" si="27"/>
        <v>-199051.19191573269</v>
      </c>
      <c r="N111" s="17">
        <f t="shared" si="28"/>
        <v>7633971.6630816292</v>
      </c>
      <c r="O111" s="17">
        <f t="shared" si="29"/>
        <v>-429823.48402715102</v>
      </c>
      <c r="P111" s="17">
        <f t="shared" si="30"/>
        <v>896460.59721468505</v>
      </c>
      <c r="Q111" s="17">
        <f t="shared" si="31"/>
        <v>13633251.957971841</v>
      </c>
    </row>
    <row r="112" spans="1:17" x14ac:dyDescent="0.2">
      <c r="A112" s="18">
        <v>40878</v>
      </c>
      <c r="B112" s="19">
        <v>14776178</v>
      </c>
      <c r="C112" s="17">
        <v>534</v>
      </c>
      <c r="D112" s="17">
        <v>0</v>
      </c>
      <c r="E112" s="17">
        <v>-37.900000000000091</v>
      </c>
      <c r="F112" s="17">
        <v>31</v>
      </c>
      <c r="G112" s="17">
        <v>0</v>
      </c>
      <c r="H112" s="17">
        <v>1</v>
      </c>
      <c r="J112" s="17">
        <f t="shared" si="24"/>
        <v>4780839.7635845104</v>
      </c>
      <c r="K112" s="17">
        <f t="shared" si="25"/>
        <v>1485101.9647794748</v>
      </c>
      <c r="L112" s="17">
        <f t="shared" si="26"/>
        <v>0</v>
      </c>
      <c r="M112" s="17">
        <f t="shared" si="27"/>
        <v>-197487.96265985139</v>
      </c>
      <c r="N112" s="17">
        <f t="shared" si="28"/>
        <v>7888437.3851843504</v>
      </c>
      <c r="O112" s="17">
        <f t="shared" si="29"/>
        <v>0</v>
      </c>
      <c r="P112" s="17">
        <f t="shared" si="30"/>
        <v>896460.59721468505</v>
      </c>
      <c r="Q112" s="17">
        <f t="shared" si="31"/>
        <v>14853351.74810317</v>
      </c>
    </row>
    <row r="113" spans="1:17" x14ac:dyDescent="0.2">
      <c r="A113" s="18">
        <v>40909</v>
      </c>
      <c r="B113" s="19">
        <v>15377774</v>
      </c>
      <c r="C113" s="17">
        <v>610.79999999999995</v>
      </c>
      <c r="D113" s="17">
        <v>0</v>
      </c>
      <c r="E113" s="17">
        <v>-9.5</v>
      </c>
      <c r="F113" s="17">
        <v>31</v>
      </c>
      <c r="G113" s="17">
        <v>0</v>
      </c>
      <c r="H113" s="17">
        <v>1</v>
      </c>
      <c r="J113" s="17">
        <f t="shared" si="24"/>
        <v>4780839.7635845104</v>
      </c>
      <c r="K113" s="17">
        <f t="shared" si="25"/>
        <v>1698689.6630848374</v>
      </c>
      <c r="L113" s="17">
        <f t="shared" si="26"/>
        <v>0</v>
      </c>
      <c r="M113" s="17">
        <f t="shared" si="27"/>
        <v>-49502.259769619624</v>
      </c>
      <c r="N113" s="17">
        <f t="shared" si="28"/>
        <v>7888437.3851843504</v>
      </c>
      <c r="O113" s="17">
        <f t="shared" si="29"/>
        <v>0</v>
      </c>
      <c r="P113" s="17">
        <f t="shared" si="30"/>
        <v>896460.59721468505</v>
      </c>
      <c r="Q113" s="17">
        <f t="shared" si="31"/>
        <v>15214925.149298765</v>
      </c>
    </row>
    <row r="114" spans="1:17" x14ac:dyDescent="0.2">
      <c r="A114" s="18">
        <v>40940</v>
      </c>
      <c r="B114" s="19">
        <v>14331621</v>
      </c>
      <c r="C114" s="17">
        <v>531.70000000000005</v>
      </c>
      <c r="D114" s="17">
        <v>0</v>
      </c>
      <c r="E114" s="17">
        <v>-17.099999999999909</v>
      </c>
      <c r="F114" s="17">
        <v>29</v>
      </c>
      <c r="G114" s="17">
        <v>0</v>
      </c>
      <c r="H114" s="17">
        <v>1</v>
      </c>
      <c r="J114" s="17">
        <f t="shared" si="24"/>
        <v>4780839.7635845104</v>
      </c>
      <c r="K114" s="17">
        <f t="shared" si="25"/>
        <v>1478705.4581896008</v>
      </c>
      <c r="L114" s="17">
        <f t="shared" si="26"/>
        <v>0</v>
      </c>
      <c r="M114" s="17">
        <f t="shared" si="27"/>
        <v>-89104.067585314857</v>
      </c>
      <c r="N114" s="17">
        <f t="shared" si="28"/>
        <v>7379505.9409789089</v>
      </c>
      <c r="O114" s="17">
        <f t="shared" si="29"/>
        <v>0</v>
      </c>
      <c r="P114" s="17">
        <f t="shared" si="30"/>
        <v>896460.59721468505</v>
      </c>
      <c r="Q114" s="17">
        <f t="shared" si="31"/>
        <v>14446407.692382392</v>
      </c>
    </row>
    <row r="115" spans="1:17" x14ac:dyDescent="0.2">
      <c r="A115" s="18">
        <v>40969</v>
      </c>
      <c r="B115" s="19">
        <v>14211977</v>
      </c>
      <c r="C115" s="17">
        <v>349.4</v>
      </c>
      <c r="D115" s="17">
        <v>0.2</v>
      </c>
      <c r="E115" s="17">
        <v>-24.100000000000364</v>
      </c>
      <c r="F115" s="17">
        <v>31</v>
      </c>
      <c r="G115" s="17">
        <v>1</v>
      </c>
      <c r="H115" s="17">
        <v>1</v>
      </c>
      <c r="J115" s="17">
        <f t="shared" si="24"/>
        <v>4780839.7635845104</v>
      </c>
      <c r="K115" s="17">
        <f t="shared" si="25"/>
        <v>971712.78369653272</v>
      </c>
      <c r="L115" s="17">
        <f t="shared" si="26"/>
        <v>2937.8206157151399</v>
      </c>
      <c r="M115" s="17">
        <f t="shared" si="27"/>
        <v>-125579.41688924747</v>
      </c>
      <c r="N115" s="17">
        <f t="shared" si="28"/>
        <v>7888437.3851843504</v>
      </c>
      <c r="O115" s="17">
        <f t="shared" si="29"/>
        <v>-429823.48402715102</v>
      </c>
      <c r="P115" s="17">
        <f t="shared" si="30"/>
        <v>896460.59721468505</v>
      </c>
      <c r="Q115" s="17">
        <f t="shared" si="31"/>
        <v>13984985.449379398</v>
      </c>
    </row>
    <row r="116" spans="1:17" x14ac:dyDescent="0.2">
      <c r="A116" s="18">
        <v>41000</v>
      </c>
      <c r="B116" s="19">
        <v>13069683</v>
      </c>
      <c r="C116" s="17">
        <v>321.7</v>
      </c>
      <c r="D116" s="17">
        <v>0</v>
      </c>
      <c r="E116" s="17">
        <v>-9.5999999999999091</v>
      </c>
      <c r="F116" s="17">
        <v>30</v>
      </c>
      <c r="G116" s="17">
        <v>1</v>
      </c>
      <c r="H116" s="17">
        <v>1</v>
      </c>
      <c r="J116" s="17">
        <f t="shared" si="24"/>
        <v>4780839.7635845104</v>
      </c>
      <c r="K116" s="17">
        <f t="shared" si="25"/>
        <v>894676.59563587455</v>
      </c>
      <c r="L116" s="17">
        <f t="shared" si="26"/>
        <v>0</v>
      </c>
      <c r="M116" s="17">
        <f t="shared" si="27"/>
        <v>-50023.336188246729</v>
      </c>
      <c r="N116" s="17">
        <f t="shared" si="28"/>
        <v>7633971.6630816292</v>
      </c>
      <c r="O116" s="17">
        <f t="shared" si="29"/>
        <v>-429823.48402715102</v>
      </c>
      <c r="P116" s="17">
        <f t="shared" si="30"/>
        <v>896460.59721468505</v>
      </c>
      <c r="Q116" s="17">
        <f t="shared" si="31"/>
        <v>13726101.799301302</v>
      </c>
    </row>
    <row r="117" spans="1:17" x14ac:dyDescent="0.2">
      <c r="A117" s="18">
        <v>41030</v>
      </c>
      <c r="B117" s="19">
        <v>13868621</v>
      </c>
      <c r="C117" s="17">
        <v>81.3</v>
      </c>
      <c r="D117" s="17">
        <v>36.700000000000003</v>
      </c>
      <c r="E117" s="17">
        <v>23.700000000000273</v>
      </c>
      <c r="F117" s="17">
        <v>31</v>
      </c>
      <c r="G117" s="17">
        <v>1</v>
      </c>
      <c r="H117" s="17">
        <v>1</v>
      </c>
      <c r="J117" s="17">
        <f t="shared" si="24"/>
        <v>4780839.7635845104</v>
      </c>
      <c r="K117" s="17">
        <f t="shared" si="25"/>
        <v>226102.60250294252</v>
      </c>
      <c r="L117" s="17">
        <f t="shared" si="26"/>
        <v>539090.08298372815</v>
      </c>
      <c r="M117" s="17">
        <f t="shared" si="27"/>
        <v>123495.11121473669</v>
      </c>
      <c r="N117" s="17">
        <f t="shared" si="28"/>
        <v>7888437.3851843504</v>
      </c>
      <c r="O117" s="17">
        <f t="shared" si="29"/>
        <v>-429823.48402715102</v>
      </c>
      <c r="P117" s="17">
        <f t="shared" si="30"/>
        <v>896460.59721468505</v>
      </c>
      <c r="Q117" s="17">
        <f t="shared" si="31"/>
        <v>14024602.058657803</v>
      </c>
    </row>
    <row r="118" spans="1:17" x14ac:dyDescent="0.2">
      <c r="A118" s="18">
        <v>41061</v>
      </c>
      <c r="B118" s="19">
        <v>14868354</v>
      </c>
      <c r="C118" s="17">
        <v>23.2</v>
      </c>
      <c r="D118" s="17">
        <v>101.6</v>
      </c>
      <c r="E118" s="17">
        <v>35.899999999999636</v>
      </c>
      <c r="F118" s="17">
        <v>30</v>
      </c>
      <c r="G118" s="17">
        <v>0</v>
      </c>
      <c r="H118" s="17">
        <v>1</v>
      </c>
      <c r="J118" s="17">
        <f t="shared" si="24"/>
        <v>4780839.7635845104</v>
      </c>
      <c r="K118" s="17">
        <f t="shared" si="25"/>
        <v>64521.283863078308</v>
      </c>
      <c r="L118" s="17">
        <f t="shared" si="26"/>
        <v>1492412.8727832909</v>
      </c>
      <c r="M118" s="17">
        <f t="shared" si="27"/>
        <v>187066.43428729754</v>
      </c>
      <c r="N118" s="17">
        <f t="shared" si="28"/>
        <v>7633971.6630816292</v>
      </c>
      <c r="O118" s="17">
        <f t="shared" si="29"/>
        <v>0</v>
      </c>
      <c r="P118" s="17">
        <f t="shared" si="30"/>
        <v>896460.59721468505</v>
      </c>
      <c r="Q118" s="17">
        <f t="shared" si="31"/>
        <v>15055272.614814492</v>
      </c>
    </row>
    <row r="119" spans="1:17" x14ac:dyDescent="0.2">
      <c r="A119" s="18">
        <v>41091</v>
      </c>
      <c r="B119" s="19">
        <v>16622947</v>
      </c>
      <c r="C119" s="17">
        <v>0</v>
      </c>
      <c r="D119" s="17">
        <v>195.1</v>
      </c>
      <c r="E119" s="17">
        <v>51.300000000000182</v>
      </c>
      <c r="F119" s="17">
        <v>31</v>
      </c>
      <c r="G119" s="17">
        <v>0</v>
      </c>
      <c r="H119" s="17">
        <v>1</v>
      </c>
      <c r="J119" s="17">
        <f t="shared" si="24"/>
        <v>4780839.7635845104</v>
      </c>
      <c r="K119" s="17">
        <f t="shared" si="25"/>
        <v>0</v>
      </c>
      <c r="L119" s="17">
        <f t="shared" si="26"/>
        <v>2865844.0106301187</v>
      </c>
      <c r="M119" s="17">
        <f t="shared" si="27"/>
        <v>267312.2027559469</v>
      </c>
      <c r="N119" s="17">
        <f t="shared" si="28"/>
        <v>7888437.3851843504</v>
      </c>
      <c r="O119" s="17">
        <f t="shared" si="29"/>
        <v>0</v>
      </c>
      <c r="P119" s="17">
        <f t="shared" si="30"/>
        <v>896460.59721468505</v>
      </c>
      <c r="Q119" s="17">
        <f t="shared" si="31"/>
        <v>16698893.959369613</v>
      </c>
    </row>
    <row r="120" spans="1:17" x14ac:dyDescent="0.2">
      <c r="A120" s="18">
        <v>41122</v>
      </c>
      <c r="B120" s="19">
        <v>15780828</v>
      </c>
      <c r="C120" s="17">
        <v>2</v>
      </c>
      <c r="D120" s="17">
        <v>112.1</v>
      </c>
      <c r="E120" s="17">
        <v>37.599999999999909</v>
      </c>
      <c r="F120" s="17">
        <v>31</v>
      </c>
      <c r="G120" s="17">
        <v>0</v>
      </c>
      <c r="H120" s="17">
        <v>1</v>
      </c>
      <c r="J120" s="17">
        <f t="shared" si="24"/>
        <v>4780839.7635845104</v>
      </c>
      <c r="K120" s="17">
        <f t="shared" si="25"/>
        <v>5562.1796433688196</v>
      </c>
      <c r="L120" s="17">
        <f t="shared" si="26"/>
        <v>1646648.4551083357</v>
      </c>
      <c r="M120" s="17">
        <f t="shared" si="27"/>
        <v>195924.73340396772</v>
      </c>
      <c r="N120" s="17">
        <f t="shared" si="28"/>
        <v>7888437.3851843504</v>
      </c>
      <c r="O120" s="17">
        <f t="shared" si="29"/>
        <v>0</v>
      </c>
      <c r="P120" s="17">
        <f t="shared" si="30"/>
        <v>896460.59721468505</v>
      </c>
      <c r="Q120" s="17">
        <f t="shared" si="31"/>
        <v>15413873.11413922</v>
      </c>
    </row>
    <row r="121" spans="1:17" x14ac:dyDescent="0.2">
      <c r="A121" s="18">
        <v>41153</v>
      </c>
      <c r="B121" s="19">
        <v>14057851</v>
      </c>
      <c r="C121" s="17">
        <v>85</v>
      </c>
      <c r="D121" s="17">
        <v>35.6</v>
      </c>
      <c r="E121" s="17">
        <v>43.200000000000273</v>
      </c>
      <c r="F121" s="17">
        <v>30</v>
      </c>
      <c r="G121" s="17">
        <v>1</v>
      </c>
      <c r="H121" s="17">
        <v>1</v>
      </c>
      <c r="J121" s="17">
        <f t="shared" si="24"/>
        <v>4780839.7635845104</v>
      </c>
      <c r="K121" s="17">
        <f t="shared" si="25"/>
        <v>236392.63484317483</v>
      </c>
      <c r="L121" s="17">
        <f t="shared" si="26"/>
        <v>522932.0695972949</v>
      </c>
      <c r="M121" s="17">
        <f t="shared" si="27"/>
        <v>225105.01284711383</v>
      </c>
      <c r="N121" s="17">
        <f t="shared" si="28"/>
        <v>7633971.6630816292</v>
      </c>
      <c r="O121" s="17">
        <f t="shared" si="29"/>
        <v>-429823.48402715102</v>
      </c>
      <c r="P121" s="17">
        <f t="shared" si="30"/>
        <v>896460.59721468505</v>
      </c>
      <c r="Q121" s="17">
        <f t="shared" si="31"/>
        <v>13865878.257141257</v>
      </c>
    </row>
    <row r="122" spans="1:17" x14ac:dyDescent="0.2">
      <c r="A122" s="20">
        <v>41183</v>
      </c>
      <c r="B122" s="19">
        <v>13542230</v>
      </c>
      <c r="C122" s="17">
        <v>242.5</v>
      </c>
      <c r="D122" s="17">
        <v>1.1000000000000001</v>
      </c>
      <c r="E122" s="17">
        <v>-4.1000000000003638</v>
      </c>
      <c r="F122" s="17">
        <v>31</v>
      </c>
      <c r="G122" s="17">
        <v>1</v>
      </c>
      <c r="H122" s="17">
        <v>1</v>
      </c>
      <c r="J122" s="17">
        <f t="shared" si="24"/>
        <v>4780839.7635845104</v>
      </c>
      <c r="K122" s="17">
        <f t="shared" si="25"/>
        <v>674414.28175846941</v>
      </c>
      <c r="L122" s="17">
        <f t="shared" si="26"/>
        <v>16158.013386433271</v>
      </c>
      <c r="M122" s="17">
        <f t="shared" si="27"/>
        <v>-21364.133163732469</v>
      </c>
      <c r="N122" s="17">
        <f t="shared" si="28"/>
        <v>7888437.3851843504</v>
      </c>
      <c r="O122" s="17">
        <f t="shared" si="29"/>
        <v>-429823.48402715102</v>
      </c>
      <c r="P122" s="17">
        <f t="shared" si="30"/>
        <v>896460.59721468505</v>
      </c>
      <c r="Q122" s="17">
        <f t="shared" si="31"/>
        <v>13805122.423937565</v>
      </c>
    </row>
    <row r="123" spans="1:17" x14ac:dyDescent="0.2">
      <c r="A123" s="20">
        <v>41214</v>
      </c>
      <c r="B123" s="19">
        <v>14045765</v>
      </c>
      <c r="C123" s="17">
        <v>434</v>
      </c>
      <c r="D123" s="17">
        <v>0</v>
      </c>
      <c r="E123" s="17">
        <v>5.5</v>
      </c>
      <c r="F123" s="17">
        <v>30</v>
      </c>
      <c r="G123" s="17">
        <v>1</v>
      </c>
      <c r="H123" s="17">
        <v>1</v>
      </c>
      <c r="J123" s="17">
        <f t="shared" si="24"/>
        <v>4780839.7635845104</v>
      </c>
      <c r="K123" s="17">
        <f t="shared" si="25"/>
        <v>1206992.9826110338</v>
      </c>
      <c r="L123" s="17">
        <f t="shared" si="26"/>
        <v>0</v>
      </c>
      <c r="M123" s="17">
        <f t="shared" si="27"/>
        <v>28659.203024516624</v>
      </c>
      <c r="N123" s="17">
        <f t="shared" si="28"/>
        <v>7633971.6630816292</v>
      </c>
      <c r="O123" s="17">
        <f t="shared" si="29"/>
        <v>-429823.48402715102</v>
      </c>
      <c r="P123" s="17">
        <f t="shared" si="30"/>
        <v>896460.59721468505</v>
      </c>
      <c r="Q123" s="17">
        <f t="shared" si="31"/>
        <v>14117100.725489225</v>
      </c>
    </row>
    <row r="124" spans="1:17" x14ac:dyDescent="0.2">
      <c r="A124" s="20">
        <v>41244</v>
      </c>
      <c r="B124" s="19">
        <v>14927116</v>
      </c>
      <c r="C124" s="17">
        <v>533.5</v>
      </c>
      <c r="D124" s="17">
        <v>0</v>
      </c>
      <c r="E124" s="17">
        <v>-24.299999999999727</v>
      </c>
      <c r="F124" s="17">
        <v>31</v>
      </c>
      <c r="G124" s="17">
        <v>0</v>
      </c>
      <c r="H124" s="17">
        <v>1</v>
      </c>
      <c r="J124" s="17">
        <f t="shared" si="24"/>
        <v>4780839.7635845104</v>
      </c>
      <c r="K124" s="17">
        <f t="shared" si="25"/>
        <v>1483711.4198686327</v>
      </c>
      <c r="L124" s="17">
        <f t="shared" si="26"/>
        <v>0</v>
      </c>
      <c r="M124" s="17">
        <f t="shared" si="27"/>
        <v>-126621.56972649931</v>
      </c>
      <c r="N124" s="17">
        <f t="shared" si="28"/>
        <v>7888437.3851843504</v>
      </c>
      <c r="O124" s="17">
        <f t="shared" si="29"/>
        <v>0</v>
      </c>
      <c r="P124" s="17">
        <f t="shared" si="30"/>
        <v>896460.59721468505</v>
      </c>
      <c r="Q124" s="17">
        <f t="shared" si="31"/>
        <v>14922827.596125679</v>
      </c>
    </row>
    <row r="125" spans="1:17" x14ac:dyDescent="0.2">
      <c r="A125" s="20">
        <v>41275</v>
      </c>
      <c r="B125" s="19">
        <v>15674916</v>
      </c>
      <c r="C125" s="17">
        <v>624.4</v>
      </c>
      <c r="D125" s="17">
        <v>0</v>
      </c>
      <c r="E125" s="17">
        <v>-3.3000000000001819</v>
      </c>
      <c r="F125" s="17">
        <v>31</v>
      </c>
      <c r="G125" s="17">
        <v>0</v>
      </c>
      <c r="H125" s="17">
        <v>1</v>
      </c>
      <c r="J125" s="17">
        <f t="shared" si="24"/>
        <v>4780839.7635845104</v>
      </c>
      <c r="K125" s="17">
        <f t="shared" si="25"/>
        <v>1736512.4846597454</v>
      </c>
      <c r="L125" s="17">
        <f t="shared" si="26"/>
        <v>0</v>
      </c>
      <c r="M125" s="17">
        <f t="shared" si="27"/>
        <v>-17195.521814710923</v>
      </c>
      <c r="N125" s="17">
        <f t="shared" si="28"/>
        <v>7888437.3851843504</v>
      </c>
      <c r="O125" s="17">
        <f t="shared" si="29"/>
        <v>0</v>
      </c>
      <c r="P125" s="17">
        <f t="shared" si="30"/>
        <v>896460.59721468505</v>
      </c>
      <c r="Q125" s="17">
        <f t="shared" si="31"/>
        <v>15285054.708828581</v>
      </c>
    </row>
    <row r="126" spans="1:17" x14ac:dyDescent="0.2">
      <c r="A126" s="20">
        <v>41306</v>
      </c>
      <c r="B126" s="19">
        <v>14425835</v>
      </c>
      <c r="C126" s="17">
        <v>631.5</v>
      </c>
      <c r="D126" s="17">
        <v>0</v>
      </c>
      <c r="E126" s="17">
        <v>-39.599999999999909</v>
      </c>
      <c r="F126" s="17">
        <v>28</v>
      </c>
      <c r="G126" s="17">
        <v>0</v>
      </c>
      <c r="H126" s="17">
        <v>1</v>
      </c>
      <c r="J126" s="17">
        <f t="shared" si="24"/>
        <v>4780839.7635845104</v>
      </c>
      <c r="K126" s="17">
        <f t="shared" si="25"/>
        <v>1756258.2223937048</v>
      </c>
      <c r="L126" s="17">
        <f t="shared" si="26"/>
        <v>0</v>
      </c>
      <c r="M126" s="17">
        <f t="shared" si="27"/>
        <v>-206346.26177651924</v>
      </c>
      <c r="N126" s="17">
        <f t="shared" si="28"/>
        <v>7125040.2188761877</v>
      </c>
      <c r="O126" s="17">
        <f t="shared" si="29"/>
        <v>0</v>
      </c>
      <c r="P126" s="17">
        <f t="shared" si="30"/>
        <v>896460.59721468505</v>
      </c>
      <c r="Q126" s="17">
        <f t="shared" si="31"/>
        <v>14352252.54029257</v>
      </c>
    </row>
    <row r="127" spans="1:17" x14ac:dyDescent="0.2">
      <c r="A127" s="20">
        <v>41334</v>
      </c>
      <c r="B127" s="19">
        <v>15234288</v>
      </c>
      <c r="C127" s="17">
        <v>554.79999999999995</v>
      </c>
      <c r="D127" s="17">
        <v>0</v>
      </c>
      <c r="E127" s="17">
        <v>-28.199999999999818</v>
      </c>
      <c r="F127" s="17">
        <v>31</v>
      </c>
      <c r="G127" s="17">
        <v>1</v>
      </c>
      <c r="H127" s="17">
        <v>1</v>
      </c>
      <c r="J127" s="17">
        <f t="shared" si="24"/>
        <v>4780839.7635845104</v>
      </c>
      <c r="K127" s="17">
        <f t="shared" si="25"/>
        <v>1542948.6330705103</v>
      </c>
      <c r="L127" s="17">
        <f t="shared" si="26"/>
        <v>0</v>
      </c>
      <c r="M127" s="17">
        <f t="shared" si="27"/>
        <v>-146943.55005297522</v>
      </c>
      <c r="N127" s="17">
        <f t="shared" si="28"/>
        <v>7888437.3851843504</v>
      </c>
      <c r="O127" s="17">
        <f t="shared" si="29"/>
        <v>-429823.48402715102</v>
      </c>
      <c r="P127" s="17">
        <f t="shared" si="30"/>
        <v>896460.59721468505</v>
      </c>
      <c r="Q127" s="17">
        <f t="shared" si="31"/>
        <v>14531919.344973931</v>
      </c>
    </row>
    <row r="128" spans="1:17" x14ac:dyDescent="0.2">
      <c r="A128" s="20">
        <v>41365</v>
      </c>
      <c r="B128" s="19">
        <v>13794442</v>
      </c>
      <c r="C128" s="17">
        <v>358.6</v>
      </c>
      <c r="D128" s="17">
        <v>0</v>
      </c>
      <c r="E128" s="17">
        <v>-21.800000000000182</v>
      </c>
      <c r="F128" s="17">
        <v>30</v>
      </c>
      <c r="G128" s="17">
        <v>1</v>
      </c>
      <c r="H128" s="17">
        <v>1</v>
      </c>
      <c r="J128" s="17">
        <f t="shared" si="24"/>
        <v>4780839.7635845104</v>
      </c>
      <c r="K128" s="17">
        <f t="shared" si="25"/>
        <v>997298.81005602947</v>
      </c>
      <c r="L128" s="17">
        <f t="shared" si="26"/>
        <v>0</v>
      </c>
      <c r="M128" s="17">
        <f t="shared" si="27"/>
        <v>-113594.6592608123</v>
      </c>
      <c r="N128" s="17">
        <f t="shared" si="28"/>
        <v>7633971.6630816292</v>
      </c>
      <c r="O128" s="17">
        <f t="shared" si="29"/>
        <v>-429823.48402715102</v>
      </c>
      <c r="P128" s="17">
        <f t="shared" si="30"/>
        <v>896460.59721468505</v>
      </c>
      <c r="Q128" s="17">
        <f t="shared" si="31"/>
        <v>13765152.690648893</v>
      </c>
    </row>
    <row r="129" spans="1:17" x14ac:dyDescent="0.2">
      <c r="A129" s="20">
        <v>41395</v>
      </c>
      <c r="B129" s="19">
        <v>13783136</v>
      </c>
      <c r="C129" s="17">
        <v>109.1</v>
      </c>
      <c r="D129" s="17">
        <v>23.1</v>
      </c>
      <c r="E129" s="17">
        <v>24.599999999999909</v>
      </c>
      <c r="F129" s="17">
        <v>31</v>
      </c>
      <c r="G129" s="17">
        <v>1</v>
      </c>
      <c r="H129" s="17">
        <v>1</v>
      </c>
      <c r="J129" s="17">
        <f t="shared" si="24"/>
        <v>4780839.7635845104</v>
      </c>
      <c r="K129" s="17">
        <f t="shared" si="25"/>
        <v>303416.89954576909</v>
      </c>
      <c r="L129" s="17">
        <f t="shared" si="26"/>
        <v>339318.28111509868</v>
      </c>
      <c r="M129" s="17">
        <f t="shared" si="27"/>
        <v>128184.79898238297</v>
      </c>
      <c r="N129" s="17">
        <f t="shared" si="28"/>
        <v>7888437.3851843504</v>
      </c>
      <c r="O129" s="17">
        <f t="shared" si="29"/>
        <v>-429823.48402715102</v>
      </c>
      <c r="P129" s="17">
        <f t="shared" si="30"/>
        <v>896460.59721468505</v>
      </c>
      <c r="Q129" s="17">
        <f t="shared" si="31"/>
        <v>13906834.241599647</v>
      </c>
    </row>
    <row r="130" spans="1:17" x14ac:dyDescent="0.2">
      <c r="A130" s="20">
        <v>41426</v>
      </c>
      <c r="B130" s="19">
        <v>14353292</v>
      </c>
      <c r="C130" s="17">
        <v>33</v>
      </c>
      <c r="D130" s="17">
        <v>50.8</v>
      </c>
      <c r="E130" s="17">
        <v>59.599999999999909</v>
      </c>
      <c r="F130" s="17">
        <v>30</v>
      </c>
      <c r="G130" s="17">
        <v>0</v>
      </c>
      <c r="H130" s="17">
        <v>1</v>
      </c>
      <c r="J130" s="17">
        <f t="shared" ref="J130:J136" si="32">const</f>
        <v>4780839.7635845104</v>
      </c>
      <c r="K130" s="17">
        <f t="shared" ref="K130:K136" si="33">PearsonHDD*C130</f>
        <v>91775.964115585521</v>
      </c>
      <c r="L130" s="17">
        <f t="shared" ref="L130:L136" si="34">PearsonCDD*D130</f>
        <v>746206.43639164546</v>
      </c>
      <c r="M130" s="17">
        <f t="shared" ref="M130:M136" si="35">d_TorFTE_1*E130</f>
        <v>310561.54550203425</v>
      </c>
      <c r="N130" s="17">
        <f t="shared" ref="N130:N136" si="36">MonthDays*F130</f>
        <v>7633971.6630816292</v>
      </c>
      <c r="O130" s="17">
        <f t="shared" ref="O130:O136" si="37">Shoulder1*G130</f>
        <v>0</v>
      </c>
      <c r="P130" s="17">
        <f t="shared" ref="P130:P136" si="38">GSltStrucD*H130</f>
        <v>896460.59721468505</v>
      </c>
      <c r="Q130" s="17">
        <f t="shared" ref="Q130:Q136" si="39">SUM(J130:P130)</f>
        <v>14459815.96989009</v>
      </c>
    </row>
    <row r="131" spans="1:17" x14ac:dyDescent="0.2">
      <c r="A131" s="20">
        <v>41456</v>
      </c>
      <c r="B131" s="19">
        <v>16171502</v>
      </c>
      <c r="C131" s="17">
        <v>1.3</v>
      </c>
      <c r="D131" s="17">
        <v>123.3</v>
      </c>
      <c r="E131" s="17">
        <v>60.100000000000364</v>
      </c>
      <c r="F131" s="17">
        <v>31</v>
      </c>
      <c r="G131" s="17">
        <v>0</v>
      </c>
      <c r="H131" s="17">
        <v>1</v>
      </c>
      <c r="J131" s="17">
        <f t="shared" si="32"/>
        <v>4780839.7635845104</v>
      </c>
      <c r="K131" s="17">
        <f t="shared" si="33"/>
        <v>3615.4167681897329</v>
      </c>
      <c r="L131" s="17">
        <f t="shared" si="34"/>
        <v>1811166.4095883837</v>
      </c>
      <c r="M131" s="17">
        <f t="shared" si="35"/>
        <v>313166.92759517446</v>
      </c>
      <c r="N131" s="17">
        <f t="shared" si="36"/>
        <v>7888437.3851843504</v>
      </c>
      <c r="O131" s="17">
        <f t="shared" si="37"/>
        <v>0</v>
      </c>
      <c r="P131" s="17">
        <f t="shared" si="38"/>
        <v>896460.59721468505</v>
      </c>
      <c r="Q131" s="17">
        <f t="shared" si="39"/>
        <v>15693686.499935294</v>
      </c>
    </row>
    <row r="132" spans="1:17" x14ac:dyDescent="0.2">
      <c r="A132" s="20">
        <v>41487</v>
      </c>
      <c r="B132" s="19">
        <v>15437622</v>
      </c>
      <c r="C132" s="17">
        <v>4.4000000000000004</v>
      </c>
      <c r="D132" s="17">
        <v>93.8</v>
      </c>
      <c r="E132" s="17">
        <v>44.899999999999636</v>
      </c>
      <c r="F132" s="17">
        <v>31</v>
      </c>
      <c r="G132" s="17">
        <v>0</v>
      </c>
      <c r="H132" s="17">
        <v>1</v>
      </c>
      <c r="J132" s="17">
        <f t="shared" si="32"/>
        <v>4780839.7635845104</v>
      </c>
      <c r="K132" s="17">
        <f t="shared" si="33"/>
        <v>12236.795215411405</v>
      </c>
      <c r="L132" s="17">
        <f t="shared" si="34"/>
        <v>1377837.8687704005</v>
      </c>
      <c r="M132" s="17">
        <f t="shared" si="35"/>
        <v>233963.31196377927</v>
      </c>
      <c r="N132" s="17">
        <f t="shared" si="36"/>
        <v>7888437.3851843504</v>
      </c>
      <c r="O132" s="17">
        <f t="shared" si="37"/>
        <v>0</v>
      </c>
      <c r="P132" s="17">
        <f t="shared" si="38"/>
        <v>896460.59721468505</v>
      </c>
      <c r="Q132" s="17">
        <f t="shared" si="39"/>
        <v>15189775.721933138</v>
      </c>
    </row>
    <row r="133" spans="1:17" x14ac:dyDescent="0.2">
      <c r="A133" s="20">
        <v>41518</v>
      </c>
      <c r="B133" s="19">
        <v>14047358</v>
      </c>
      <c r="C133" s="17">
        <v>83</v>
      </c>
      <c r="D133" s="17">
        <v>18.2</v>
      </c>
      <c r="E133" s="17">
        <v>24</v>
      </c>
      <c r="F133" s="17">
        <v>30</v>
      </c>
      <c r="G133" s="17">
        <v>1</v>
      </c>
      <c r="H133" s="17">
        <v>1</v>
      </c>
      <c r="J133" s="17">
        <f t="shared" si="32"/>
        <v>4780839.7635845104</v>
      </c>
      <c r="K133" s="17">
        <f t="shared" si="33"/>
        <v>230830.45519980602</v>
      </c>
      <c r="L133" s="17">
        <f t="shared" si="34"/>
        <v>267341.67603007774</v>
      </c>
      <c r="M133" s="17">
        <f t="shared" si="35"/>
        <v>125058.340470618</v>
      </c>
      <c r="N133" s="17">
        <f t="shared" si="36"/>
        <v>7633971.6630816292</v>
      </c>
      <c r="O133" s="17">
        <f t="shared" si="37"/>
        <v>-429823.48402715102</v>
      </c>
      <c r="P133" s="17">
        <f t="shared" si="38"/>
        <v>896460.59721468505</v>
      </c>
      <c r="Q133" s="17">
        <f t="shared" si="39"/>
        <v>13504679.011554176</v>
      </c>
    </row>
    <row r="134" spans="1:17" x14ac:dyDescent="0.2">
      <c r="A134" s="20">
        <v>41548</v>
      </c>
      <c r="B134" s="19">
        <v>13615030</v>
      </c>
      <c r="C134" s="17">
        <v>208.5</v>
      </c>
      <c r="D134" s="17">
        <v>0.4</v>
      </c>
      <c r="E134" s="17">
        <v>-14.099999999999909</v>
      </c>
      <c r="F134" s="17">
        <v>31</v>
      </c>
      <c r="G134" s="17">
        <v>1</v>
      </c>
      <c r="H134" s="17">
        <v>1</v>
      </c>
      <c r="J134" s="17">
        <f t="shared" si="32"/>
        <v>4780839.7635845104</v>
      </c>
      <c r="K134" s="17">
        <f t="shared" si="33"/>
        <v>579857.22782119946</v>
      </c>
      <c r="L134" s="17">
        <f t="shared" si="34"/>
        <v>5875.6412314302797</v>
      </c>
      <c r="M134" s="17">
        <f t="shared" si="35"/>
        <v>-73471.775026487609</v>
      </c>
      <c r="N134" s="17">
        <f t="shared" si="36"/>
        <v>7888437.3851843504</v>
      </c>
      <c r="O134" s="17">
        <f t="shared" si="37"/>
        <v>-429823.48402715102</v>
      </c>
      <c r="P134" s="17">
        <f t="shared" si="38"/>
        <v>896460.59721468505</v>
      </c>
      <c r="Q134" s="17">
        <f t="shared" si="39"/>
        <v>13648175.355982538</v>
      </c>
    </row>
    <row r="135" spans="1:17" x14ac:dyDescent="0.2">
      <c r="A135" s="20">
        <v>41579</v>
      </c>
      <c r="B135" s="19">
        <v>13376948</v>
      </c>
      <c r="C135" s="17">
        <v>478.2</v>
      </c>
      <c r="D135" s="17">
        <v>0</v>
      </c>
      <c r="E135" s="17">
        <v>-23.900000000000091</v>
      </c>
      <c r="F135" s="17">
        <v>30</v>
      </c>
      <c r="G135" s="17">
        <v>1</v>
      </c>
      <c r="H135" s="17">
        <v>1</v>
      </c>
      <c r="J135" s="17">
        <f t="shared" si="32"/>
        <v>4780839.7635845104</v>
      </c>
      <c r="K135" s="17">
        <f t="shared" si="33"/>
        <v>1329917.1527294847</v>
      </c>
      <c r="L135" s="17">
        <f t="shared" si="34"/>
        <v>0</v>
      </c>
      <c r="M135" s="17">
        <f t="shared" si="35"/>
        <v>-124537.2640519909</v>
      </c>
      <c r="N135" s="17">
        <f t="shared" si="36"/>
        <v>7633971.6630816292</v>
      </c>
      <c r="O135" s="17">
        <f t="shared" si="37"/>
        <v>-429823.48402715102</v>
      </c>
      <c r="P135" s="17">
        <f t="shared" si="38"/>
        <v>896460.59721468505</v>
      </c>
      <c r="Q135" s="17">
        <f t="shared" si="39"/>
        <v>14086828.428531168</v>
      </c>
    </row>
    <row r="136" spans="1:17" x14ac:dyDescent="0.2">
      <c r="A136" s="20">
        <v>41609</v>
      </c>
      <c r="B136" s="19">
        <v>14927116</v>
      </c>
      <c r="C136" s="17">
        <v>688.1</v>
      </c>
      <c r="D136" s="17">
        <v>0</v>
      </c>
      <c r="E136" s="17">
        <v>-44.899999999999636</v>
      </c>
      <c r="F136" s="17">
        <v>31</v>
      </c>
      <c r="G136" s="17">
        <v>0</v>
      </c>
      <c r="H136" s="17">
        <v>1</v>
      </c>
      <c r="J136" s="17">
        <f t="shared" si="32"/>
        <v>4780839.7635845104</v>
      </c>
      <c r="K136" s="17">
        <f t="shared" si="33"/>
        <v>1913667.9063010425</v>
      </c>
      <c r="L136" s="17">
        <f t="shared" si="34"/>
        <v>0</v>
      </c>
      <c r="M136" s="17">
        <f t="shared" si="35"/>
        <v>-233963.31196377927</v>
      </c>
      <c r="N136" s="17">
        <f t="shared" si="36"/>
        <v>7888437.3851843504</v>
      </c>
      <c r="O136" s="17">
        <f t="shared" si="37"/>
        <v>0</v>
      </c>
      <c r="P136" s="17">
        <f t="shared" si="38"/>
        <v>896460.59721468505</v>
      </c>
      <c r="Q136" s="17">
        <f t="shared" si="39"/>
        <v>15245442.340320811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37"/>
  <sheetViews>
    <sheetView workbookViewId="0"/>
  </sheetViews>
  <sheetFormatPr defaultColWidth="9.140625" defaultRowHeight="12.75" x14ac:dyDescent="0.2"/>
  <cols>
    <col min="1" max="2" width="9.140625" style="17"/>
    <col min="3" max="3" width="10.5703125" style="17" bestFit="1" customWidth="1"/>
    <col min="4" max="232" width="9.140625" style="17"/>
    <col min="233" max="233" width="13.7109375" style="17" bestFit="1" customWidth="1"/>
    <col min="234" max="234" width="10.140625" style="17" bestFit="1" customWidth="1"/>
    <col min="235" max="235" width="10.5703125" style="17" bestFit="1" customWidth="1"/>
    <col min="236" max="237" width="11.140625" style="17" bestFit="1" customWidth="1"/>
    <col min="238" max="239" width="9.85546875" style="17" bestFit="1" customWidth="1"/>
    <col min="240" max="241" width="9.140625" style="17"/>
    <col min="242" max="242" width="10.5703125" style="17" bestFit="1" customWidth="1"/>
    <col min="243" max="244" width="10.5703125" style="17" customWidth="1"/>
    <col min="245" max="245" width="11.140625" style="17" bestFit="1" customWidth="1"/>
    <col min="246" max="247" width="11.7109375" style="17" bestFit="1" customWidth="1"/>
    <col min="248" max="248" width="8" style="17" bestFit="1" customWidth="1"/>
    <col min="249" max="250" width="8" style="17" customWidth="1"/>
    <col min="251" max="251" width="12" style="17" bestFit="1" customWidth="1"/>
    <col min="252" max="252" width="10.28515625" style="17" customWidth="1"/>
    <col min="253" max="253" width="9.5703125" style="17" bestFit="1" customWidth="1"/>
    <col min="254" max="254" width="9.85546875" style="17" bestFit="1" customWidth="1"/>
    <col min="255" max="256" width="9.140625" style="17"/>
    <col min="257" max="258" width="10.42578125" style="17" bestFit="1" customWidth="1"/>
    <col min="259" max="488" width="9.140625" style="17"/>
    <col min="489" max="489" width="13.7109375" style="17" bestFit="1" customWidth="1"/>
    <col min="490" max="490" width="10.140625" style="17" bestFit="1" customWidth="1"/>
    <col min="491" max="491" width="10.5703125" style="17" bestFit="1" customWidth="1"/>
    <col min="492" max="493" width="11.140625" style="17" bestFit="1" customWidth="1"/>
    <col min="494" max="495" width="9.85546875" style="17" bestFit="1" customWidth="1"/>
    <col min="496" max="497" width="9.140625" style="17"/>
    <col min="498" max="498" width="10.5703125" style="17" bestFit="1" customWidth="1"/>
    <col min="499" max="500" width="10.5703125" style="17" customWidth="1"/>
    <col min="501" max="501" width="11.140625" style="17" bestFit="1" customWidth="1"/>
    <col min="502" max="503" width="11.7109375" style="17" bestFit="1" customWidth="1"/>
    <col min="504" max="504" width="8" style="17" bestFit="1" customWidth="1"/>
    <col min="505" max="506" width="8" style="17" customWidth="1"/>
    <col min="507" max="507" width="12" style="17" bestFit="1" customWidth="1"/>
    <col min="508" max="508" width="10.28515625" style="17" customWidth="1"/>
    <col min="509" max="509" width="9.5703125" style="17" bestFit="1" customWidth="1"/>
    <col min="510" max="510" width="9.85546875" style="17" bestFit="1" customWidth="1"/>
    <col min="511" max="512" width="9.140625" style="17"/>
    <col min="513" max="514" width="10.42578125" style="17" bestFit="1" customWidth="1"/>
    <col min="515" max="744" width="9.140625" style="17"/>
    <col min="745" max="745" width="13.7109375" style="17" bestFit="1" customWidth="1"/>
    <col min="746" max="746" width="10.140625" style="17" bestFit="1" customWidth="1"/>
    <col min="747" max="747" width="10.5703125" style="17" bestFit="1" customWidth="1"/>
    <col min="748" max="749" width="11.140625" style="17" bestFit="1" customWidth="1"/>
    <col min="750" max="751" width="9.85546875" style="17" bestFit="1" customWidth="1"/>
    <col min="752" max="753" width="9.140625" style="17"/>
    <col min="754" max="754" width="10.5703125" style="17" bestFit="1" customWidth="1"/>
    <col min="755" max="756" width="10.5703125" style="17" customWidth="1"/>
    <col min="757" max="757" width="11.140625" style="17" bestFit="1" customWidth="1"/>
    <col min="758" max="759" width="11.7109375" style="17" bestFit="1" customWidth="1"/>
    <col min="760" max="760" width="8" style="17" bestFit="1" customWidth="1"/>
    <col min="761" max="762" width="8" style="17" customWidth="1"/>
    <col min="763" max="763" width="12" style="17" bestFit="1" customWidth="1"/>
    <col min="764" max="764" width="10.28515625" style="17" customWidth="1"/>
    <col min="765" max="765" width="9.5703125" style="17" bestFit="1" customWidth="1"/>
    <col min="766" max="766" width="9.85546875" style="17" bestFit="1" customWidth="1"/>
    <col min="767" max="768" width="9.140625" style="17"/>
    <col min="769" max="770" width="10.42578125" style="17" bestFit="1" customWidth="1"/>
    <col min="771" max="1000" width="9.140625" style="17"/>
    <col min="1001" max="1001" width="13.7109375" style="17" bestFit="1" customWidth="1"/>
    <col min="1002" max="1002" width="10.140625" style="17" bestFit="1" customWidth="1"/>
    <col min="1003" max="1003" width="10.5703125" style="17" bestFit="1" customWidth="1"/>
    <col min="1004" max="1005" width="11.140625" style="17" bestFit="1" customWidth="1"/>
    <col min="1006" max="1007" width="9.85546875" style="17" bestFit="1" customWidth="1"/>
    <col min="1008" max="1009" width="9.140625" style="17"/>
    <col min="1010" max="1010" width="10.5703125" style="17" bestFit="1" customWidth="1"/>
    <col min="1011" max="1012" width="10.5703125" style="17" customWidth="1"/>
    <col min="1013" max="1013" width="11.140625" style="17" bestFit="1" customWidth="1"/>
    <col min="1014" max="1015" width="11.7109375" style="17" bestFit="1" customWidth="1"/>
    <col min="1016" max="1016" width="8" style="17" bestFit="1" customWidth="1"/>
    <col min="1017" max="1018" width="8" style="17" customWidth="1"/>
    <col min="1019" max="1019" width="12" style="17" bestFit="1" customWidth="1"/>
    <col min="1020" max="1020" width="10.28515625" style="17" customWidth="1"/>
    <col min="1021" max="1021" width="9.5703125" style="17" bestFit="1" customWidth="1"/>
    <col min="1022" max="1022" width="9.85546875" style="17" bestFit="1" customWidth="1"/>
    <col min="1023" max="1024" width="9.140625" style="17"/>
    <col min="1025" max="1026" width="10.42578125" style="17" bestFit="1" customWidth="1"/>
    <col min="1027" max="1256" width="9.140625" style="17"/>
    <col min="1257" max="1257" width="13.7109375" style="17" bestFit="1" customWidth="1"/>
    <col min="1258" max="1258" width="10.140625" style="17" bestFit="1" customWidth="1"/>
    <col min="1259" max="1259" width="10.5703125" style="17" bestFit="1" customWidth="1"/>
    <col min="1260" max="1261" width="11.140625" style="17" bestFit="1" customWidth="1"/>
    <col min="1262" max="1263" width="9.85546875" style="17" bestFit="1" customWidth="1"/>
    <col min="1264" max="1265" width="9.140625" style="17"/>
    <col min="1266" max="1266" width="10.5703125" style="17" bestFit="1" customWidth="1"/>
    <col min="1267" max="1268" width="10.5703125" style="17" customWidth="1"/>
    <col min="1269" max="1269" width="11.140625" style="17" bestFit="1" customWidth="1"/>
    <col min="1270" max="1271" width="11.7109375" style="17" bestFit="1" customWidth="1"/>
    <col min="1272" max="1272" width="8" style="17" bestFit="1" customWidth="1"/>
    <col min="1273" max="1274" width="8" style="17" customWidth="1"/>
    <col min="1275" max="1275" width="12" style="17" bestFit="1" customWidth="1"/>
    <col min="1276" max="1276" width="10.28515625" style="17" customWidth="1"/>
    <col min="1277" max="1277" width="9.5703125" style="17" bestFit="1" customWidth="1"/>
    <col min="1278" max="1278" width="9.85546875" style="17" bestFit="1" customWidth="1"/>
    <col min="1279" max="1280" width="9.140625" style="17"/>
    <col min="1281" max="1282" width="10.42578125" style="17" bestFit="1" customWidth="1"/>
    <col min="1283" max="1512" width="9.140625" style="17"/>
    <col min="1513" max="1513" width="13.7109375" style="17" bestFit="1" customWidth="1"/>
    <col min="1514" max="1514" width="10.140625" style="17" bestFit="1" customWidth="1"/>
    <col min="1515" max="1515" width="10.5703125" style="17" bestFit="1" customWidth="1"/>
    <col min="1516" max="1517" width="11.140625" style="17" bestFit="1" customWidth="1"/>
    <col min="1518" max="1519" width="9.85546875" style="17" bestFit="1" customWidth="1"/>
    <col min="1520" max="1521" width="9.140625" style="17"/>
    <col min="1522" max="1522" width="10.5703125" style="17" bestFit="1" customWidth="1"/>
    <col min="1523" max="1524" width="10.5703125" style="17" customWidth="1"/>
    <col min="1525" max="1525" width="11.140625" style="17" bestFit="1" customWidth="1"/>
    <col min="1526" max="1527" width="11.7109375" style="17" bestFit="1" customWidth="1"/>
    <col min="1528" max="1528" width="8" style="17" bestFit="1" customWidth="1"/>
    <col min="1529" max="1530" width="8" style="17" customWidth="1"/>
    <col min="1531" max="1531" width="12" style="17" bestFit="1" customWidth="1"/>
    <col min="1532" max="1532" width="10.28515625" style="17" customWidth="1"/>
    <col min="1533" max="1533" width="9.5703125" style="17" bestFit="1" customWidth="1"/>
    <col min="1534" max="1534" width="9.85546875" style="17" bestFit="1" customWidth="1"/>
    <col min="1535" max="1536" width="9.140625" style="17"/>
    <col min="1537" max="1538" width="10.42578125" style="17" bestFit="1" customWidth="1"/>
    <col min="1539" max="1768" width="9.140625" style="17"/>
    <col min="1769" max="1769" width="13.7109375" style="17" bestFit="1" customWidth="1"/>
    <col min="1770" max="1770" width="10.140625" style="17" bestFit="1" customWidth="1"/>
    <col min="1771" max="1771" width="10.5703125" style="17" bestFit="1" customWidth="1"/>
    <col min="1772" max="1773" width="11.140625" style="17" bestFit="1" customWidth="1"/>
    <col min="1774" max="1775" width="9.85546875" style="17" bestFit="1" customWidth="1"/>
    <col min="1776" max="1777" width="9.140625" style="17"/>
    <col min="1778" max="1778" width="10.5703125" style="17" bestFit="1" customWidth="1"/>
    <col min="1779" max="1780" width="10.5703125" style="17" customWidth="1"/>
    <col min="1781" max="1781" width="11.140625" style="17" bestFit="1" customWidth="1"/>
    <col min="1782" max="1783" width="11.7109375" style="17" bestFit="1" customWidth="1"/>
    <col min="1784" max="1784" width="8" style="17" bestFit="1" customWidth="1"/>
    <col min="1785" max="1786" width="8" style="17" customWidth="1"/>
    <col min="1787" max="1787" width="12" style="17" bestFit="1" customWidth="1"/>
    <col min="1788" max="1788" width="10.28515625" style="17" customWidth="1"/>
    <col min="1789" max="1789" width="9.5703125" style="17" bestFit="1" customWidth="1"/>
    <col min="1790" max="1790" width="9.85546875" style="17" bestFit="1" customWidth="1"/>
    <col min="1791" max="1792" width="9.140625" style="17"/>
    <col min="1793" max="1794" width="10.42578125" style="17" bestFit="1" customWidth="1"/>
    <col min="1795" max="2024" width="9.140625" style="17"/>
    <col min="2025" max="2025" width="13.7109375" style="17" bestFit="1" customWidth="1"/>
    <col min="2026" max="2026" width="10.140625" style="17" bestFit="1" customWidth="1"/>
    <col min="2027" max="2027" width="10.5703125" style="17" bestFit="1" customWidth="1"/>
    <col min="2028" max="2029" width="11.140625" style="17" bestFit="1" customWidth="1"/>
    <col min="2030" max="2031" width="9.85546875" style="17" bestFit="1" customWidth="1"/>
    <col min="2032" max="2033" width="9.140625" style="17"/>
    <col min="2034" max="2034" width="10.5703125" style="17" bestFit="1" customWidth="1"/>
    <col min="2035" max="2036" width="10.5703125" style="17" customWidth="1"/>
    <col min="2037" max="2037" width="11.140625" style="17" bestFit="1" customWidth="1"/>
    <col min="2038" max="2039" width="11.7109375" style="17" bestFit="1" customWidth="1"/>
    <col min="2040" max="2040" width="8" style="17" bestFit="1" customWidth="1"/>
    <col min="2041" max="2042" width="8" style="17" customWidth="1"/>
    <col min="2043" max="2043" width="12" style="17" bestFit="1" customWidth="1"/>
    <col min="2044" max="2044" width="10.28515625" style="17" customWidth="1"/>
    <col min="2045" max="2045" width="9.5703125" style="17" bestFit="1" customWidth="1"/>
    <col min="2046" max="2046" width="9.85546875" style="17" bestFit="1" customWidth="1"/>
    <col min="2047" max="2048" width="9.140625" style="17"/>
    <col min="2049" max="2050" width="10.42578125" style="17" bestFit="1" customWidth="1"/>
    <col min="2051" max="2280" width="9.140625" style="17"/>
    <col min="2281" max="2281" width="13.7109375" style="17" bestFit="1" customWidth="1"/>
    <col min="2282" max="2282" width="10.140625" style="17" bestFit="1" customWidth="1"/>
    <col min="2283" max="2283" width="10.5703125" style="17" bestFit="1" customWidth="1"/>
    <col min="2284" max="2285" width="11.140625" style="17" bestFit="1" customWidth="1"/>
    <col min="2286" max="2287" width="9.85546875" style="17" bestFit="1" customWidth="1"/>
    <col min="2288" max="2289" width="9.140625" style="17"/>
    <col min="2290" max="2290" width="10.5703125" style="17" bestFit="1" customWidth="1"/>
    <col min="2291" max="2292" width="10.5703125" style="17" customWidth="1"/>
    <col min="2293" max="2293" width="11.140625" style="17" bestFit="1" customWidth="1"/>
    <col min="2294" max="2295" width="11.7109375" style="17" bestFit="1" customWidth="1"/>
    <col min="2296" max="2296" width="8" style="17" bestFit="1" customWidth="1"/>
    <col min="2297" max="2298" width="8" style="17" customWidth="1"/>
    <col min="2299" max="2299" width="12" style="17" bestFit="1" customWidth="1"/>
    <col min="2300" max="2300" width="10.28515625" style="17" customWidth="1"/>
    <col min="2301" max="2301" width="9.5703125" style="17" bestFit="1" customWidth="1"/>
    <col min="2302" max="2302" width="9.85546875" style="17" bestFit="1" customWidth="1"/>
    <col min="2303" max="2304" width="9.140625" style="17"/>
    <col min="2305" max="2306" width="10.42578125" style="17" bestFit="1" customWidth="1"/>
    <col min="2307" max="2536" width="9.140625" style="17"/>
    <col min="2537" max="2537" width="13.7109375" style="17" bestFit="1" customWidth="1"/>
    <col min="2538" max="2538" width="10.140625" style="17" bestFit="1" customWidth="1"/>
    <col min="2539" max="2539" width="10.5703125" style="17" bestFit="1" customWidth="1"/>
    <col min="2540" max="2541" width="11.140625" style="17" bestFit="1" customWidth="1"/>
    <col min="2542" max="2543" width="9.85546875" style="17" bestFit="1" customWidth="1"/>
    <col min="2544" max="2545" width="9.140625" style="17"/>
    <col min="2546" max="2546" width="10.5703125" style="17" bestFit="1" customWidth="1"/>
    <col min="2547" max="2548" width="10.5703125" style="17" customWidth="1"/>
    <col min="2549" max="2549" width="11.140625" style="17" bestFit="1" customWidth="1"/>
    <col min="2550" max="2551" width="11.7109375" style="17" bestFit="1" customWidth="1"/>
    <col min="2552" max="2552" width="8" style="17" bestFit="1" customWidth="1"/>
    <col min="2553" max="2554" width="8" style="17" customWidth="1"/>
    <col min="2555" max="2555" width="12" style="17" bestFit="1" customWidth="1"/>
    <col min="2556" max="2556" width="10.28515625" style="17" customWidth="1"/>
    <col min="2557" max="2557" width="9.5703125" style="17" bestFit="1" customWidth="1"/>
    <col min="2558" max="2558" width="9.85546875" style="17" bestFit="1" customWidth="1"/>
    <col min="2559" max="2560" width="9.140625" style="17"/>
    <col min="2561" max="2562" width="10.42578125" style="17" bestFit="1" customWidth="1"/>
    <col min="2563" max="2792" width="9.140625" style="17"/>
    <col min="2793" max="2793" width="13.7109375" style="17" bestFit="1" customWidth="1"/>
    <col min="2794" max="2794" width="10.140625" style="17" bestFit="1" customWidth="1"/>
    <col min="2795" max="2795" width="10.5703125" style="17" bestFit="1" customWidth="1"/>
    <col min="2796" max="2797" width="11.140625" style="17" bestFit="1" customWidth="1"/>
    <col min="2798" max="2799" width="9.85546875" style="17" bestFit="1" customWidth="1"/>
    <col min="2800" max="2801" width="9.140625" style="17"/>
    <col min="2802" max="2802" width="10.5703125" style="17" bestFit="1" customWidth="1"/>
    <col min="2803" max="2804" width="10.5703125" style="17" customWidth="1"/>
    <col min="2805" max="2805" width="11.140625" style="17" bestFit="1" customWidth="1"/>
    <col min="2806" max="2807" width="11.7109375" style="17" bestFit="1" customWidth="1"/>
    <col min="2808" max="2808" width="8" style="17" bestFit="1" customWidth="1"/>
    <col min="2809" max="2810" width="8" style="17" customWidth="1"/>
    <col min="2811" max="2811" width="12" style="17" bestFit="1" customWidth="1"/>
    <col min="2812" max="2812" width="10.28515625" style="17" customWidth="1"/>
    <col min="2813" max="2813" width="9.5703125" style="17" bestFit="1" customWidth="1"/>
    <col min="2814" max="2814" width="9.85546875" style="17" bestFit="1" customWidth="1"/>
    <col min="2815" max="2816" width="9.140625" style="17"/>
    <col min="2817" max="2818" width="10.42578125" style="17" bestFit="1" customWidth="1"/>
    <col min="2819" max="3048" width="9.140625" style="17"/>
    <col min="3049" max="3049" width="13.7109375" style="17" bestFit="1" customWidth="1"/>
    <col min="3050" max="3050" width="10.140625" style="17" bestFit="1" customWidth="1"/>
    <col min="3051" max="3051" width="10.5703125" style="17" bestFit="1" customWidth="1"/>
    <col min="3052" max="3053" width="11.140625" style="17" bestFit="1" customWidth="1"/>
    <col min="3054" max="3055" width="9.85546875" style="17" bestFit="1" customWidth="1"/>
    <col min="3056" max="3057" width="9.140625" style="17"/>
    <col min="3058" max="3058" width="10.5703125" style="17" bestFit="1" customWidth="1"/>
    <col min="3059" max="3060" width="10.5703125" style="17" customWidth="1"/>
    <col min="3061" max="3061" width="11.140625" style="17" bestFit="1" customWidth="1"/>
    <col min="3062" max="3063" width="11.7109375" style="17" bestFit="1" customWidth="1"/>
    <col min="3064" max="3064" width="8" style="17" bestFit="1" customWidth="1"/>
    <col min="3065" max="3066" width="8" style="17" customWidth="1"/>
    <col min="3067" max="3067" width="12" style="17" bestFit="1" customWidth="1"/>
    <col min="3068" max="3068" width="10.28515625" style="17" customWidth="1"/>
    <col min="3069" max="3069" width="9.5703125" style="17" bestFit="1" customWidth="1"/>
    <col min="3070" max="3070" width="9.85546875" style="17" bestFit="1" customWidth="1"/>
    <col min="3071" max="3072" width="9.140625" style="17"/>
    <col min="3073" max="3074" width="10.42578125" style="17" bestFit="1" customWidth="1"/>
    <col min="3075" max="3304" width="9.140625" style="17"/>
    <col min="3305" max="3305" width="13.7109375" style="17" bestFit="1" customWidth="1"/>
    <col min="3306" max="3306" width="10.140625" style="17" bestFit="1" customWidth="1"/>
    <col min="3307" max="3307" width="10.5703125" style="17" bestFit="1" customWidth="1"/>
    <col min="3308" max="3309" width="11.140625" style="17" bestFit="1" customWidth="1"/>
    <col min="3310" max="3311" width="9.85546875" style="17" bestFit="1" customWidth="1"/>
    <col min="3312" max="3313" width="9.140625" style="17"/>
    <col min="3314" max="3314" width="10.5703125" style="17" bestFit="1" customWidth="1"/>
    <col min="3315" max="3316" width="10.5703125" style="17" customWidth="1"/>
    <col min="3317" max="3317" width="11.140625" style="17" bestFit="1" customWidth="1"/>
    <col min="3318" max="3319" width="11.7109375" style="17" bestFit="1" customWidth="1"/>
    <col min="3320" max="3320" width="8" style="17" bestFit="1" customWidth="1"/>
    <col min="3321" max="3322" width="8" style="17" customWidth="1"/>
    <col min="3323" max="3323" width="12" style="17" bestFit="1" customWidth="1"/>
    <col min="3324" max="3324" width="10.28515625" style="17" customWidth="1"/>
    <col min="3325" max="3325" width="9.5703125" style="17" bestFit="1" customWidth="1"/>
    <col min="3326" max="3326" width="9.85546875" style="17" bestFit="1" customWidth="1"/>
    <col min="3327" max="3328" width="9.140625" style="17"/>
    <col min="3329" max="3330" width="10.42578125" style="17" bestFit="1" customWidth="1"/>
    <col min="3331" max="3560" width="9.140625" style="17"/>
    <col min="3561" max="3561" width="13.7109375" style="17" bestFit="1" customWidth="1"/>
    <col min="3562" max="3562" width="10.140625" style="17" bestFit="1" customWidth="1"/>
    <col min="3563" max="3563" width="10.5703125" style="17" bestFit="1" customWidth="1"/>
    <col min="3564" max="3565" width="11.140625" style="17" bestFit="1" customWidth="1"/>
    <col min="3566" max="3567" width="9.85546875" style="17" bestFit="1" customWidth="1"/>
    <col min="3568" max="3569" width="9.140625" style="17"/>
    <col min="3570" max="3570" width="10.5703125" style="17" bestFit="1" customWidth="1"/>
    <col min="3571" max="3572" width="10.5703125" style="17" customWidth="1"/>
    <col min="3573" max="3573" width="11.140625" style="17" bestFit="1" customWidth="1"/>
    <col min="3574" max="3575" width="11.7109375" style="17" bestFit="1" customWidth="1"/>
    <col min="3576" max="3576" width="8" style="17" bestFit="1" customWidth="1"/>
    <col min="3577" max="3578" width="8" style="17" customWidth="1"/>
    <col min="3579" max="3579" width="12" style="17" bestFit="1" customWidth="1"/>
    <col min="3580" max="3580" width="10.28515625" style="17" customWidth="1"/>
    <col min="3581" max="3581" width="9.5703125" style="17" bestFit="1" customWidth="1"/>
    <col min="3582" max="3582" width="9.85546875" style="17" bestFit="1" customWidth="1"/>
    <col min="3583" max="3584" width="9.140625" style="17"/>
    <col min="3585" max="3586" width="10.42578125" style="17" bestFit="1" customWidth="1"/>
    <col min="3587" max="3816" width="9.140625" style="17"/>
    <col min="3817" max="3817" width="13.7109375" style="17" bestFit="1" customWidth="1"/>
    <col min="3818" max="3818" width="10.140625" style="17" bestFit="1" customWidth="1"/>
    <col min="3819" max="3819" width="10.5703125" style="17" bestFit="1" customWidth="1"/>
    <col min="3820" max="3821" width="11.140625" style="17" bestFit="1" customWidth="1"/>
    <col min="3822" max="3823" width="9.85546875" style="17" bestFit="1" customWidth="1"/>
    <col min="3824" max="3825" width="9.140625" style="17"/>
    <col min="3826" max="3826" width="10.5703125" style="17" bestFit="1" customWidth="1"/>
    <col min="3827" max="3828" width="10.5703125" style="17" customWidth="1"/>
    <col min="3829" max="3829" width="11.140625" style="17" bestFit="1" customWidth="1"/>
    <col min="3830" max="3831" width="11.7109375" style="17" bestFit="1" customWidth="1"/>
    <col min="3832" max="3832" width="8" style="17" bestFit="1" customWidth="1"/>
    <col min="3833" max="3834" width="8" style="17" customWidth="1"/>
    <col min="3835" max="3835" width="12" style="17" bestFit="1" customWidth="1"/>
    <col min="3836" max="3836" width="10.28515625" style="17" customWidth="1"/>
    <col min="3837" max="3837" width="9.5703125" style="17" bestFit="1" customWidth="1"/>
    <col min="3838" max="3838" width="9.85546875" style="17" bestFit="1" customWidth="1"/>
    <col min="3839" max="3840" width="9.140625" style="17"/>
    <col min="3841" max="3842" width="10.42578125" style="17" bestFit="1" customWidth="1"/>
    <col min="3843" max="4072" width="9.140625" style="17"/>
    <col min="4073" max="4073" width="13.7109375" style="17" bestFit="1" customWidth="1"/>
    <col min="4074" max="4074" width="10.140625" style="17" bestFit="1" customWidth="1"/>
    <col min="4075" max="4075" width="10.5703125" style="17" bestFit="1" customWidth="1"/>
    <col min="4076" max="4077" width="11.140625" style="17" bestFit="1" customWidth="1"/>
    <col min="4078" max="4079" width="9.85546875" style="17" bestFit="1" customWidth="1"/>
    <col min="4080" max="4081" width="9.140625" style="17"/>
    <col min="4082" max="4082" width="10.5703125" style="17" bestFit="1" customWidth="1"/>
    <col min="4083" max="4084" width="10.5703125" style="17" customWidth="1"/>
    <col min="4085" max="4085" width="11.140625" style="17" bestFit="1" customWidth="1"/>
    <col min="4086" max="4087" width="11.7109375" style="17" bestFit="1" customWidth="1"/>
    <col min="4088" max="4088" width="8" style="17" bestFit="1" customWidth="1"/>
    <col min="4089" max="4090" width="8" style="17" customWidth="1"/>
    <col min="4091" max="4091" width="12" style="17" bestFit="1" customWidth="1"/>
    <col min="4092" max="4092" width="10.28515625" style="17" customWidth="1"/>
    <col min="4093" max="4093" width="9.5703125" style="17" bestFit="1" customWidth="1"/>
    <col min="4094" max="4094" width="9.85546875" style="17" bestFit="1" customWidth="1"/>
    <col min="4095" max="4096" width="9.140625" style="17"/>
    <col min="4097" max="4098" width="10.42578125" style="17" bestFit="1" customWidth="1"/>
    <col min="4099" max="4328" width="9.140625" style="17"/>
    <col min="4329" max="4329" width="13.7109375" style="17" bestFit="1" customWidth="1"/>
    <col min="4330" max="4330" width="10.140625" style="17" bestFit="1" customWidth="1"/>
    <col min="4331" max="4331" width="10.5703125" style="17" bestFit="1" customWidth="1"/>
    <col min="4332" max="4333" width="11.140625" style="17" bestFit="1" customWidth="1"/>
    <col min="4334" max="4335" width="9.85546875" style="17" bestFit="1" customWidth="1"/>
    <col min="4336" max="4337" width="9.140625" style="17"/>
    <col min="4338" max="4338" width="10.5703125" style="17" bestFit="1" customWidth="1"/>
    <col min="4339" max="4340" width="10.5703125" style="17" customWidth="1"/>
    <col min="4341" max="4341" width="11.140625" style="17" bestFit="1" customWidth="1"/>
    <col min="4342" max="4343" width="11.7109375" style="17" bestFit="1" customWidth="1"/>
    <col min="4344" max="4344" width="8" style="17" bestFit="1" customWidth="1"/>
    <col min="4345" max="4346" width="8" style="17" customWidth="1"/>
    <col min="4347" max="4347" width="12" style="17" bestFit="1" customWidth="1"/>
    <col min="4348" max="4348" width="10.28515625" style="17" customWidth="1"/>
    <col min="4349" max="4349" width="9.5703125" style="17" bestFit="1" customWidth="1"/>
    <col min="4350" max="4350" width="9.85546875" style="17" bestFit="1" customWidth="1"/>
    <col min="4351" max="4352" width="9.140625" style="17"/>
    <col min="4353" max="4354" width="10.42578125" style="17" bestFit="1" customWidth="1"/>
    <col min="4355" max="4584" width="9.140625" style="17"/>
    <col min="4585" max="4585" width="13.7109375" style="17" bestFit="1" customWidth="1"/>
    <col min="4586" max="4586" width="10.140625" style="17" bestFit="1" customWidth="1"/>
    <col min="4587" max="4587" width="10.5703125" style="17" bestFit="1" customWidth="1"/>
    <col min="4588" max="4589" width="11.140625" style="17" bestFit="1" customWidth="1"/>
    <col min="4590" max="4591" width="9.85546875" style="17" bestFit="1" customWidth="1"/>
    <col min="4592" max="4593" width="9.140625" style="17"/>
    <col min="4594" max="4594" width="10.5703125" style="17" bestFit="1" customWidth="1"/>
    <col min="4595" max="4596" width="10.5703125" style="17" customWidth="1"/>
    <col min="4597" max="4597" width="11.140625" style="17" bestFit="1" customWidth="1"/>
    <col min="4598" max="4599" width="11.7109375" style="17" bestFit="1" customWidth="1"/>
    <col min="4600" max="4600" width="8" style="17" bestFit="1" customWidth="1"/>
    <col min="4601" max="4602" width="8" style="17" customWidth="1"/>
    <col min="4603" max="4603" width="12" style="17" bestFit="1" customWidth="1"/>
    <col min="4604" max="4604" width="10.28515625" style="17" customWidth="1"/>
    <col min="4605" max="4605" width="9.5703125" style="17" bestFit="1" customWidth="1"/>
    <col min="4606" max="4606" width="9.85546875" style="17" bestFit="1" customWidth="1"/>
    <col min="4607" max="4608" width="9.140625" style="17"/>
    <col min="4609" max="4610" width="10.42578125" style="17" bestFit="1" customWidth="1"/>
    <col min="4611" max="4840" width="9.140625" style="17"/>
    <col min="4841" max="4841" width="13.7109375" style="17" bestFit="1" customWidth="1"/>
    <col min="4842" max="4842" width="10.140625" style="17" bestFit="1" customWidth="1"/>
    <col min="4843" max="4843" width="10.5703125" style="17" bestFit="1" customWidth="1"/>
    <col min="4844" max="4845" width="11.140625" style="17" bestFit="1" customWidth="1"/>
    <col min="4846" max="4847" width="9.85546875" style="17" bestFit="1" customWidth="1"/>
    <col min="4848" max="4849" width="9.140625" style="17"/>
    <col min="4850" max="4850" width="10.5703125" style="17" bestFit="1" customWidth="1"/>
    <col min="4851" max="4852" width="10.5703125" style="17" customWidth="1"/>
    <col min="4853" max="4853" width="11.140625" style="17" bestFit="1" customWidth="1"/>
    <col min="4854" max="4855" width="11.7109375" style="17" bestFit="1" customWidth="1"/>
    <col min="4856" max="4856" width="8" style="17" bestFit="1" customWidth="1"/>
    <col min="4857" max="4858" width="8" style="17" customWidth="1"/>
    <col min="4859" max="4859" width="12" style="17" bestFit="1" customWidth="1"/>
    <col min="4860" max="4860" width="10.28515625" style="17" customWidth="1"/>
    <col min="4861" max="4861" width="9.5703125" style="17" bestFit="1" customWidth="1"/>
    <col min="4862" max="4862" width="9.85546875" style="17" bestFit="1" customWidth="1"/>
    <col min="4863" max="4864" width="9.140625" style="17"/>
    <col min="4865" max="4866" width="10.42578125" style="17" bestFit="1" customWidth="1"/>
    <col min="4867" max="5096" width="9.140625" style="17"/>
    <col min="5097" max="5097" width="13.7109375" style="17" bestFit="1" customWidth="1"/>
    <col min="5098" max="5098" width="10.140625" style="17" bestFit="1" customWidth="1"/>
    <col min="5099" max="5099" width="10.5703125" style="17" bestFit="1" customWidth="1"/>
    <col min="5100" max="5101" width="11.140625" style="17" bestFit="1" customWidth="1"/>
    <col min="5102" max="5103" width="9.85546875" style="17" bestFit="1" customWidth="1"/>
    <col min="5104" max="5105" width="9.140625" style="17"/>
    <col min="5106" max="5106" width="10.5703125" style="17" bestFit="1" customWidth="1"/>
    <col min="5107" max="5108" width="10.5703125" style="17" customWidth="1"/>
    <col min="5109" max="5109" width="11.140625" style="17" bestFit="1" customWidth="1"/>
    <col min="5110" max="5111" width="11.7109375" style="17" bestFit="1" customWidth="1"/>
    <col min="5112" max="5112" width="8" style="17" bestFit="1" customWidth="1"/>
    <col min="5113" max="5114" width="8" style="17" customWidth="1"/>
    <col min="5115" max="5115" width="12" style="17" bestFit="1" customWidth="1"/>
    <col min="5116" max="5116" width="10.28515625" style="17" customWidth="1"/>
    <col min="5117" max="5117" width="9.5703125" style="17" bestFit="1" customWidth="1"/>
    <col min="5118" max="5118" width="9.85546875" style="17" bestFit="1" customWidth="1"/>
    <col min="5119" max="5120" width="9.140625" style="17"/>
    <col min="5121" max="5122" width="10.42578125" style="17" bestFit="1" customWidth="1"/>
    <col min="5123" max="5352" width="9.140625" style="17"/>
    <col min="5353" max="5353" width="13.7109375" style="17" bestFit="1" customWidth="1"/>
    <col min="5354" max="5354" width="10.140625" style="17" bestFit="1" customWidth="1"/>
    <col min="5355" max="5355" width="10.5703125" style="17" bestFit="1" customWidth="1"/>
    <col min="5356" max="5357" width="11.140625" style="17" bestFit="1" customWidth="1"/>
    <col min="5358" max="5359" width="9.85546875" style="17" bestFit="1" customWidth="1"/>
    <col min="5360" max="5361" width="9.140625" style="17"/>
    <col min="5362" max="5362" width="10.5703125" style="17" bestFit="1" customWidth="1"/>
    <col min="5363" max="5364" width="10.5703125" style="17" customWidth="1"/>
    <col min="5365" max="5365" width="11.140625" style="17" bestFit="1" customWidth="1"/>
    <col min="5366" max="5367" width="11.7109375" style="17" bestFit="1" customWidth="1"/>
    <col min="5368" max="5368" width="8" style="17" bestFit="1" customWidth="1"/>
    <col min="5369" max="5370" width="8" style="17" customWidth="1"/>
    <col min="5371" max="5371" width="12" style="17" bestFit="1" customWidth="1"/>
    <col min="5372" max="5372" width="10.28515625" style="17" customWidth="1"/>
    <col min="5373" max="5373" width="9.5703125" style="17" bestFit="1" customWidth="1"/>
    <col min="5374" max="5374" width="9.85546875" style="17" bestFit="1" customWidth="1"/>
    <col min="5375" max="5376" width="9.140625" style="17"/>
    <col min="5377" max="5378" width="10.42578125" style="17" bestFit="1" customWidth="1"/>
    <col min="5379" max="5608" width="9.140625" style="17"/>
    <col min="5609" max="5609" width="13.7109375" style="17" bestFit="1" customWidth="1"/>
    <col min="5610" max="5610" width="10.140625" style="17" bestFit="1" customWidth="1"/>
    <col min="5611" max="5611" width="10.5703125" style="17" bestFit="1" customWidth="1"/>
    <col min="5612" max="5613" width="11.140625" style="17" bestFit="1" customWidth="1"/>
    <col min="5614" max="5615" width="9.85546875" style="17" bestFit="1" customWidth="1"/>
    <col min="5616" max="5617" width="9.140625" style="17"/>
    <col min="5618" max="5618" width="10.5703125" style="17" bestFit="1" customWidth="1"/>
    <col min="5619" max="5620" width="10.5703125" style="17" customWidth="1"/>
    <col min="5621" max="5621" width="11.140625" style="17" bestFit="1" customWidth="1"/>
    <col min="5622" max="5623" width="11.7109375" style="17" bestFit="1" customWidth="1"/>
    <col min="5624" max="5624" width="8" style="17" bestFit="1" customWidth="1"/>
    <col min="5625" max="5626" width="8" style="17" customWidth="1"/>
    <col min="5627" max="5627" width="12" style="17" bestFit="1" customWidth="1"/>
    <col min="5628" max="5628" width="10.28515625" style="17" customWidth="1"/>
    <col min="5629" max="5629" width="9.5703125" style="17" bestFit="1" customWidth="1"/>
    <col min="5630" max="5630" width="9.85546875" style="17" bestFit="1" customWidth="1"/>
    <col min="5631" max="5632" width="9.140625" style="17"/>
    <col min="5633" max="5634" width="10.42578125" style="17" bestFit="1" customWidth="1"/>
    <col min="5635" max="5864" width="9.140625" style="17"/>
    <col min="5865" max="5865" width="13.7109375" style="17" bestFit="1" customWidth="1"/>
    <col min="5866" max="5866" width="10.140625" style="17" bestFit="1" customWidth="1"/>
    <col min="5867" max="5867" width="10.5703125" style="17" bestFit="1" customWidth="1"/>
    <col min="5868" max="5869" width="11.140625" style="17" bestFit="1" customWidth="1"/>
    <col min="5870" max="5871" width="9.85546875" style="17" bestFit="1" customWidth="1"/>
    <col min="5872" max="5873" width="9.140625" style="17"/>
    <col min="5874" max="5874" width="10.5703125" style="17" bestFit="1" customWidth="1"/>
    <col min="5875" max="5876" width="10.5703125" style="17" customWidth="1"/>
    <col min="5877" max="5877" width="11.140625" style="17" bestFit="1" customWidth="1"/>
    <col min="5878" max="5879" width="11.7109375" style="17" bestFit="1" customWidth="1"/>
    <col min="5880" max="5880" width="8" style="17" bestFit="1" customWidth="1"/>
    <col min="5881" max="5882" width="8" style="17" customWidth="1"/>
    <col min="5883" max="5883" width="12" style="17" bestFit="1" customWidth="1"/>
    <col min="5884" max="5884" width="10.28515625" style="17" customWidth="1"/>
    <col min="5885" max="5885" width="9.5703125" style="17" bestFit="1" customWidth="1"/>
    <col min="5886" max="5886" width="9.85546875" style="17" bestFit="1" customWidth="1"/>
    <col min="5887" max="5888" width="9.140625" style="17"/>
    <col min="5889" max="5890" width="10.42578125" style="17" bestFit="1" customWidth="1"/>
    <col min="5891" max="6120" width="9.140625" style="17"/>
    <col min="6121" max="6121" width="13.7109375" style="17" bestFit="1" customWidth="1"/>
    <col min="6122" max="6122" width="10.140625" style="17" bestFit="1" customWidth="1"/>
    <col min="6123" max="6123" width="10.5703125" style="17" bestFit="1" customWidth="1"/>
    <col min="6124" max="6125" width="11.140625" style="17" bestFit="1" customWidth="1"/>
    <col min="6126" max="6127" width="9.85546875" style="17" bestFit="1" customWidth="1"/>
    <col min="6128" max="6129" width="9.140625" style="17"/>
    <col min="6130" max="6130" width="10.5703125" style="17" bestFit="1" customWidth="1"/>
    <col min="6131" max="6132" width="10.5703125" style="17" customWidth="1"/>
    <col min="6133" max="6133" width="11.140625" style="17" bestFit="1" customWidth="1"/>
    <col min="6134" max="6135" width="11.7109375" style="17" bestFit="1" customWidth="1"/>
    <col min="6136" max="6136" width="8" style="17" bestFit="1" customWidth="1"/>
    <col min="6137" max="6138" width="8" style="17" customWidth="1"/>
    <col min="6139" max="6139" width="12" style="17" bestFit="1" customWidth="1"/>
    <col min="6140" max="6140" width="10.28515625" style="17" customWidth="1"/>
    <col min="6141" max="6141" width="9.5703125" style="17" bestFit="1" customWidth="1"/>
    <col min="6142" max="6142" width="9.85546875" style="17" bestFit="1" customWidth="1"/>
    <col min="6143" max="6144" width="9.140625" style="17"/>
    <col min="6145" max="6146" width="10.42578125" style="17" bestFit="1" customWidth="1"/>
    <col min="6147" max="6376" width="9.140625" style="17"/>
    <col min="6377" max="6377" width="13.7109375" style="17" bestFit="1" customWidth="1"/>
    <col min="6378" max="6378" width="10.140625" style="17" bestFit="1" customWidth="1"/>
    <col min="6379" max="6379" width="10.5703125" style="17" bestFit="1" customWidth="1"/>
    <col min="6380" max="6381" width="11.140625" style="17" bestFit="1" customWidth="1"/>
    <col min="6382" max="6383" width="9.85546875" style="17" bestFit="1" customWidth="1"/>
    <col min="6384" max="6385" width="9.140625" style="17"/>
    <col min="6386" max="6386" width="10.5703125" style="17" bestFit="1" customWidth="1"/>
    <col min="6387" max="6388" width="10.5703125" style="17" customWidth="1"/>
    <col min="6389" max="6389" width="11.140625" style="17" bestFit="1" customWidth="1"/>
    <col min="6390" max="6391" width="11.7109375" style="17" bestFit="1" customWidth="1"/>
    <col min="6392" max="6392" width="8" style="17" bestFit="1" customWidth="1"/>
    <col min="6393" max="6394" width="8" style="17" customWidth="1"/>
    <col min="6395" max="6395" width="12" style="17" bestFit="1" customWidth="1"/>
    <col min="6396" max="6396" width="10.28515625" style="17" customWidth="1"/>
    <col min="6397" max="6397" width="9.5703125" style="17" bestFit="1" customWidth="1"/>
    <col min="6398" max="6398" width="9.85546875" style="17" bestFit="1" customWidth="1"/>
    <col min="6399" max="6400" width="9.140625" style="17"/>
    <col min="6401" max="6402" width="10.42578125" style="17" bestFit="1" customWidth="1"/>
    <col min="6403" max="6632" width="9.140625" style="17"/>
    <col min="6633" max="6633" width="13.7109375" style="17" bestFit="1" customWidth="1"/>
    <col min="6634" max="6634" width="10.140625" style="17" bestFit="1" customWidth="1"/>
    <col min="6635" max="6635" width="10.5703125" style="17" bestFit="1" customWidth="1"/>
    <col min="6636" max="6637" width="11.140625" style="17" bestFit="1" customWidth="1"/>
    <col min="6638" max="6639" width="9.85546875" style="17" bestFit="1" customWidth="1"/>
    <col min="6640" max="6641" width="9.140625" style="17"/>
    <col min="6642" max="6642" width="10.5703125" style="17" bestFit="1" customWidth="1"/>
    <col min="6643" max="6644" width="10.5703125" style="17" customWidth="1"/>
    <col min="6645" max="6645" width="11.140625" style="17" bestFit="1" customWidth="1"/>
    <col min="6646" max="6647" width="11.7109375" style="17" bestFit="1" customWidth="1"/>
    <col min="6648" max="6648" width="8" style="17" bestFit="1" customWidth="1"/>
    <col min="6649" max="6650" width="8" style="17" customWidth="1"/>
    <col min="6651" max="6651" width="12" style="17" bestFit="1" customWidth="1"/>
    <col min="6652" max="6652" width="10.28515625" style="17" customWidth="1"/>
    <col min="6653" max="6653" width="9.5703125" style="17" bestFit="1" customWidth="1"/>
    <col min="6654" max="6654" width="9.85546875" style="17" bestFit="1" customWidth="1"/>
    <col min="6655" max="6656" width="9.140625" style="17"/>
    <col min="6657" max="6658" width="10.42578125" style="17" bestFit="1" customWidth="1"/>
    <col min="6659" max="6888" width="9.140625" style="17"/>
    <col min="6889" max="6889" width="13.7109375" style="17" bestFit="1" customWidth="1"/>
    <col min="6890" max="6890" width="10.140625" style="17" bestFit="1" customWidth="1"/>
    <col min="6891" max="6891" width="10.5703125" style="17" bestFit="1" customWidth="1"/>
    <col min="6892" max="6893" width="11.140625" style="17" bestFit="1" customWidth="1"/>
    <col min="6894" max="6895" width="9.85546875" style="17" bestFit="1" customWidth="1"/>
    <col min="6896" max="6897" width="9.140625" style="17"/>
    <col min="6898" max="6898" width="10.5703125" style="17" bestFit="1" customWidth="1"/>
    <col min="6899" max="6900" width="10.5703125" style="17" customWidth="1"/>
    <col min="6901" max="6901" width="11.140625" style="17" bestFit="1" customWidth="1"/>
    <col min="6902" max="6903" width="11.7109375" style="17" bestFit="1" customWidth="1"/>
    <col min="6904" max="6904" width="8" style="17" bestFit="1" customWidth="1"/>
    <col min="6905" max="6906" width="8" style="17" customWidth="1"/>
    <col min="6907" max="6907" width="12" style="17" bestFit="1" customWidth="1"/>
    <col min="6908" max="6908" width="10.28515625" style="17" customWidth="1"/>
    <col min="6909" max="6909" width="9.5703125" style="17" bestFit="1" customWidth="1"/>
    <col min="6910" max="6910" width="9.85546875" style="17" bestFit="1" customWidth="1"/>
    <col min="6911" max="6912" width="9.140625" style="17"/>
    <col min="6913" max="6914" width="10.42578125" style="17" bestFit="1" customWidth="1"/>
    <col min="6915" max="7144" width="9.140625" style="17"/>
    <col min="7145" max="7145" width="13.7109375" style="17" bestFit="1" customWidth="1"/>
    <col min="7146" max="7146" width="10.140625" style="17" bestFit="1" customWidth="1"/>
    <col min="7147" max="7147" width="10.5703125" style="17" bestFit="1" customWidth="1"/>
    <col min="7148" max="7149" width="11.140625" style="17" bestFit="1" customWidth="1"/>
    <col min="7150" max="7151" width="9.85546875" style="17" bestFit="1" customWidth="1"/>
    <col min="7152" max="7153" width="9.140625" style="17"/>
    <col min="7154" max="7154" width="10.5703125" style="17" bestFit="1" customWidth="1"/>
    <col min="7155" max="7156" width="10.5703125" style="17" customWidth="1"/>
    <col min="7157" max="7157" width="11.140625" style="17" bestFit="1" customWidth="1"/>
    <col min="7158" max="7159" width="11.7109375" style="17" bestFit="1" customWidth="1"/>
    <col min="7160" max="7160" width="8" style="17" bestFit="1" customWidth="1"/>
    <col min="7161" max="7162" width="8" style="17" customWidth="1"/>
    <col min="7163" max="7163" width="12" style="17" bestFit="1" customWidth="1"/>
    <col min="7164" max="7164" width="10.28515625" style="17" customWidth="1"/>
    <col min="7165" max="7165" width="9.5703125" style="17" bestFit="1" customWidth="1"/>
    <col min="7166" max="7166" width="9.85546875" style="17" bestFit="1" customWidth="1"/>
    <col min="7167" max="7168" width="9.140625" style="17"/>
    <col min="7169" max="7170" width="10.42578125" style="17" bestFit="1" customWidth="1"/>
    <col min="7171" max="7400" width="9.140625" style="17"/>
    <col min="7401" max="7401" width="13.7109375" style="17" bestFit="1" customWidth="1"/>
    <col min="7402" max="7402" width="10.140625" style="17" bestFit="1" customWidth="1"/>
    <col min="7403" max="7403" width="10.5703125" style="17" bestFit="1" customWidth="1"/>
    <col min="7404" max="7405" width="11.140625" style="17" bestFit="1" customWidth="1"/>
    <col min="7406" max="7407" width="9.85546875" style="17" bestFit="1" customWidth="1"/>
    <col min="7408" max="7409" width="9.140625" style="17"/>
    <col min="7410" max="7410" width="10.5703125" style="17" bestFit="1" customWidth="1"/>
    <col min="7411" max="7412" width="10.5703125" style="17" customWidth="1"/>
    <col min="7413" max="7413" width="11.140625" style="17" bestFit="1" customWidth="1"/>
    <col min="7414" max="7415" width="11.7109375" style="17" bestFit="1" customWidth="1"/>
    <col min="7416" max="7416" width="8" style="17" bestFit="1" customWidth="1"/>
    <col min="7417" max="7418" width="8" style="17" customWidth="1"/>
    <col min="7419" max="7419" width="12" style="17" bestFit="1" customWidth="1"/>
    <col min="7420" max="7420" width="10.28515625" style="17" customWidth="1"/>
    <col min="7421" max="7421" width="9.5703125" style="17" bestFit="1" customWidth="1"/>
    <col min="7422" max="7422" width="9.85546875" style="17" bestFit="1" customWidth="1"/>
    <col min="7423" max="7424" width="9.140625" style="17"/>
    <col min="7425" max="7426" width="10.42578125" style="17" bestFit="1" customWidth="1"/>
    <col min="7427" max="7656" width="9.140625" style="17"/>
    <col min="7657" max="7657" width="13.7109375" style="17" bestFit="1" customWidth="1"/>
    <col min="7658" max="7658" width="10.140625" style="17" bestFit="1" customWidth="1"/>
    <col min="7659" max="7659" width="10.5703125" style="17" bestFit="1" customWidth="1"/>
    <col min="7660" max="7661" width="11.140625" style="17" bestFit="1" customWidth="1"/>
    <col min="7662" max="7663" width="9.85546875" style="17" bestFit="1" customWidth="1"/>
    <col min="7664" max="7665" width="9.140625" style="17"/>
    <col min="7666" max="7666" width="10.5703125" style="17" bestFit="1" customWidth="1"/>
    <col min="7667" max="7668" width="10.5703125" style="17" customWidth="1"/>
    <col min="7669" max="7669" width="11.140625" style="17" bestFit="1" customWidth="1"/>
    <col min="7670" max="7671" width="11.7109375" style="17" bestFit="1" customWidth="1"/>
    <col min="7672" max="7672" width="8" style="17" bestFit="1" customWidth="1"/>
    <col min="7673" max="7674" width="8" style="17" customWidth="1"/>
    <col min="7675" max="7675" width="12" style="17" bestFit="1" customWidth="1"/>
    <col min="7676" max="7676" width="10.28515625" style="17" customWidth="1"/>
    <col min="7677" max="7677" width="9.5703125" style="17" bestFit="1" customWidth="1"/>
    <col min="7678" max="7678" width="9.85546875" style="17" bestFit="1" customWidth="1"/>
    <col min="7679" max="7680" width="9.140625" style="17"/>
    <col min="7681" max="7682" width="10.42578125" style="17" bestFit="1" customWidth="1"/>
    <col min="7683" max="7912" width="9.140625" style="17"/>
    <col min="7913" max="7913" width="13.7109375" style="17" bestFit="1" customWidth="1"/>
    <col min="7914" max="7914" width="10.140625" style="17" bestFit="1" customWidth="1"/>
    <col min="7915" max="7915" width="10.5703125" style="17" bestFit="1" customWidth="1"/>
    <col min="7916" max="7917" width="11.140625" style="17" bestFit="1" customWidth="1"/>
    <col min="7918" max="7919" width="9.85546875" style="17" bestFit="1" customWidth="1"/>
    <col min="7920" max="7921" width="9.140625" style="17"/>
    <col min="7922" max="7922" width="10.5703125" style="17" bestFit="1" customWidth="1"/>
    <col min="7923" max="7924" width="10.5703125" style="17" customWidth="1"/>
    <col min="7925" max="7925" width="11.140625" style="17" bestFit="1" customWidth="1"/>
    <col min="7926" max="7927" width="11.7109375" style="17" bestFit="1" customWidth="1"/>
    <col min="7928" max="7928" width="8" style="17" bestFit="1" customWidth="1"/>
    <col min="7929" max="7930" width="8" style="17" customWidth="1"/>
    <col min="7931" max="7931" width="12" style="17" bestFit="1" customWidth="1"/>
    <col min="7932" max="7932" width="10.28515625" style="17" customWidth="1"/>
    <col min="7933" max="7933" width="9.5703125" style="17" bestFit="1" customWidth="1"/>
    <col min="7934" max="7934" width="9.85546875" style="17" bestFit="1" customWidth="1"/>
    <col min="7935" max="7936" width="9.140625" style="17"/>
    <col min="7937" max="7938" width="10.42578125" style="17" bestFit="1" customWidth="1"/>
    <col min="7939" max="8168" width="9.140625" style="17"/>
    <col min="8169" max="8169" width="13.7109375" style="17" bestFit="1" customWidth="1"/>
    <col min="8170" max="8170" width="10.140625" style="17" bestFit="1" customWidth="1"/>
    <col min="8171" max="8171" width="10.5703125" style="17" bestFit="1" customWidth="1"/>
    <col min="8172" max="8173" width="11.140625" style="17" bestFit="1" customWidth="1"/>
    <col min="8174" max="8175" width="9.85546875" style="17" bestFit="1" customWidth="1"/>
    <col min="8176" max="8177" width="9.140625" style="17"/>
    <col min="8178" max="8178" width="10.5703125" style="17" bestFit="1" customWidth="1"/>
    <col min="8179" max="8180" width="10.5703125" style="17" customWidth="1"/>
    <col min="8181" max="8181" width="11.140625" style="17" bestFit="1" customWidth="1"/>
    <col min="8182" max="8183" width="11.7109375" style="17" bestFit="1" customWidth="1"/>
    <col min="8184" max="8184" width="8" style="17" bestFit="1" customWidth="1"/>
    <col min="8185" max="8186" width="8" style="17" customWidth="1"/>
    <col min="8187" max="8187" width="12" style="17" bestFit="1" customWidth="1"/>
    <col min="8188" max="8188" width="10.28515625" style="17" customWidth="1"/>
    <col min="8189" max="8189" width="9.5703125" style="17" bestFit="1" customWidth="1"/>
    <col min="8190" max="8190" width="9.85546875" style="17" bestFit="1" customWidth="1"/>
    <col min="8191" max="8192" width="9.140625" style="17"/>
    <col min="8193" max="8194" width="10.42578125" style="17" bestFit="1" customWidth="1"/>
    <col min="8195" max="8424" width="9.140625" style="17"/>
    <col min="8425" max="8425" width="13.7109375" style="17" bestFit="1" customWidth="1"/>
    <col min="8426" max="8426" width="10.140625" style="17" bestFit="1" customWidth="1"/>
    <col min="8427" max="8427" width="10.5703125" style="17" bestFit="1" customWidth="1"/>
    <col min="8428" max="8429" width="11.140625" style="17" bestFit="1" customWidth="1"/>
    <col min="8430" max="8431" width="9.85546875" style="17" bestFit="1" customWidth="1"/>
    <col min="8432" max="8433" width="9.140625" style="17"/>
    <col min="8434" max="8434" width="10.5703125" style="17" bestFit="1" customWidth="1"/>
    <col min="8435" max="8436" width="10.5703125" style="17" customWidth="1"/>
    <col min="8437" max="8437" width="11.140625" style="17" bestFit="1" customWidth="1"/>
    <col min="8438" max="8439" width="11.7109375" style="17" bestFit="1" customWidth="1"/>
    <col min="8440" max="8440" width="8" style="17" bestFit="1" customWidth="1"/>
    <col min="8441" max="8442" width="8" style="17" customWidth="1"/>
    <col min="8443" max="8443" width="12" style="17" bestFit="1" customWidth="1"/>
    <col min="8444" max="8444" width="10.28515625" style="17" customWidth="1"/>
    <col min="8445" max="8445" width="9.5703125" style="17" bestFit="1" customWidth="1"/>
    <col min="8446" max="8446" width="9.85546875" style="17" bestFit="1" customWidth="1"/>
    <col min="8447" max="8448" width="9.140625" style="17"/>
    <col min="8449" max="8450" width="10.42578125" style="17" bestFit="1" customWidth="1"/>
    <col min="8451" max="8680" width="9.140625" style="17"/>
    <col min="8681" max="8681" width="13.7109375" style="17" bestFit="1" customWidth="1"/>
    <col min="8682" max="8682" width="10.140625" style="17" bestFit="1" customWidth="1"/>
    <col min="8683" max="8683" width="10.5703125" style="17" bestFit="1" customWidth="1"/>
    <col min="8684" max="8685" width="11.140625" style="17" bestFit="1" customWidth="1"/>
    <col min="8686" max="8687" width="9.85546875" style="17" bestFit="1" customWidth="1"/>
    <col min="8688" max="8689" width="9.140625" style="17"/>
    <col min="8690" max="8690" width="10.5703125" style="17" bestFit="1" customWidth="1"/>
    <col min="8691" max="8692" width="10.5703125" style="17" customWidth="1"/>
    <col min="8693" max="8693" width="11.140625" style="17" bestFit="1" customWidth="1"/>
    <col min="8694" max="8695" width="11.7109375" style="17" bestFit="1" customWidth="1"/>
    <col min="8696" max="8696" width="8" style="17" bestFit="1" customWidth="1"/>
    <col min="8697" max="8698" width="8" style="17" customWidth="1"/>
    <col min="8699" max="8699" width="12" style="17" bestFit="1" customWidth="1"/>
    <col min="8700" max="8700" width="10.28515625" style="17" customWidth="1"/>
    <col min="8701" max="8701" width="9.5703125" style="17" bestFit="1" customWidth="1"/>
    <col min="8702" max="8702" width="9.85546875" style="17" bestFit="1" customWidth="1"/>
    <col min="8703" max="8704" width="9.140625" style="17"/>
    <col min="8705" max="8706" width="10.42578125" style="17" bestFit="1" customWidth="1"/>
    <col min="8707" max="8936" width="9.140625" style="17"/>
    <col min="8937" max="8937" width="13.7109375" style="17" bestFit="1" customWidth="1"/>
    <col min="8938" max="8938" width="10.140625" style="17" bestFit="1" customWidth="1"/>
    <col min="8939" max="8939" width="10.5703125" style="17" bestFit="1" customWidth="1"/>
    <col min="8940" max="8941" width="11.140625" style="17" bestFit="1" customWidth="1"/>
    <col min="8942" max="8943" width="9.85546875" style="17" bestFit="1" customWidth="1"/>
    <col min="8944" max="8945" width="9.140625" style="17"/>
    <col min="8946" max="8946" width="10.5703125" style="17" bestFit="1" customWidth="1"/>
    <col min="8947" max="8948" width="10.5703125" style="17" customWidth="1"/>
    <col min="8949" max="8949" width="11.140625" style="17" bestFit="1" customWidth="1"/>
    <col min="8950" max="8951" width="11.7109375" style="17" bestFit="1" customWidth="1"/>
    <col min="8952" max="8952" width="8" style="17" bestFit="1" customWidth="1"/>
    <col min="8953" max="8954" width="8" style="17" customWidth="1"/>
    <col min="8955" max="8955" width="12" style="17" bestFit="1" customWidth="1"/>
    <col min="8956" max="8956" width="10.28515625" style="17" customWidth="1"/>
    <col min="8957" max="8957" width="9.5703125" style="17" bestFit="1" customWidth="1"/>
    <col min="8958" max="8958" width="9.85546875" style="17" bestFit="1" customWidth="1"/>
    <col min="8959" max="8960" width="9.140625" style="17"/>
    <col min="8961" max="8962" width="10.42578125" style="17" bestFit="1" customWidth="1"/>
    <col min="8963" max="9192" width="9.140625" style="17"/>
    <col min="9193" max="9193" width="13.7109375" style="17" bestFit="1" customWidth="1"/>
    <col min="9194" max="9194" width="10.140625" style="17" bestFit="1" customWidth="1"/>
    <col min="9195" max="9195" width="10.5703125" style="17" bestFit="1" customWidth="1"/>
    <col min="9196" max="9197" width="11.140625" style="17" bestFit="1" customWidth="1"/>
    <col min="9198" max="9199" width="9.85546875" style="17" bestFit="1" customWidth="1"/>
    <col min="9200" max="9201" width="9.140625" style="17"/>
    <col min="9202" max="9202" width="10.5703125" style="17" bestFit="1" customWidth="1"/>
    <col min="9203" max="9204" width="10.5703125" style="17" customWidth="1"/>
    <col min="9205" max="9205" width="11.140625" style="17" bestFit="1" customWidth="1"/>
    <col min="9206" max="9207" width="11.7109375" style="17" bestFit="1" customWidth="1"/>
    <col min="9208" max="9208" width="8" style="17" bestFit="1" customWidth="1"/>
    <col min="9209" max="9210" width="8" style="17" customWidth="1"/>
    <col min="9211" max="9211" width="12" style="17" bestFit="1" customWidth="1"/>
    <col min="9212" max="9212" width="10.28515625" style="17" customWidth="1"/>
    <col min="9213" max="9213" width="9.5703125" style="17" bestFit="1" customWidth="1"/>
    <col min="9214" max="9214" width="9.85546875" style="17" bestFit="1" customWidth="1"/>
    <col min="9215" max="9216" width="9.140625" style="17"/>
    <col min="9217" max="9218" width="10.42578125" style="17" bestFit="1" customWidth="1"/>
    <col min="9219" max="9448" width="9.140625" style="17"/>
    <col min="9449" max="9449" width="13.7109375" style="17" bestFit="1" customWidth="1"/>
    <col min="9450" max="9450" width="10.140625" style="17" bestFit="1" customWidth="1"/>
    <col min="9451" max="9451" width="10.5703125" style="17" bestFit="1" customWidth="1"/>
    <col min="9452" max="9453" width="11.140625" style="17" bestFit="1" customWidth="1"/>
    <col min="9454" max="9455" width="9.85546875" style="17" bestFit="1" customWidth="1"/>
    <col min="9456" max="9457" width="9.140625" style="17"/>
    <col min="9458" max="9458" width="10.5703125" style="17" bestFit="1" customWidth="1"/>
    <col min="9459" max="9460" width="10.5703125" style="17" customWidth="1"/>
    <col min="9461" max="9461" width="11.140625" style="17" bestFit="1" customWidth="1"/>
    <col min="9462" max="9463" width="11.7109375" style="17" bestFit="1" customWidth="1"/>
    <col min="9464" max="9464" width="8" style="17" bestFit="1" customWidth="1"/>
    <col min="9465" max="9466" width="8" style="17" customWidth="1"/>
    <col min="9467" max="9467" width="12" style="17" bestFit="1" customWidth="1"/>
    <col min="9468" max="9468" width="10.28515625" style="17" customWidth="1"/>
    <col min="9469" max="9469" width="9.5703125" style="17" bestFit="1" customWidth="1"/>
    <col min="9470" max="9470" width="9.85546875" style="17" bestFit="1" customWidth="1"/>
    <col min="9471" max="9472" width="9.140625" style="17"/>
    <col min="9473" max="9474" width="10.42578125" style="17" bestFit="1" customWidth="1"/>
    <col min="9475" max="9704" width="9.140625" style="17"/>
    <col min="9705" max="9705" width="13.7109375" style="17" bestFit="1" customWidth="1"/>
    <col min="9706" max="9706" width="10.140625" style="17" bestFit="1" customWidth="1"/>
    <col min="9707" max="9707" width="10.5703125" style="17" bestFit="1" customWidth="1"/>
    <col min="9708" max="9709" width="11.140625" style="17" bestFit="1" customWidth="1"/>
    <col min="9710" max="9711" width="9.85546875" style="17" bestFit="1" customWidth="1"/>
    <col min="9712" max="9713" width="9.140625" style="17"/>
    <col min="9714" max="9714" width="10.5703125" style="17" bestFit="1" customWidth="1"/>
    <col min="9715" max="9716" width="10.5703125" style="17" customWidth="1"/>
    <col min="9717" max="9717" width="11.140625" style="17" bestFit="1" customWidth="1"/>
    <col min="9718" max="9719" width="11.7109375" style="17" bestFit="1" customWidth="1"/>
    <col min="9720" max="9720" width="8" style="17" bestFit="1" customWidth="1"/>
    <col min="9721" max="9722" width="8" style="17" customWidth="1"/>
    <col min="9723" max="9723" width="12" style="17" bestFit="1" customWidth="1"/>
    <col min="9724" max="9724" width="10.28515625" style="17" customWidth="1"/>
    <col min="9725" max="9725" width="9.5703125" style="17" bestFit="1" customWidth="1"/>
    <col min="9726" max="9726" width="9.85546875" style="17" bestFit="1" customWidth="1"/>
    <col min="9727" max="9728" width="9.140625" style="17"/>
    <col min="9729" max="9730" width="10.42578125" style="17" bestFit="1" customWidth="1"/>
    <col min="9731" max="9960" width="9.140625" style="17"/>
    <col min="9961" max="9961" width="13.7109375" style="17" bestFit="1" customWidth="1"/>
    <col min="9962" max="9962" width="10.140625" style="17" bestFit="1" customWidth="1"/>
    <col min="9963" max="9963" width="10.5703125" style="17" bestFit="1" customWidth="1"/>
    <col min="9964" max="9965" width="11.140625" style="17" bestFit="1" customWidth="1"/>
    <col min="9966" max="9967" width="9.85546875" style="17" bestFit="1" customWidth="1"/>
    <col min="9968" max="9969" width="9.140625" style="17"/>
    <col min="9970" max="9970" width="10.5703125" style="17" bestFit="1" customWidth="1"/>
    <col min="9971" max="9972" width="10.5703125" style="17" customWidth="1"/>
    <col min="9973" max="9973" width="11.140625" style="17" bestFit="1" customWidth="1"/>
    <col min="9974" max="9975" width="11.7109375" style="17" bestFit="1" customWidth="1"/>
    <col min="9976" max="9976" width="8" style="17" bestFit="1" customWidth="1"/>
    <col min="9977" max="9978" width="8" style="17" customWidth="1"/>
    <col min="9979" max="9979" width="12" style="17" bestFit="1" customWidth="1"/>
    <col min="9980" max="9980" width="10.28515625" style="17" customWidth="1"/>
    <col min="9981" max="9981" width="9.5703125" style="17" bestFit="1" customWidth="1"/>
    <col min="9982" max="9982" width="9.85546875" style="17" bestFit="1" customWidth="1"/>
    <col min="9983" max="9984" width="9.140625" style="17"/>
    <col min="9985" max="9986" width="10.42578125" style="17" bestFit="1" customWidth="1"/>
    <col min="9987" max="10216" width="9.140625" style="17"/>
    <col min="10217" max="10217" width="13.7109375" style="17" bestFit="1" customWidth="1"/>
    <col min="10218" max="10218" width="10.140625" style="17" bestFit="1" customWidth="1"/>
    <col min="10219" max="10219" width="10.5703125" style="17" bestFit="1" customWidth="1"/>
    <col min="10220" max="10221" width="11.140625" style="17" bestFit="1" customWidth="1"/>
    <col min="10222" max="10223" width="9.85546875" style="17" bestFit="1" customWidth="1"/>
    <col min="10224" max="10225" width="9.140625" style="17"/>
    <col min="10226" max="10226" width="10.5703125" style="17" bestFit="1" customWidth="1"/>
    <col min="10227" max="10228" width="10.5703125" style="17" customWidth="1"/>
    <col min="10229" max="10229" width="11.140625" style="17" bestFit="1" customWidth="1"/>
    <col min="10230" max="10231" width="11.7109375" style="17" bestFit="1" customWidth="1"/>
    <col min="10232" max="10232" width="8" style="17" bestFit="1" customWidth="1"/>
    <col min="10233" max="10234" width="8" style="17" customWidth="1"/>
    <col min="10235" max="10235" width="12" style="17" bestFit="1" customWidth="1"/>
    <col min="10236" max="10236" width="10.28515625" style="17" customWidth="1"/>
    <col min="10237" max="10237" width="9.5703125" style="17" bestFit="1" customWidth="1"/>
    <col min="10238" max="10238" width="9.85546875" style="17" bestFit="1" customWidth="1"/>
    <col min="10239" max="10240" width="9.140625" style="17"/>
    <col min="10241" max="10242" width="10.42578125" style="17" bestFit="1" customWidth="1"/>
    <col min="10243" max="10472" width="9.140625" style="17"/>
    <col min="10473" max="10473" width="13.7109375" style="17" bestFit="1" customWidth="1"/>
    <col min="10474" max="10474" width="10.140625" style="17" bestFit="1" customWidth="1"/>
    <col min="10475" max="10475" width="10.5703125" style="17" bestFit="1" customWidth="1"/>
    <col min="10476" max="10477" width="11.140625" style="17" bestFit="1" customWidth="1"/>
    <col min="10478" max="10479" width="9.85546875" style="17" bestFit="1" customWidth="1"/>
    <col min="10480" max="10481" width="9.140625" style="17"/>
    <col min="10482" max="10482" width="10.5703125" style="17" bestFit="1" customWidth="1"/>
    <col min="10483" max="10484" width="10.5703125" style="17" customWidth="1"/>
    <col min="10485" max="10485" width="11.140625" style="17" bestFit="1" customWidth="1"/>
    <col min="10486" max="10487" width="11.7109375" style="17" bestFit="1" customWidth="1"/>
    <col min="10488" max="10488" width="8" style="17" bestFit="1" customWidth="1"/>
    <col min="10489" max="10490" width="8" style="17" customWidth="1"/>
    <col min="10491" max="10491" width="12" style="17" bestFit="1" customWidth="1"/>
    <col min="10492" max="10492" width="10.28515625" style="17" customWidth="1"/>
    <col min="10493" max="10493" width="9.5703125" style="17" bestFit="1" customWidth="1"/>
    <col min="10494" max="10494" width="9.85546875" style="17" bestFit="1" customWidth="1"/>
    <col min="10495" max="10496" width="9.140625" style="17"/>
    <col min="10497" max="10498" width="10.42578125" style="17" bestFit="1" customWidth="1"/>
    <col min="10499" max="10728" width="9.140625" style="17"/>
    <col min="10729" max="10729" width="13.7109375" style="17" bestFit="1" customWidth="1"/>
    <col min="10730" max="10730" width="10.140625" style="17" bestFit="1" customWidth="1"/>
    <col min="10731" max="10731" width="10.5703125" style="17" bestFit="1" customWidth="1"/>
    <col min="10732" max="10733" width="11.140625" style="17" bestFit="1" customWidth="1"/>
    <col min="10734" max="10735" width="9.85546875" style="17" bestFit="1" customWidth="1"/>
    <col min="10736" max="10737" width="9.140625" style="17"/>
    <col min="10738" max="10738" width="10.5703125" style="17" bestFit="1" customWidth="1"/>
    <col min="10739" max="10740" width="10.5703125" style="17" customWidth="1"/>
    <col min="10741" max="10741" width="11.140625" style="17" bestFit="1" customWidth="1"/>
    <col min="10742" max="10743" width="11.7109375" style="17" bestFit="1" customWidth="1"/>
    <col min="10744" max="10744" width="8" style="17" bestFit="1" customWidth="1"/>
    <col min="10745" max="10746" width="8" style="17" customWidth="1"/>
    <col min="10747" max="10747" width="12" style="17" bestFit="1" customWidth="1"/>
    <col min="10748" max="10748" width="10.28515625" style="17" customWidth="1"/>
    <col min="10749" max="10749" width="9.5703125" style="17" bestFit="1" customWidth="1"/>
    <col min="10750" max="10750" width="9.85546875" style="17" bestFit="1" customWidth="1"/>
    <col min="10751" max="10752" width="9.140625" style="17"/>
    <col min="10753" max="10754" width="10.42578125" style="17" bestFit="1" customWidth="1"/>
    <col min="10755" max="10984" width="9.140625" style="17"/>
    <col min="10985" max="10985" width="13.7109375" style="17" bestFit="1" customWidth="1"/>
    <col min="10986" max="10986" width="10.140625" style="17" bestFit="1" customWidth="1"/>
    <col min="10987" max="10987" width="10.5703125" style="17" bestFit="1" customWidth="1"/>
    <col min="10988" max="10989" width="11.140625" style="17" bestFit="1" customWidth="1"/>
    <col min="10990" max="10991" width="9.85546875" style="17" bestFit="1" customWidth="1"/>
    <col min="10992" max="10993" width="9.140625" style="17"/>
    <col min="10994" max="10994" width="10.5703125" style="17" bestFit="1" customWidth="1"/>
    <col min="10995" max="10996" width="10.5703125" style="17" customWidth="1"/>
    <col min="10997" max="10997" width="11.140625" style="17" bestFit="1" customWidth="1"/>
    <col min="10998" max="10999" width="11.7109375" style="17" bestFit="1" customWidth="1"/>
    <col min="11000" max="11000" width="8" style="17" bestFit="1" customWidth="1"/>
    <col min="11001" max="11002" width="8" style="17" customWidth="1"/>
    <col min="11003" max="11003" width="12" style="17" bestFit="1" customWidth="1"/>
    <col min="11004" max="11004" width="10.28515625" style="17" customWidth="1"/>
    <col min="11005" max="11005" width="9.5703125" style="17" bestFit="1" customWidth="1"/>
    <col min="11006" max="11006" width="9.85546875" style="17" bestFit="1" customWidth="1"/>
    <col min="11007" max="11008" width="9.140625" style="17"/>
    <col min="11009" max="11010" width="10.42578125" style="17" bestFit="1" customWidth="1"/>
    <col min="11011" max="11240" width="9.140625" style="17"/>
    <col min="11241" max="11241" width="13.7109375" style="17" bestFit="1" customWidth="1"/>
    <col min="11242" max="11242" width="10.140625" style="17" bestFit="1" customWidth="1"/>
    <col min="11243" max="11243" width="10.5703125" style="17" bestFit="1" customWidth="1"/>
    <col min="11244" max="11245" width="11.140625" style="17" bestFit="1" customWidth="1"/>
    <col min="11246" max="11247" width="9.85546875" style="17" bestFit="1" customWidth="1"/>
    <col min="11248" max="11249" width="9.140625" style="17"/>
    <col min="11250" max="11250" width="10.5703125" style="17" bestFit="1" customWidth="1"/>
    <col min="11251" max="11252" width="10.5703125" style="17" customWidth="1"/>
    <col min="11253" max="11253" width="11.140625" style="17" bestFit="1" customWidth="1"/>
    <col min="11254" max="11255" width="11.7109375" style="17" bestFit="1" customWidth="1"/>
    <col min="11256" max="11256" width="8" style="17" bestFit="1" customWidth="1"/>
    <col min="11257" max="11258" width="8" style="17" customWidth="1"/>
    <col min="11259" max="11259" width="12" style="17" bestFit="1" customWidth="1"/>
    <col min="11260" max="11260" width="10.28515625" style="17" customWidth="1"/>
    <col min="11261" max="11261" width="9.5703125" style="17" bestFit="1" customWidth="1"/>
    <col min="11262" max="11262" width="9.85546875" style="17" bestFit="1" customWidth="1"/>
    <col min="11263" max="11264" width="9.140625" style="17"/>
    <col min="11265" max="11266" width="10.42578125" style="17" bestFit="1" customWidth="1"/>
    <col min="11267" max="11496" width="9.140625" style="17"/>
    <col min="11497" max="11497" width="13.7109375" style="17" bestFit="1" customWidth="1"/>
    <col min="11498" max="11498" width="10.140625" style="17" bestFit="1" customWidth="1"/>
    <col min="11499" max="11499" width="10.5703125" style="17" bestFit="1" customWidth="1"/>
    <col min="11500" max="11501" width="11.140625" style="17" bestFit="1" customWidth="1"/>
    <col min="11502" max="11503" width="9.85546875" style="17" bestFit="1" customWidth="1"/>
    <col min="11504" max="11505" width="9.140625" style="17"/>
    <col min="11506" max="11506" width="10.5703125" style="17" bestFit="1" customWidth="1"/>
    <col min="11507" max="11508" width="10.5703125" style="17" customWidth="1"/>
    <col min="11509" max="11509" width="11.140625" style="17" bestFit="1" customWidth="1"/>
    <col min="11510" max="11511" width="11.7109375" style="17" bestFit="1" customWidth="1"/>
    <col min="11512" max="11512" width="8" style="17" bestFit="1" customWidth="1"/>
    <col min="11513" max="11514" width="8" style="17" customWidth="1"/>
    <col min="11515" max="11515" width="12" style="17" bestFit="1" customWidth="1"/>
    <col min="11516" max="11516" width="10.28515625" style="17" customWidth="1"/>
    <col min="11517" max="11517" width="9.5703125" style="17" bestFit="1" customWidth="1"/>
    <col min="11518" max="11518" width="9.85546875" style="17" bestFit="1" customWidth="1"/>
    <col min="11519" max="11520" width="9.140625" style="17"/>
    <col min="11521" max="11522" width="10.42578125" style="17" bestFit="1" customWidth="1"/>
    <col min="11523" max="11752" width="9.140625" style="17"/>
    <col min="11753" max="11753" width="13.7109375" style="17" bestFit="1" customWidth="1"/>
    <col min="11754" max="11754" width="10.140625" style="17" bestFit="1" customWidth="1"/>
    <col min="11755" max="11755" width="10.5703125" style="17" bestFit="1" customWidth="1"/>
    <col min="11756" max="11757" width="11.140625" style="17" bestFit="1" customWidth="1"/>
    <col min="11758" max="11759" width="9.85546875" style="17" bestFit="1" customWidth="1"/>
    <col min="11760" max="11761" width="9.140625" style="17"/>
    <col min="11762" max="11762" width="10.5703125" style="17" bestFit="1" customWidth="1"/>
    <col min="11763" max="11764" width="10.5703125" style="17" customWidth="1"/>
    <col min="11765" max="11765" width="11.140625" style="17" bestFit="1" customWidth="1"/>
    <col min="11766" max="11767" width="11.7109375" style="17" bestFit="1" customWidth="1"/>
    <col min="11768" max="11768" width="8" style="17" bestFit="1" customWidth="1"/>
    <col min="11769" max="11770" width="8" style="17" customWidth="1"/>
    <col min="11771" max="11771" width="12" style="17" bestFit="1" customWidth="1"/>
    <col min="11772" max="11772" width="10.28515625" style="17" customWidth="1"/>
    <col min="11773" max="11773" width="9.5703125" style="17" bestFit="1" customWidth="1"/>
    <col min="11774" max="11774" width="9.85546875" style="17" bestFit="1" customWidth="1"/>
    <col min="11775" max="11776" width="9.140625" style="17"/>
    <col min="11777" max="11778" width="10.42578125" style="17" bestFit="1" customWidth="1"/>
    <col min="11779" max="12008" width="9.140625" style="17"/>
    <col min="12009" max="12009" width="13.7109375" style="17" bestFit="1" customWidth="1"/>
    <col min="12010" max="12010" width="10.140625" style="17" bestFit="1" customWidth="1"/>
    <col min="12011" max="12011" width="10.5703125" style="17" bestFit="1" customWidth="1"/>
    <col min="12012" max="12013" width="11.140625" style="17" bestFit="1" customWidth="1"/>
    <col min="12014" max="12015" width="9.85546875" style="17" bestFit="1" customWidth="1"/>
    <col min="12016" max="12017" width="9.140625" style="17"/>
    <col min="12018" max="12018" width="10.5703125" style="17" bestFit="1" customWidth="1"/>
    <col min="12019" max="12020" width="10.5703125" style="17" customWidth="1"/>
    <col min="12021" max="12021" width="11.140625" style="17" bestFit="1" customWidth="1"/>
    <col min="12022" max="12023" width="11.7109375" style="17" bestFit="1" customWidth="1"/>
    <col min="12024" max="12024" width="8" style="17" bestFit="1" customWidth="1"/>
    <col min="12025" max="12026" width="8" style="17" customWidth="1"/>
    <col min="12027" max="12027" width="12" style="17" bestFit="1" customWidth="1"/>
    <col min="12028" max="12028" width="10.28515625" style="17" customWidth="1"/>
    <col min="12029" max="12029" width="9.5703125" style="17" bestFit="1" customWidth="1"/>
    <col min="12030" max="12030" width="9.85546875" style="17" bestFit="1" customWidth="1"/>
    <col min="12031" max="12032" width="9.140625" style="17"/>
    <col min="12033" max="12034" width="10.42578125" style="17" bestFit="1" customWidth="1"/>
    <col min="12035" max="12264" width="9.140625" style="17"/>
    <col min="12265" max="12265" width="13.7109375" style="17" bestFit="1" customWidth="1"/>
    <col min="12266" max="12266" width="10.140625" style="17" bestFit="1" customWidth="1"/>
    <col min="12267" max="12267" width="10.5703125" style="17" bestFit="1" customWidth="1"/>
    <col min="12268" max="12269" width="11.140625" style="17" bestFit="1" customWidth="1"/>
    <col min="12270" max="12271" width="9.85546875" style="17" bestFit="1" customWidth="1"/>
    <col min="12272" max="12273" width="9.140625" style="17"/>
    <col min="12274" max="12274" width="10.5703125" style="17" bestFit="1" customWidth="1"/>
    <col min="12275" max="12276" width="10.5703125" style="17" customWidth="1"/>
    <col min="12277" max="12277" width="11.140625" style="17" bestFit="1" customWidth="1"/>
    <col min="12278" max="12279" width="11.7109375" style="17" bestFit="1" customWidth="1"/>
    <col min="12280" max="12280" width="8" style="17" bestFit="1" customWidth="1"/>
    <col min="12281" max="12282" width="8" style="17" customWidth="1"/>
    <col min="12283" max="12283" width="12" style="17" bestFit="1" customWidth="1"/>
    <col min="12284" max="12284" width="10.28515625" style="17" customWidth="1"/>
    <col min="12285" max="12285" width="9.5703125" style="17" bestFit="1" customWidth="1"/>
    <col min="12286" max="12286" width="9.85546875" style="17" bestFit="1" customWidth="1"/>
    <col min="12287" max="12288" width="9.140625" style="17"/>
    <col min="12289" max="12290" width="10.42578125" style="17" bestFit="1" customWidth="1"/>
    <col min="12291" max="12520" width="9.140625" style="17"/>
    <col min="12521" max="12521" width="13.7109375" style="17" bestFit="1" customWidth="1"/>
    <col min="12522" max="12522" width="10.140625" style="17" bestFit="1" customWidth="1"/>
    <col min="12523" max="12523" width="10.5703125" style="17" bestFit="1" customWidth="1"/>
    <col min="12524" max="12525" width="11.140625" style="17" bestFit="1" customWidth="1"/>
    <col min="12526" max="12527" width="9.85546875" style="17" bestFit="1" customWidth="1"/>
    <col min="12528" max="12529" width="9.140625" style="17"/>
    <col min="12530" max="12530" width="10.5703125" style="17" bestFit="1" customWidth="1"/>
    <col min="12531" max="12532" width="10.5703125" style="17" customWidth="1"/>
    <col min="12533" max="12533" width="11.140625" style="17" bestFit="1" customWidth="1"/>
    <col min="12534" max="12535" width="11.7109375" style="17" bestFit="1" customWidth="1"/>
    <col min="12536" max="12536" width="8" style="17" bestFit="1" customWidth="1"/>
    <col min="12537" max="12538" width="8" style="17" customWidth="1"/>
    <col min="12539" max="12539" width="12" style="17" bestFit="1" customWidth="1"/>
    <col min="12540" max="12540" width="10.28515625" style="17" customWidth="1"/>
    <col min="12541" max="12541" width="9.5703125" style="17" bestFit="1" customWidth="1"/>
    <col min="12542" max="12542" width="9.85546875" style="17" bestFit="1" customWidth="1"/>
    <col min="12543" max="12544" width="9.140625" style="17"/>
    <col min="12545" max="12546" width="10.42578125" style="17" bestFit="1" customWidth="1"/>
    <col min="12547" max="12776" width="9.140625" style="17"/>
    <col min="12777" max="12777" width="13.7109375" style="17" bestFit="1" customWidth="1"/>
    <col min="12778" max="12778" width="10.140625" style="17" bestFit="1" customWidth="1"/>
    <col min="12779" max="12779" width="10.5703125" style="17" bestFit="1" customWidth="1"/>
    <col min="12780" max="12781" width="11.140625" style="17" bestFit="1" customWidth="1"/>
    <col min="12782" max="12783" width="9.85546875" style="17" bestFit="1" customWidth="1"/>
    <col min="12784" max="12785" width="9.140625" style="17"/>
    <col min="12786" max="12786" width="10.5703125" style="17" bestFit="1" customWidth="1"/>
    <col min="12787" max="12788" width="10.5703125" style="17" customWidth="1"/>
    <col min="12789" max="12789" width="11.140625" style="17" bestFit="1" customWidth="1"/>
    <col min="12790" max="12791" width="11.7109375" style="17" bestFit="1" customWidth="1"/>
    <col min="12792" max="12792" width="8" style="17" bestFit="1" customWidth="1"/>
    <col min="12793" max="12794" width="8" style="17" customWidth="1"/>
    <col min="12795" max="12795" width="12" style="17" bestFit="1" customWidth="1"/>
    <col min="12796" max="12796" width="10.28515625" style="17" customWidth="1"/>
    <col min="12797" max="12797" width="9.5703125" style="17" bestFit="1" customWidth="1"/>
    <col min="12798" max="12798" width="9.85546875" style="17" bestFit="1" customWidth="1"/>
    <col min="12799" max="12800" width="9.140625" style="17"/>
    <col min="12801" max="12802" width="10.42578125" style="17" bestFit="1" customWidth="1"/>
    <col min="12803" max="13032" width="9.140625" style="17"/>
    <col min="13033" max="13033" width="13.7109375" style="17" bestFit="1" customWidth="1"/>
    <col min="13034" max="13034" width="10.140625" style="17" bestFit="1" customWidth="1"/>
    <col min="13035" max="13035" width="10.5703125" style="17" bestFit="1" customWidth="1"/>
    <col min="13036" max="13037" width="11.140625" style="17" bestFit="1" customWidth="1"/>
    <col min="13038" max="13039" width="9.85546875" style="17" bestFit="1" customWidth="1"/>
    <col min="13040" max="13041" width="9.140625" style="17"/>
    <col min="13042" max="13042" width="10.5703125" style="17" bestFit="1" customWidth="1"/>
    <col min="13043" max="13044" width="10.5703125" style="17" customWidth="1"/>
    <col min="13045" max="13045" width="11.140625" style="17" bestFit="1" customWidth="1"/>
    <col min="13046" max="13047" width="11.7109375" style="17" bestFit="1" customWidth="1"/>
    <col min="13048" max="13048" width="8" style="17" bestFit="1" customWidth="1"/>
    <col min="13049" max="13050" width="8" style="17" customWidth="1"/>
    <col min="13051" max="13051" width="12" style="17" bestFit="1" customWidth="1"/>
    <col min="13052" max="13052" width="10.28515625" style="17" customWidth="1"/>
    <col min="13053" max="13053" width="9.5703125" style="17" bestFit="1" customWidth="1"/>
    <col min="13054" max="13054" width="9.85546875" style="17" bestFit="1" customWidth="1"/>
    <col min="13055" max="13056" width="9.140625" style="17"/>
    <col min="13057" max="13058" width="10.42578125" style="17" bestFit="1" customWidth="1"/>
    <col min="13059" max="13288" width="9.140625" style="17"/>
    <col min="13289" max="13289" width="13.7109375" style="17" bestFit="1" customWidth="1"/>
    <col min="13290" max="13290" width="10.140625" style="17" bestFit="1" customWidth="1"/>
    <col min="13291" max="13291" width="10.5703125" style="17" bestFit="1" customWidth="1"/>
    <col min="13292" max="13293" width="11.140625" style="17" bestFit="1" customWidth="1"/>
    <col min="13294" max="13295" width="9.85546875" style="17" bestFit="1" customWidth="1"/>
    <col min="13296" max="13297" width="9.140625" style="17"/>
    <col min="13298" max="13298" width="10.5703125" style="17" bestFit="1" customWidth="1"/>
    <col min="13299" max="13300" width="10.5703125" style="17" customWidth="1"/>
    <col min="13301" max="13301" width="11.140625" style="17" bestFit="1" customWidth="1"/>
    <col min="13302" max="13303" width="11.7109375" style="17" bestFit="1" customWidth="1"/>
    <col min="13304" max="13304" width="8" style="17" bestFit="1" customWidth="1"/>
    <col min="13305" max="13306" width="8" style="17" customWidth="1"/>
    <col min="13307" max="13307" width="12" style="17" bestFit="1" customWidth="1"/>
    <col min="13308" max="13308" width="10.28515625" style="17" customWidth="1"/>
    <col min="13309" max="13309" width="9.5703125" style="17" bestFit="1" customWidth="1"/>
    <col min="13310" max="13310" width="9.85546875" style="17" bestFit="1" customWidth="1"/>
    <col min="13311" max="13312" width="9.140625" style="17"/>
    <col min="13313" max="13314" width="10.42578125" style="17" bestFit="1" customWidth="1"/>
    <col min="13315" max="13544" width="9.140625" style="17"/>
    <col min="13545" max="13545" width="13.7109375" style="17" bestFit="1" customWidth="1"/>
    <col min="13546" max="13546" width="10.140625" style="17" bestFit="1" customWidth="1"/>
    <col min="13547" max="13547" width="10.5703125" style="17" bestFit="1" customWidth="1"/>
    <col min="13548" max="13549" width="11.140625" style="17" bestFit="1" customWidth="1"/>
    <col min="13550" max="13551" width="9.85546875" style="17" bestFit="1" customWidth="1"/>
    <col min="13552" max="13553" width="9.140625" style="17"/>
    <col min="13554" max="13554" width="10.5703125" style="17" bestFit="1" customWidth="1"/>
    <col min="13555" max="13556" width="10.5703125" style="17" customWidth="1"/>
    <col min="13557" max="13557" width="11.140625" style="17" bestFit="1" customWidth="1"/>
    <col min="13558" max="13559" width="11.7109375" style="17" bestFit="1" customWidth="1"/>
    <col min="13560" max="13560" width="8" style="17" bestFit="1" customWidth="1"/>
    <col min="13561" max="13562" width="8" style="17" customWidth="1"/>
    <col min="13563" max="13563" width="12" style="17" bestFit="1" customWidth="1"/>
    <col min="13564" max="13564" width="10.28515625" style="17" customWidth="1"/>
    <col min="13565" max="13565" width="9.5703125" style="17" bestFit="1" customWidth="1"/>
    <col min="13566" max="13566" width="9.85546875" style="17" bestFit="1" customWidth="1"/>
    <col min="13567" max="13568" width="9.140625" style="17"/>
    <col min="13569" max="13570" width="10.42578125" style="17" bestFit="1" customWidth="1"/>
    <col min="13571" max="13800" width="9.140625" style="17"/>
    <col min="13801" max="13801" width="13.7109375" style="17" bestFit="1" customWidth="1"/>
    <col min="13802" max="13802" width="10.140625" style="17" bestFit="1" customWidth="1"/>
    <col min="13803" max="13803" width="10.5703125" style="17" bestFit="1" customWidth="1"/>
    <col min="13804" max="13805" width="11.140625" style="17" bestFit="1" customWidth="1"/>
    <col min="13806" max="13807" width="9.85546875" style="17" bestFit="1" customWidth="1"/>
    <col min="13808" max="13809" width="9.140625" style="17"/>
    <col min="13810" max="13810" width="10.5703125" style="17" bestFit="1" customWidth="1"/>
    <col min="13811" max="13812" width="10.5703125" style="17" customWidth="1"/>
    <col min="13813" max="13813" width="11.140625" style="17" bestFit="1" customWidth="1"/>
    <col min="13814" max="13815" width="11.7109375" style="17" bestFit="1" customWidth="1"/>
    <col min="13816" max="13816" width="8" style="17" bestFit="1" customWidth="1"/>
    <col min="13817" max="13818" width="8" style="17" customWidth="1"/>
    <col min="13819" max="13819" width="12" style="17" bestFit="1" customWidth="1"/>
    <col min="13820" max="13820" width="10.28515625" style="17" customWidth="1"/>
    <col min="13821" max="13821" width="9.5703125" style="17" bestFit="1" customWidth="1"/>
    <col min="13822" max="13822" width="9.85546875" style="17" bestFit="1" customWidth="1"/>
    <col min="13823" max="13824" width="9.140625" style="17"/>
    <col min="13825" max="13826" width="10.42578125" style="17" bestFit="1" customWidth="1"/>
    <col min="13827" max="14056" width="9.140625" style="17"/>
    <col min="14057" max="14057" width="13.7109375" style="17" bestFit="1" customWidth="1"/>
    <col min="14058" max="14058" width="10.140625" style="17" bestFit="1" customWidth="1"/>
    <col min="14059" max="14059" width="10.5703125" style="17" bestFit="1" customWidth="1"/>
    <col min="14060" max="14061" width="11.140625" style="17" bestFit="1" customWidth="1"/>
    <col min="14062" max="14063" width="9.85546875" style="17" bestFit="1" customWidth="1"/>
    <col min="14064" max="14065" width="9.140625" style="17"/>
    <col min="14066" max="14066" width="10.5703125" style="17" bestFit="1" customWidth="1"/>
    <col min="14067" max="14068" width="10.5703125" style="17" customWidth="1"/>
    <col min="14069" max="14069" width="11.140625" style="17" bestFit="1" customWidth="1"/>
    <col min="14070" max="14071" width="11.7109375" style="17" bestFit="1" customWidth="1"/>
    <col min="14072" max="14072" width="8" style="17" bestFit="1" customWidth="1"/>
    <col min="14073" max="14074" width="8" style="17" customWidth="1"/>
    <col min="14075" max="14075" width="12" style="17" bestFit="1" customWidth="1"/>
    <col min="14076" max="14076" width="10.28515625" style="17" customWidth="1"/>
    <col min="14077" max="14077" width="9.5703125" style="17" bestFit="1" customWidth="1"/>
    <col min="14078" max="14078" width="9.85546875" style="17" bestFit="1" customWidth="1"/>
    <col min="14079" max="14080" width="9.140625" style="17"/>
    <col min="14081" max="14082" width="10.42578125" style="17" bestFit="1" customWidth="1"/>
    <col min="14083" max="14312" width="9.140625" style="17"/>
    <col min="14313" max="14313" width="13.7109375" style="17" bestFit="1" customWidth="1"/>
    <col min="14314" max="14314" width="10.140625" style="17" bestFit="1" customWidth="1"/>
    <col min="14315" max="14315" width="10.5703125" style="17" bestFit="1" customWidth="1"/>
    <col min="14316" max="14317" width="11.140625" style="17" bestFit="1" customWidth="1"/>
    <col min="14318" max="14319" width="9.85546875" style="17" bestFit="1" customWidth="1"/>
    <col min="14320" max="14321" width="9.140625" style="17"/>
    <col min="14322" max="14322" width="10.5703125" style="17" bestFit="1" customWidth="1"/>
    <col min="14323" max="14324" width="10.5703125" style="17" customWidth="1"/>
    <col min="14325" max="14325" width="11.140625" style="17" bestFit="1" customWidth="1"/>
    <col min="14326" max="14327" width="11.7109375" style="17" bestFit="1" customWidth="1"/>
    <col min="14328" max="14328" width="8" style="17" bestFit="1" customWidth="1"/>
    <col min="14329" max="14330" width="8" style="17" customWidth="1"/>
    <col min="14331" max="14331" width="12" style="17" bestFit="1" customWidth="1"/>
    <col min="14332" max="14332" width="10.28515625" style="17" customWidth="1"/>
    <col min="14333" max="14333" width="9.5703125" style="17" bestFit="1" customWidth="1"/>
    <col min="14334" max="14334" width="9.85546875" style="17" bestFit="1" customWidth="1"/>
    <col min="14335" max="14336" width="9.140625" style="17"/>
    <col min="14337" max="14338" width="10.42578125" style="17" bestFit="1" customWidth="1"/>
    <col min="14339" max="14568" width="9.140625" style="17"/>
    <col min="14569" max="14569" width="13.7109375" style="17" bestFit="1" customWidth="1"/>
    <col min="14570" max="14570" width="10.140625" style="17" bestFit="1" customWidth="1"/>
    <col min="14571" max="14571" width="10.5703125" style="17" bestFit="1" customWidth="1"/>
    <col min="14572" max="14573" width="11.140625" style="17" bestFit="1" customWidth="1"/>
    <col min="14574" max="14575" width="9.85546875" style="17" bestFit="1" customWidth="1"/>
    <col min="14576" max="14577" width="9.140625" style="17"/>
    <col min="14578" max="14578" width="10.5703125" style="17" bestFit="1" customWidth="1"/>
    <col min="14579" max="14580" width="10.5703125" style="17" customWidth="1"/>
    <col min="14581" max="14581" width="11.140625" style="17" bestFit="1" customWidth="1"/>
    <col min="14582" max="14583" width="11.7109375" style="17" bestFit="1" customWidth="1"/>
    <col min="14584" max="14584" width="8" style="17" bestFit="1" customWidth="1"/>
    <col min="14585" max="14586" width="8" style="17" customWidth="1"/>
    <col min="14587" max="14587" width="12" style="17" bestFit="1" customWidth="1"/>
    <col min="14588" max="14588" width="10.28515625" style="17" customWidth="1"/>
    <col min="14589" max="14589" width="9.5703125" style="17" bestFit="1" customWidth="1"/>
    <col min="14590" max="14590" width="9.85546875" style="17" bestFit="1" customWidth="1"/>
    <col min="14591" max="14592" width="9.140625" style="17"/>
    <col min="14593" max="14594" width="10.42578125" style="17" bestFit="1" customWidth="1"/>
    <col min="14595" max="14824" width="9.140625" style="17"/>
    <col min="14825" max="14825" width="13.7109375" style="17" bestFit="1" customWidth="1"/>
    <col min="14826" max="14826" width="10.140625" style="17" bestFit="1" customWidth="1"/>
    <col min="14827" max="14827" width="10.5703125" style="17" bestFit="1" customWidth="1"/>
    <col min="14828" max="14829" width="11.140625" style="17" bestFit="1" customWidth="1"/>
    <col min="14830" max="14831" width="9.85546875" style="17" bestFit="1" customWidth="1"/>
    <col min="14832" max="14833" width="9.140625" style="17"/>
    <col min="14834" max="14834" width="10.5703125" style="17" bestFit="1" customWidth="1"/>
    <col min="14835" max="14836" width="10.5703125" style="17" customWidth="1"/>
    <col min="14837" max="14837" width="11.140625" style="17" bestFit="1" customWidth="1"/>
    <col min="14838" max="14839" width="11.7109375" style="17" bestFit="1" customWidth="1"/>
    <col min="14840" max="14840" width="8" style="17" bestFit="1" customWidth="1"/>
    <col min="14841" max="14842" width="8" style="17" customWidth="1"/>
    <col min="14843" max="14843" width="12" style="17" bestFit="1" customWidth="1"/>
    <col min="14844" max="14844" width="10.28515625" style="17" customWidth="1"/>
    <col min="14845" max="14845" width="9.5703125" style="17" bestFit="1" customWidth="1"/>
    <col min="14846" max="14846" width="9.85546875" style="17" bestFit="1" customWidth="1"/>
    <col min="14847" max="14848" width="9.140625" style="17"/>
    <col min="14849" max="14850" width="10.42578125" style="17" bestFit="1" customWidth="1"/>
    <col min="14851" max="15080" width="9.140625" style="17"/>
    <col min="15081" max="15081" width="13.7109375" style="17" bestFit="1" customWidth="1"/>
    <col min="15082" max="15082" width="10.140625" style="17" bestFit="1" customWidth="1"/>
    <col min="15083" max="15083" width="10.5703125" style="17" bestFit="1" customWidth="1"/>
    <col min="15084" max="15085" width="11.140625" style="17" bestFit="1" customWidth="1"/>
    <col min="15086" max="15087" width="9.85546875" style="17" bestFit="1" customWidth="1"/>
    <col min="15088" max="15089" width="9.140625" style="17"/>
    <col min="15090" max="15090" width="10.5703125" style="17" bestFit="1" customWidth="1"/>
    <col min="15091" max="15092" width="10.5703125" style="17" customWidth="1"/>
    <col min="15093" max="15093" width="11.140625" style="17" bestFit="1" customWidth="1"/>
    <col min="15094" max="15095" width="11.7109375" style="17" bestFit="1" customWidth="1"/>
    <col min="15096" max="15096" width="8" style="17" bestFit="1" customWidth="1"/>
    <col min="15097" max="15098" width="8" style="17" customWidth="1"/>
    <col min="15099" max="15099" width="12" style="17" bestFit="1" customWidth="1"/>
    <col min="15100" max="15100" width="10.28515625" style="17" customWidth="1"/>
    <col min="15101" max="15101" width="9.5703125" style="17" bestFit="1" customWidth="1"/>
    <col min="15102" max="15102" width="9.85546875" style="17" bestFit="1" customWidth="1"/>
    <col min="15103" max="15104" width="9.140625" style="17"/>
    <col min="15105" max="15106" width="10.42578125" style="17" bestFit="1" customWidth="1"/>
    <col min="15107" max="15336" width="9.140625" style="17"/>
    <col min="15337" max="15337" width="13.7109375" style="17" bestFit="1" customWidth="1"/>
    <col min="15338" max="15338" width="10.140625" style="17" bestFit="1" customWidth="1"/>
    <col min="15339" max="15339" width="10.5703125" style="17" bestFit="1" customWidth="1"/>
    <col min="15340" max="15341" width="11.140625" style="17" bestFit="1" customWidth="1"/>
    <col min="15342" max="15343" width="9.85546875" style="17" bestFit="1" customWidth="1"/>
    <col min="15344" max="15345" width="9.140625" style="17"/>
    <col min="15346" max="15346" width="10.5703125" style="17" bestFit="1" customWidth="1"/>
    <col min="15347" max="15348" width="10.5703125" style="17" customWidth="1"/>
    <col min="15349" max="15349" width="11.140625" style="17" bestFit="1" customWidth="1"/>
    <col min="15350" max="15351" width="11.7109375" style="17" bestFit="1" customWidth="1"/>
    <col min="15352" max="15352" width="8" style="17" bestFit="1" customWidth="1"/>
    <col min="15353" max="15354" width="8" style="17" customWidth="1"/>
    <col min="15355" max="15355" width="12" style="17" bestFit="1" customWidth="1"/>
    <col min="15356" max="15356" width="10.28515625" style="17" customWidth="1"/>
    <col min="15357" max="15357" width="9.5703125" style="17" bestFit="1" customWidth="1"/>
    <col min="15358" max="15358" width="9.85546875" style="17" bestFit="1" customWidth="1"/>
    <col min="15359" max="15360" width="9.140625" style="17"/>
    <col min="15361" max="15362" width="10.42578125" style="17" bestFit="1" customWidth="1"/>
    <col min="15363" max="15592" width="9.140625" style="17"/>
    <col min="15593" max="15593" width="13.7109375" style="17" bestFit="1" customWidth="1"/>
    <col min="15594" max="15594" width="10.140625" style="17" bestFit="1" customWidth="1"/>
    <col min="15595" max="15595" width="10.5703125" style="17" bestFit="1" customWidth="1"/>
    <col min="15596" max="15597" width="11.140625" style="17" bestFit="1" customWidth="1"/>
    <col min="15598" max="15599" width="9.85546875" style="17" bestFit="1" customWidth="1"/>
    <col min="15600" max="15601" width="9.140625" style="17"/>
    <col min="15602" max="15602" width="10.5703125" style="17" bestFit="1" customWidth="1"/>
    <col min="15603" max="15604" width="10.5703125" style="17" customWidth="1"/>
    <col min="15605" max="15605" width="11.140625" style="17" bestFit="1" customWidth="1"/>
    <col min="15606" max="15607" width="11.7109375" style="17" bestFit="1" customWidth="1"/>
    <col min="15608" max="15608" width="8" style="17" bestFit="1" customWidth="1"/>
    <col min="15609" max="15610" width="8" style="17" customWidth="1"/>
    <col min="15611" max="15611" width="12" style="17" bestFit="1" customWidth="1"/>
    <col min="15612" max="15612" width="10.28515625" style="17" customWidth="1"/>
    <col min="15613" max="15613" width="9.5703125" style="17" bestFit="1" customWidth="1"/>
    <col min="15614" max="15614" width="9.85546875" style="17" bestFit="1" customWidth="1"/>
    <col min="15615" max="15616" width="9.140625" style="17"/>
    <col min="15617" max="15618" width="10.42578125" style="17" bestFit="1" customWidth="1"/>
    <col min="15619" max="15848" width="9.140625" style="17"/>
    <col min="15849" max="15849" width="13.7109375" style="17" bestFit="1" customWidth="1"/>
    <col min="15850" max="15850" width="10.140625" style="17" bestFit="1" customWidth="1"/>
    <col min="15851" max="15851" width="10.5703125" style="17" bestFit="1" customWidth="1"/>
    <col min="15852" max="15853" width="11.140625" style="17" bestFit="1" customWidth="1"/>
    <col min="15854" max="15855" width="9.85546875" style="17" bestFit="1" customWidth="1"/>
    <col min="15856" max="15857" width="9.140625" style="17"/>
    <col min="15858" max="15858" width="10.5703125" style="17" bestFit="1" customWidth="1"/>
    <col min="15859" max="15860" width="10.5703125" style="17" customWidth="1"/>
    <col min="15861" max="15861" width="11.140625" style="17" bestFit="1" customWidth="1"/>
    <col min="15862" max="15863" width="11.7109375" style="17" bestFit="1" customWidth="1"/>
    <col min="15864" max="15864" width="8" style="17" bestFit="1" customWidth="1"/>
    <col min="15865" max="15866" width="8" style="17" customWidth="1"/>
    <col min="15867" max="15867" width="12" style="17" bestFit="1" customWidth="1"/>
    <col min="15868" max="15868" width="10.28515625" style="17" customWidth="1"/>
    <col min="15869" max="15869" width="9.5703125" style="17" bestFit="1" customWidth="1"/>
    <col min="15870" max="15870" width="9.85546875" style="17" bestFit="1" customWidth="1"/>
    <col min="15871" max="15872" width="9.140625" style="17"/>
    <col min="15873" max="15874" width="10.42578125" style="17" bestFit="1" customWidth="1"/>
    <col min="15875" max="16104" width="9.140625" style="17"/>
    <col min="16105" max="16105" width="13.7109375" style="17" bestFit="1" customWidth="1"/>
    <col min="16106" max="16106" width="10.140625" style="17" bestFit="1" customWidth="1"/>
    <col min="16107" max="16107" width="10.5703125" style="17" bestFit="1" customWidth="1"/>
    <col min="16108" max="16109" width="11.140625" style="17" bestFit="1" customWidth="1"/>
    <col min="16110" max="16111" width="9.85546875" style="17" bestFit="1" customWidth="1"/>
    <col min="16112" max="16113" width="9.140625" style="17"/>
    <col min="16114" max="16114" width="10.5703125" style="17" bestFit="1" customWidth="1"/>
    <col min="16115" max="16116" width="10.5703125" style="17" customWidth="1"/>
    <col min="16117" max="16117" width="11.140625" style="17" bestFit="1" customWidth="1"/>
    <col min="16118" max="16119" width="11.7109375" style="17" bestFit="1" customWidth="1"/>
    <col min="16120" max="16120" width="8" style="17" bestFit="1" customWidth="1"/>
    <col min="16121" max="16122" width="8" style="17" customWidth="1"/>
    <col min="16123" max="16123" width="12" style="17" bestFit="1" customWidth="1"/>
    <col min="16124" max="16124" width="10.28515625" style="17" customWidth="1"/>
    <col min="16125" max="16125" width="9.5703125" style="17" bestFit="1" customWidth="1"/>
    <col min="16126" max="16126" width="9.85546875" style="17" bestFit="1" customWidth="1"/>
    <col min="16127" max="16128" width="9.140625" style="17"/>
    <col min="16129" max="16130" width="10.42578125" style="17" bestFit="1" customWidth="1"/>
    <col min="16131" max="16384" width="9.140625" style="17"/>
  </cols>
  <sheetData>
    <row r="1" spans="1:5" x14ac:dyDescent="0.2">
      <c r="A1" s="16" t="s">
        <v>1</v>
      </c>
      <c r="B1" s="16" t="s">
        <v>0</v>
      </c>
      <c r="C1" s="16" t="s">
        <v>2</v>
      </c>
      <c r="D1" s="17" t="s">
        <v>30</v>
      </c>
      <c r="E1" s="17" t="s">
        <v>31</v>
      </c>
    </row>
    <row r="2" spans="1:5" x14ac:dyDescent="0.2">
      <c r="A2" s="18">
        <v>37530</v>
      </c>
      <c r="B2" s="22">
        <f t="shared" ref="B2:B33" si="0">YEAR(A2)</f>
        <v>2002</v>
      </c>
      <c r="C2" s="19">
        <v>13176747</v>
      </c>
      <c r="D2" s="17">
        <v>13213569.281145226</v>
      </c>
      <c r="E2" s="21">
        <f t="shared" ref="E2:E33" si="1">ABS(D2-C2)/C2</f>
        <v>2.7944895007262576E-3</v>
      </c>
    </row>
    <row r="3" spans="1:5" x14ac:dyDescent="0.2">
      <c r="A3" s="18">
        <v>37561</v>
      </c>
      <c r="B3" s="22">
        <f t="shared" si="0"/>
        <v>2002</v>
      </c>
      <c r="C3" s="19">
        <v>13076331</v>
      </c>
      <c r="D3" s="17">
        <v>13117315.476725779</v>
      </c>
      <c r="E3" s="21">
        <f t="shared" si="1"/>
        <v>3.1342489514665445E-3</v>
      </c>
    </row>
    <row r="4" spans="1:5" x14ac:dyDescent="0.2">
      <c r="A4" s="18">
        <v>37591</v>
      </c>
      <c r="B4" s="22">
        <f t="shared" si="0"/>
        <v>2002</v>
      </c>
      <c r="C4" s="19">
        <v>14182976</v>
      </c>
      <c r="D4" s="17">
        <v>14279852.754315257</v>
      </c>
      <c r="E4" s="21">
        <f t="shared" si="1"/>
        <v>6.8304955402347907E-3</v>
      </c>
    </row>
    <row r="5" spans="1:5" x14ac:dyDescent="0.2">
      <c r="A5" s="18">
        <v>37622</v>
      </c>
      <c r="B5" s="22">
        <f t="shared" si="0"/>
        <v>2003</v>
      </c>
      <c r="C5" s="19">
        <v>14725364</v>
      </c>
      <c r="D5" s="17">
        <v>14946980.642577875</v>
      </c>
      <c r="E5" s="21">
        <f t="shared" si="1"/>
        <v>1.5049994185398433E-2</v>
      </c>
    </row>
    <row r="6" spans="1:5" x14ac:dyDescent="0.2">
      <c r="A6" s="18">
        <v>37653</v>
      </c>
      <c r="B6" s="22">
        <f t="shared" si="0"/>
        <v>2003</v>
      </c>
      <c r="C6" s="19">
        <v>13813814</v>
      </c>
      <c r="D6" s="17">
        <v>13834750.551677901</v>
      </c>
      <c r="E6" s="21">
        <f t="shared" si="1"/>
        <v>1.5156242640809625E-3</v>
      </c>
    </row>
    <row r="7" spans="1:5" x14ac:dyDescent="0.2">
      <c r="A7" s="18">
        <v>37681</v>
      </c>
      <c r="B7" s="22">
        <f t="shared" si="0"/>
        <v>2003</v>
      </c>
      <c r="C7" s="19">
        <v>14528938</v>
      </c>
      <c r="D7" s="17">
        <v>13849813.119517617</v>
      </c>
      <c r="E7" s="21">
        <f t="shared" si="1"/>
        <v>4.674291269481521E-2</v>
      </c>
    </row>
    <row r="8" spans="1:5" x14ac:dyDescent="0.2">
      <c r="A8" s="18">
        <v>37712</v>
      </c>
      <c r="B8" s="22">
        <f t="shared" si="0"/>
        <v>2003</v>
      </c>
      <c r="C8" s="19">
        <v>13401771</v>
      </c>
      <c r="D8" s="17">
        <v>13054634.519349128</v>
      </c>
      <c r="E8" s="21">
        <f t="shared" si="1"/>
        <v>2.5902284157136544E-2</v>
      </c>
    </row>
    <row r="9" spans="1:5" x14ac:dyDescent="0.2">
      <c r="A9" s="18">
        <v>37742</v>
      </c>
      <c r="B9" s="22">
        <f t="shared" si="0"/>
        <v>2003</v>
      </c>
      <c r="C9" s="19">
        <v>12623569</v>
      </c>
      <c r="D9" s="17">
        <v>12815497.46532527</v>
      </c>
      <c r="E9" s="21">
        <f t="shared" si="1"/>
        <v>1.5203977997448253E-2</v>
      </c>
    </row>
    <row r="10" spans="1:5" x14ac:dyDescent="0.2">
      <c r="A10" s="18">
        <v>37773</v>
      </c>
      <c r="B10" s="22">
        <f t="shared" si="0"/>
        <v>2003</v>
      </c>
      <c r="C10" s="19">
        <v>13621464</v>
      </c>
      <c r="D10" s="17">
        <v>13359982.231879007</v>
      </c>
      <c r="E10" s="21">
        <f t="shared" si="1"/>
        <v>1.9196304312149776E-2</v>
      </c>
    </row>
    <row r="11" spans="1:5" x14ac:dyDescent="0.2">
      <c r="A11" s="18">
        <v>37803</v>
      </c>
      <c r="B11" s="22">
        <f t="shared" si="0"/>
        <v>2003</v>
      </c>
      <c r="C11" s="19">
        <v>15172270</v>
      </c>
      <c r="D11" s="17">
        <v>14512290.621072846</v>
      </c>
      <c r="E11" s="21">
        <f t="shared" si="1"/>
        <v>4.3499053136225131E-2</v>
      </c>
    </row>
    <row r="12" spans="1:5" x14ac:dyDescent="0.2">
      <c r="A12" s="18">
        <v>37834</v>
      </c>
      <c r="B12" s="22">
        <f t="shared" si="0"/>
        <v>2003</v>
      </c>
      <c r="C12" s="19">
        <v>13939309</v>
      </c>
      <c r="D12" s="17">
        <v>14656133.34768367</v>
      </c>
      <c r="E12" s="21">
        <f t="shared" si="1"/>
        <v>5.1424668732407752E-2</v>
      </c>
    </row>
    <row r="13" spans="1:5" x14ac:dyDescent="0.2">
      <c r="A13" s="18">
        <v>37865</v>
      </c>
      <c r="B13" s="22">
        <f t="shared" si="0"/>
        <v>2003</v>
      </c>
      <c r="C13" s="19">
        <v>13536278</v>
      </c>
      <c r="D13" s="17">
        <v>12579312.315320594</v>
      </c>
      <c r="E13" s="21">
        <f t="shared" si="1"/>
        <v>7.0696367545007993E-2</v>
      </c>
    </row>
    <row r="14" spans="1:5" x14ac:dyDescent="0.2">
      <c r="A14" s="18">
        <v>37895</v>
      </c>
      <c r="B14" s="22">
        <f t="shared" si="0"/>
        <v>2003</v>
      </c>
      <c r="C14" s="19">
        <v>12902693</v>
      </c>
      <c r="D14" s="17">
        <v>12938252.368267767</v>
      </c>
      <c r="E14" s="21">
        <f t="shared" si="1"/>
        <v>2.7559648414301674E-3</v>
      </c>
    </row>
    <row r="15" spans="1:5" x14ac:dyDescent="0.2">
      <c r="A15" s="18">
        <v>37926</v>
      </c>
      <c r="B15" s="22">
        <f t="shared" si="0"/>
        <v>2003</v>
      </c>
      <c r="C15" s="19">
        <v>12759013</v>
      </c>
      <c r="D15" s="17">
        <v>12988515.876436081</v>
      </c>
      <c r="E15" s="21">
        <f t="shared" si="1"/>
        <v>1.798751019660226E-2</v>
      </c>
    </row>
    <row r="16" spans="1:5" x14ac:dyDescent="0.2">
      <c r="A16" s="18">
        <v>37956</v>
      </c>
      <c r="B16" s="22">
        <f t="shared" si="0"/>
        <v>2003</v>
      </c>
      <c r="C16" s="19">
        <v>13845612</v>
      </c>
      <c r="D16" s="17">
        <v>14139670.710384831</v>
      </c>
      <c r="E16" s="21">
        <f t="shared" si="1"/>
        <v>2.1238404657362264E-2</v>
      </c>
    </row>
    <row r="17" spans="1:5" x14ac:dyDescent="0.2">
      <c r="A17" s="18">
        <v>37987</v>
      </c>
      <c r="B17" s="22">
        <f t="shared" si="0"/>
        <v>2004</v>
      </c>
      <c r="C17" s="19">
        <v>14085449</v>
      </c>
      <c r="D17" s="17">
        <v>15057275.413711101</v>
      </c>
      <c r="E17" s="21">
        <f t="shared" si="1"/>
        <v>6.8995061052800011E-2</v>
      </c>
    </row>
    <row r="18" spans="1:5" x14ac:dyDescent="0.2">
      <c r="A18" s="18">
        <v>38018</v>
      </c>
      <c r="B18" s="22">
        <f t="shared" si="0"/>
        <v>2004</v>
      </c>
      <c r="C18" s="19">
        <v>13888435</v>
      </c>
      <c r="D18" s="17">
        <v>13893711.706083219</v>
      </c>
      <c r="E18" s="21">
        <f t="shared" si="1"/>
        <v>3.7993525427591361E-4</v>
      </c>
    </row>
    <row r="19" spans="1:5" x14ac:dyDescent="0.2">
      <c r="A19" s="18">
        <v>38047</v>
      </c>
      <c r="B19" s="22">
        <f t="shared" si="0"/>
        <v>2004</v>
      </c>
      <c r="C19" s="19">
        <v>13762531</v>
      </c>
      <c r="D19" s="17">
        <v>13618127.173686763</v>
      </c>
      <c r="E19" s="21">
        <f t="shared" si="1"/>
        <v>1.0492534135853116E-2</v>
      </c>
    </row>
    <row r="20" spans="1:5" x14ac:dyDescent="0.2">
      <c r="A20" s="18">
        <v>38078</v>
      </c>
      <c r="B20" s="22">
        <f t="shared" si="0"/>
        <v>2004</v>
      </c>
      <c r="C20" s="19">
        <v>12400465</v>
      </c>
      <c r="D20" s="17">
        <v>12923072.587504825</v>
      </c>
      <c r="E20" s="21">
        <f t="shared" si="1"/>
        <v>4.2144192778643758E-2</v>
      </c>
    </row>
    <row r="21" spans="1:5" x14ac:dyDescent="0.2">
      <c r="A21" s="18">
        <v>38108</v>
      </c>
      <c r="B21" s="22">
        <f t="shared" si="0"/>
        <v>2004</v>
      </c>
      <c r="C21" s="19">
        <v>12698878</v>
      </c>
      <c r="D21" s="17">
        <v>12941611.7634704</v>
      </c>
      <c r="E21" s="21">
        <f t="shared" si="1"/>
        <v>1.9114583467169315E-2</v>
      </c>
    </row>
    <row r="22" spans="1:5" x14ac:dyDescent="0.2">
      <c r="A22" s="18">
        <v>38139</v>
      </c>
      <c r="B22" s="22">
        <f t="shared" si="0"/>
        <v>2004</v>
      </c>
      <c r="C22" s="19">
        <v>12797929</v>
      </c>
      <c r="D22" s="17">
        <v>13074340.876256816</v>
      </c>
      <c r="E22" s="21">
        <f t="shared" si="1"/>
        <v>2.1598172349355595E-2</v>
      </c>
    </row>
    <row r="23" spans="1:5" x14ac:dyDescent="0.2">
      <c r="A23" s="18">
        <v>38169</v>
      </c>
      <c r="B23" s="22">
        <f t="shared" si="0"/>
        <v>2004</v>
      </c>
      <c r="C23" s="19">
        <v>13695289</v>
      </c>
      <c r="D23" s="17">
        <v>14142268.005845323</v>
      </c>
      <c r="E23" s="21">
        <f t="shared" si="1"/>
        <v>3.2637427793259656E-2</v>
      </c>
    </row>
    <row r="24" spans="1:5" x14ac:dyDescent="0.2">
      <c r="A24" s="18">
        <v>38200</v>
      </c>
      <c r="B24" s="22">
        <f t="shared" si="0"/>
        <v>2004</v>
      </c>
      <c r="C24" s="19">
        <v>13771120</v>
      </c>
      <c r="D24" s="17">
        <v>13666844.327461712</v>
      </c>
      <c r="E24" s="21">
        <f t="shared" si="1"/>
        <v>7.5720545996467922E-3</v>
      </c>
    </row>
    <row r="25" spans="1:5" x14ac:dyDescent="0.2">
      <c r="A25" s="18">
        <v>38231</v>
      </c>
      <c r="B25" s="22">
        <f t="shared" si="0"/>
        <v>2004</v>
      </c>
      <c r="C25" s="19">
        <v>13033548</v>
      </c>
      <c r="D25" s="17">
        <v>12782516.655620001</v>
      </c>
      <c r="E25" s="21">
        <f t="shared" si="1"/>
        <v>1.9260399729989004E-2</v>
      </c>
    </row>
    <row r="26" spans="1:5" x14ac:dyDescent="0.2">
      <c r="A26" s="18">
        <v>38261</v>
      </c>
      <c r="B26" s="22">
        <f t="shared" si="0"/>
        <v>2004</v>
      </c>
      <c r="C26" s="19">
        <v>12801196</v>
      </c>
      <c r="D26" s="17">
        <v>12710034.428742988</v>
      </c>
      <c r="E26" s="21">
        <f t="shared" si="1"/>
        <v>7.1213323549621432E-3</v>
      </c>
    </row>
    <row r="27" spans="1:5" x14ac:dyDescent="0.2">
      <c r="A27" s="18">
        <v>38292</v>
      </c>
      <c r="B27" s="22">
        <f t="shared" si="0"/>
        <v>2004</v>
      </c>
      <c r="C27" s="19">
        <v>13166644</v>
      </c>
      <c r="D27" s="17">
        <v>12831910.679425772</v>
      </c>
      <c r="E27" s="21">
        <f t="shared" si="1"/>
        <v>2.5422827606961025E-2</v>
      </c>
    </row>
    <row r="28" spans="1:5" x14ac:dyDescent="0.2">
      <c r="A28" s="18">
        <v>38322</v>
      </c>
      <c r="B28" s="22">
        <f t="shared" si="0"/>
        <v>2004</v>
      </c>
      <c r="C28" s="19">
        <v>13797330</v>
      </c>
      <c r="D28" s="17">
        <v>14283548.663381744</v>
      </c>
      <c r="E28" s="21">
        <f t="shared" si="1"/>
        <v>3.5240054661426823E-2</v>
      </c>
    </row>
    <row r="29" spans="1:5" x14ac:dyDescent="0.2">
      <c r="A29" s="18">
        <v>38353</v>
      </c>
      <c r="B29" s="22">
        <f t="shared" si="0"/>
        <v>2005</v>
      </c>
      <c r="C29" s="19">
        <v>14766967</v>
      </c>
      <c r="D29" s="17">
        <v>14712232.868345246</v>
      </c>
      <c r="E29" s="21">
        <f t="shared" si="1"/>
        <v>3.706524952263676E-3</v>
      </c>
    </row>
    <row r="30" spans="1:5" x14ac:dyDescent="0.2">
      <c r="A30" s="18">
        <v>38384</v>
      </c>
      <c r="B30" s="22">
        <f t="shared" si="0"/>
        <v>2005</v>
      </c>
      <c r="C30" s="19">
        <v>13804600</v>
      </c>
      <c r="D30" s="17">
        <v>13514886.3119842</v>
      </c>
      <c r="E30" s="21">
        <f t="shared" si="1"/>
        <v>2.098674992508294E-2</v>
      </c>
    </row>
    <row r="31" spans="1:5" x14ac:dyDescent="0.2">
      <c r="A31" s="18">
        <v>38412</v>
      </c>
      <c r="B31" s="22">
        <f t="shared" si="0"/>
        <v>2005</v>
      </c>
      <c r="C31" s="19">
        <v>13686035</v>
      </c>
      <c r="D31" s="17">
        <v>13836146.869191367</v>
      </c>
      <c r="E31" s="21">
        <f t="shared" si="1"/>
        <v>1.0968251154652693E-2</v>
      </c>
    </row>
    <row r="32" spans="1:5" x14ac:dyDescent="0.2">
      <c r="A32" s="18">
        <v>38443</v>
      </c>
      <c r="B32" s="22">
        <f t="shared" si="0"/>
        <v>2005</v>
      </c>
      <c r="C32" s="19">
        <v>12498043</v>
      </c>
      <c r="D32" s="17">
        <v>12845521.369792551</v>
      </c>
      <c r="E32" s="21">
        <f t="shared" si="1"/>
        <v>2.7802622361961054E-2</v>
      </c>
    </row>
    <row r="33" spans="1:5" x14ac:dyDescent="0.2">
      <c r="A33" s="18">
        <v>38473</v>
      </c>
      <c r="B33" s="22">
        <f t="shared" si="0"/>
        <v>2005</v>
      </c>
      <c r="C33" s="19">
        <v>12869194</v>
      </c>
      <c r="D33" s="17">
        <v>12948335.348322812</v>
      </c>
      <c r="E33" s="21">
        <f t="shared" si="1"/>
        <v>6.149674045073255E-3</v>
      </c>
    </row>
    <row r="34" spans="1:5" x14ac:dyDescent="0.2">
      <c r="A34" s="18">
        <v>38504</v>
      </c>
      <c r="B34" s="22">
        <f t="shared" ref="B34:B65" si="2">YEAR(A34)</f>
        <v>2005</v>
      </c>
      <c r="C34" s="19">
        <v>14454200</v>
      </c>
      <c r="D34" s="17">
        <v>14762097.35387774</v>
      </c>
      <c r="E34" s="21">
        <f t="shared" ref="E34:E65" si="3">ABS(D34-C34)/C34</f>
        <v>2.1301583891030981E-2</v>
      </c>
    </row>
    <row r="35" spans="1:5" x14ac:dyDescent="0.2">
      <c r="A35" s="18">
        <v>38534</v>
      </c>
      <c r="B35" s="22">
        <f t="shared" si="2"/>
        <v>2005</v>
      </c>
      <c r="C35" s="19">
        <v>15509626</v>
      </c>
      <c r="D35" s="17">
        <v>15694354.039149096</v>
      </c>
      <c r="E35" s="21">
        <f t="shared" si="3"/>
        <v>1.1910541179335739E-2</v>
      </c>
    </row>
    <row r="36" spans="1:5" x14ac:dyDescent="0.2">
      <c r="A36" s="18">
        <v>38565</v>
      </c>
      <c r="B36" s="22">
        <f t="shared" si="2"/>
        <v>2005</v>
      </c>
      <c r="C36" s="19">
        <v>14861042</v>
      </c>
      <c r="D36" s="17">
        <v>14952836.883619241</v>
      </c>
      <c r="E36" s="21">
        <f t="shared" si="3"/>
        <v>6.1768807072371786E-3</v>
      </c>
    </row>
    <row r="37" spans="1:5" x14ac:dyDescent="0.2">
      <c r="A37" s="18">
        <v>38596</v>
      </c>
      <c r="B37" s="22">
        <f t="shared" si="2"/>
        <v>2005</v>
      </c>
      <c r="C37" s="19">
        <v>13389341</v>
      </c>
      <c r="D37" s="17">
        <v>13030952.785989176</v>
      </c>
      <c r="E37" s="21">
        <f t="shared" si="3"/>
        <v>2.676668060144435E-2</v>
      </c>
    </row>
    <row r="38" spans="1:5" x14ac:dyDescent="0.2">
      <c r="A38" s="18">
        <v>38626</v>
      </c>
      <c r="B38" s="22">
        <f t="shared" si="2"/>
        <v>2005</v>
      </c>
      <c r="C38" s="19">
        <v>12747922</v>
      </c>
      <c r="D38" s="17">
        <v>12984329.883618895</v>
      </c>
      <c r="E38" s="21">
        <f t="shared" si="3"/>
        <v>1.8544817235224297E-2</v>
      </c>
    </row>
    <row r="39" spans="1:5" x14ac:dyDescent="0.2">
      <c r="A39" s="18">
        <v>38657</v>
      </c>
      <c r="B39" s="22">
        <f t="shared" si="2"/>
        <v>2005</v>
      </c>
      <c r="C39" s="19">
        <v>12843936</v>
      </c>
      <c r="D39" s="17">
        <v>12980227.773144918</v>
      </c>
      <c r="E39" s="21">
        <f t="shared" si="3"/>
        <v>1.0611371245147714E-2</v>
      </c>
    </row>
    <row r="40" spans="1:5" x14ac:dyDescent="0.2">
      <c r="A40" s="18">
        <v>38687</v>
      </c>
      <c r="B40" s="22">
        <f t="shared" si="2"/>
        <v>2005</v>
      </c>
      <c r="C40" s="19">
        <v>14193120</v>
      </c>
      <c r="D40" s="17">
        <v>14346017.759732518</v>
      </c>
      <c r="E40" s="21">
        <f t="shared" si="3"/>
        <v>1.0772667301658715E-2</v>
      </c>
    </row>
    <row r="41" spans="1:5" x14ac:dyDescent="0.2">
      <c r="A41" s="18">
        <v>38718</v>
      </c>
      <c r="B41" s="22">
        <f t="shared" si="2"/>
        <v>2006</v>
      </c>
      <c r="C41" s="19">
        <v>14265893</v>
      </c>
      <c r="D41" s="17">
        <v>14103314.763579195</v>
      </c>
      <c r="E41" s="21">
        <f t="shared" si="3"/>
        <v>1.1396288786184268E-2</v>
      </c>
    </row>
    <row r="42" spans="1:5" x14ac:dyDescent="0.2">
      <c r="A42" s="18">
        <v>38749</v>
      </c>
      <c r="B42" s="22">
        <f t="shared" si="2"/>
        <v>2006</v>
      </c>
      <c r="C42" s="19">
        <v>13236791</v>
      </c>
      <c r="D42" s="17">
        <v>13470292.520350635</v>
      </c>
      <c r="E42" s="21">
        <f t="shared" si="3"/>
        <v>1.764034200967856E-2</v>
      </c>
    </row>
    <row r="43" spans="1:5" x14ac:dyDescent="0.2">
      <c r="A43" s="18">
        <v>38777</v>
      </c>
      <c r="B43" s="22">
        <f t="shared" si="2"/>
        <v>2006</v>
      </c>
      <c r="C43" s="19">
        <v>13910653</v>
      </c>
      <c r="D43" s="17">
        <v>13558401.396014046</v>
      </c>
      <c r="E43" s="21">
        <f t="shared" si="3"/>
        <v>2.5322434826456679E-2</v>
      </c>
    </row>
    <row r="44" spans="1:5" x14ac:dyDescent="0.2">
      <c r="A44" s="18">
        <v>38808</v>
      </c>
      <c r="B44" s="22">
        <f t="shared" si="2"/>
        <v>2006</v>
      </c>
      <c r="C44" s="19">
        <v>12254987</v>
      </c>
      <c r="D44" s="17">
        <v>12715225.054684103</v>
      </c>
      <c r="E44" s="21">
        <f t="shared" si="3"/>
        <v>3.7555164659424163E-2</v>
      </c>
    </row>
    <row r="45" spans="1:5" x14ac:dyDescent="0.2">
      <c r="A45" s="18">
        <v>38838</v>
      </c>
      <c r="B45" s="22">
        <f t="shared" si="2"/>
        <v>2006</v>
      </c>
      <c r="C45" s="19">
        <v>12986715</v>
      </c>
      <c r="D45" s="17">
        <v>13033887.202909557</v>
      </c>
      <c r="E45" s="21">
        <f t="shared" si="3"/>
        <v>3.6323429681453046E-3</v>
      </c>
    </row>
    <row r="46" spans="1:5" x14ac:dyDescent="0.2">
      <c r="A46" s="18">
        <v>38869</v>
      </c>
      <c r="B46" s="22">
        <f t="shared" si="2"/>
        <v>2006</v>
      </c>
      <c r="C46" s="19">
        <v>13696422</v>
      </c>
      <c r="D46" s="17">
        <v>13779955.365386916</v>
      </c>
      <c r="E46" s="21">
        <f t="shared" si="3"/>
        <v>6.0989187823590951E-3</v>
      </c>
    </row>
    <row r="47" spans="1:5" x14ac:dyDescent="0.2">
      <c r="A47" s="18">
        <v>38899</v>
      </c>
      <c r="B47" s="22">
        <f t="shared" si="2"/>
        <v>2006</v>
      </c>
      <c r="C47" s="19">
        <v>15371315</v>
      </c>
      <c r="D47" s="17">
        <v>15395639.525826402</v>
      </c>
      <c r="E47" s="21">
        <f t="shared" si="3"/>
        <v>1.5824622568987759E-3</v>
      </c>
    </row>
    <row r="48" spans="1:5" x14ac:dyDescent="0.2">
      <c r="A48" s="18">
        <v>38930</v>
      </c>
      <c r="B48" s="22">
        <f t="shared" si="2"/>
        <v>2006</v>
      </c>
      <c r="C48" s="19">
        <v>14499122</v>
      </c>
      <c r="D48" s="17">
        <v>14438077.419466037</v>
      </c>
      <c r="E48" s="21">
        <f t="shared" si="3"/>
        <v>4.2102260077515521E-3</v>
      </c>
    </row>
    <row r="49" spans="1:5" x14ac:dyDescent="0.2">
      <c r="A49" s="18">
        <v>38961</v>
      </c>
      <c r="B49" s="22">
        <f t="shared" si="2"/>
        <v>2006</v>
      </c>
      <c r="C49" s="19">
        <v>12687211</v>
      </c>
      <c r="D49" s="17">
        <v>12452617.333626896</v>
      </c>
      <c r="E49" s="21">
        <f t="shared" si="3"/>
        <v>1.8490562376010287E-2</v>
      </c>
    </row>
    <row r="50" spans="1:5" x14ac:dyDescent="0.2">
      <c r="A50" s="18">
        <v>38991</v>
      </c>
      <c r="B50" s="22">
        <f t="shared" si="2"/>
        <v>2006</v>
      </c>
      <c r="C50" s="19">
        <v>13130024</v>
      </c>
      <c r="D50" s="17">
        <v>12900555.87171286</v>
      </c>
      <c r="E50" s="21">
        <f t="shared" si="3"/>
        <v>1.7476596256575029E-2</v>
      </c>
    </row>
    <row r="51" spans="1:5" x14ac:dyDescent="0.2">
      <c r="A51" s="18">
        <v>39022</v>
      </c>
      <c r="B51" s="22">
        <f t="shared" si="2"/>
        <v>2006</v>
      </c>
      <c r="C51" s="19">
        <v>13947133</v>
      </c>
      <c r="D51" s="17">
        <v>12860332.961780842</v>
      </c>
      <c r="E51" s="21">
        <f t="shared" si="3"/>
        <v>7.7922827452721471E-2</v>
      </c>
    </row>
    <row r="52" spans="1:5" x14ac:dyDescent="0.2">
      <c r="A52" s="18">
        <v>39052</v>
      </c>
      <c r="B52" s="22">
        <f t="shared" si="2"/>
        <v>2006</v>
      </c>
      <c r="C52" s="19">
        <v>14597906</v>
      </c>
      <c r="D52" s="17">
        <v>13885088.775025787</v>
      </c>
      <c r="E52" s="21">
        <f t="shared" si="3"/>
        <v>4.8830101041492741E-2</v>
      </c>
    </row>
    <row r="53" spans="1:5" x14ac:dyDescent="0.2">
      <c r="A53" s="18">
        <v>39083</v>
      </c>
      <c r="B53" s="22">
        <f t="shared" si="2"/>
        <v>2007</v>
      </c>
      <c r="C53" s="19">
        <v>15809611</v>
      </c>
      <c r="D53" s="17">
        <v>15407588.159504361</v>
      </c>
      <c r="E53" s="21">
        <f t="shared" si="3"/>
        <v>2.5429015330967888E-2</v>
      </c>
    </row>
    <row r="54" spans="1:5" x14ac:dyDescent="0.2">
      <c r="A54" s="18">
        <v>39114</v>
      </c>
      <c r="B54" s="22">
        <f t="shared" si="2"/>
        <v>2007</v>
      </c>
      <c r="C54" s="19">
        <v>15056106</v>
      </c>
      <c r="D54" s="17">
        <v>14846556.093401073</v>
      </c>
      <c r="E54" s="21">
        <f t="shared" si="3"/>
        <v>1.3917935128706416E-2</v>
      </c>
    </row>
    <row r="55" spans="1:5" x14ac:dyDescent="0.2">
      <c r="A55" s="18">
        <v>39142</v>
      </c>
      <c r="B55" s="22">
        <f t="shared" si="2"/>
        <v>2007</v>
      </c>
      <c r="C55" s="19">
        <v>15315370</v>
      </c>
      <c r="D55" s="17">
        <v>14677700.200634992</v>
      </c>
      <c r="E55" s="21">
        <f t="shared" si="3"/>
        <v>4.1635938234924015E-2</v>
      </c>
    </row>
    <row r="56" spans="1:5" x14ac:dyDescent="0.2">
      <c r="A56" s="18">
        <v>39173</v>
      </c>
      <c r="B56" s="22">
        <f t="shared" si="2"/>
        <v>2007</v>
      </c>
      <c r="C56" s="19">
        <v>13685110</v>
      </c>
      <c r="D56" s="17">
        <v>13878360.792906901</v>
      </c>
      <c r="E56" s="21">
        <f t="shared" si="3"/>
        <v>1.4121245127507259E-2</v>
      </c>
    </row>
    <row r="57" spans="1:5" x14ac:dyDescent="0.2">
      <c r="A57" s="18">
        <v>39203</v>
      </c>
      <c r="B57" s="22">
        <f t="shared" si="2"/>
        <v>2007</v>
      </c>
      <c r="C57" s="19">
        <v>13960122</v>
      </c>
      <c r="D57" s="17">
        <v>13888061.241758963</v>
      </c>
      <c r="E57" s="21">
        <f t="shared" si="3"/>
        <v>5.1619003215757648E-3</v>
      </c>
    </row>
    <row r="58" spans="1:5" x14ac:dyDescent="0.2">
      <c r="A58" s="18">
        <v>39234</v>
      </c>
      <c r="B58" s="22">
        <f t="shared" si="2"/>
        <v>2007</v>
      </c>
      <c r="C58" s="19">
        <v>14673629</v>
      </c>
      <c r="D58" s="17">
        <v>14957093.970037283</v>
      </c>
      <c r="E58" s="21">
        <f t="shared" si="3"/>
        <v>1.9317986711895427E-2</v>
      </c>
    </row>
    <row r="59" spans="1:5" x14ac:dyDescent="0.2">
      <c r="A59" s="18">
        <v>39264</v>
      </c>
      <c r="B59" s="22">
        <f t="shared" si="2"/>
        <v>2007</v>
      </c>
      <c r="C59" s="19">
        <v>15730380</v>
      </c>
      <c r="D59" s="17">
        <v>15369719.764106737</v>
      </c>
      <c r="E59" s="21">
        <f t="shared" si="3"/>
        <v>2.2927623864983718E-2</v>
      </c>
    </row>
    <row r="60" spans="1:5" x14ac:dyDescent="0.2">
      <c r="A60" s="18">
        <v>39295</v>
      </c>
      <c r="B60" s="22">
        <f t="shared" si="2"/>
        <v>2007</v>
      </c>
      <c r="C60" s="19">
        <v>15502155</v>
      </c>
      <c r="D60" s="17">
        <v>15884805.182680631</v>
      </c>
      <c r="E60" s="21">
        <f t="shared" si="3"/>
        <v>2.4683676732727228E-2</v>
      </c>
    </row>
    <row r="61" spans="1:5" x14ac:dyDescent="0.2">
      <c r="A61" s="18">
        <v>39326</v>
      </c>
      <c r="B61" s="22">
        <f t="shared" si="2"/>
        <v>2007</v>
      </c>
      <c r="C61" s="19">
        <v>14311612</v>
      </c>
      <c r="D61" s="17">
        <v>13793834.580511102</v>
      </c>
      <c r="E61" s="21">
        <f t="shared" si="3"/>
        <v>3.6178832928736297E-2</v>
      </c>
    </row>
    <row r="62" spans="1:5" x14ac:dyDescent="0.2">
      <c r="A62" s="18">
        <v>39356</v>
      </c>
      <c r="B62" s="22">
        <f t="shared" si="2"/>
        <v>2007</v>
      </c>
      <c r="C62" s="19">
        <v>13967367</v>
      </c>
      <c r="D62" s="17">
        <v>13657039.180700259</v>
      </c>
      <c r="E62" s="21">
        <f t="shared" si="3"/>
        <v>2.2218061521526621E-2</v>
      </c>
    </row>
    <row r="63" spans="1:5" x14ac:dyDescent="0.2">
      <c r="A63" s="18">
        <v>39387</v>
      </c>
      <c r="B63" s="22">
        <f t="shared" si="2"/>
        <v>2007</v>
      </c>
      <c r="C63" s="19">
        <v>13996509</v>
      </c>
      <c r="D63" s="17">
        <v>14008774.274701303</v>
      </c>
      <c r="E63" s="21">
        <f t="shared" si="3"/>
        <v>8.7630956414223513E-4</v>
      </c>
    </row>
    <row r="64" spans="1:5" x14ac:dyDescent="0.2">
      <c r="A64" s="18">
        <v>39417</v>
      </c>
      <c r="B64" s="22">
        <f t="shared" si="2"/>
        <v>2007</v>
      </c>
      <c r="C64" s="19">
        <v>15266952</v>
      </c>
      <c r="D64" s="17">
        <v>15174911.852141438</v>
      </c>
      <c r="E64" s="21">
        <f t="shared" si="3"/>
        <v>6.0287179692817498E-3</v>
      </c>
    </row>
    <row r="65" spans="1:5" x14ac:dyDescent="0.2">
      <c r="A65" s="18">
        <v>39448</v>
      </c>
      <c r="B65" s="22">
        <f t="shared" si="2"/>
        <v>2008</v>
      </c>
      <c r="C65" s="19">
        <v>15544828</v>
      </c>
      <c r="D65" s="17">
        <v>15302352.631896915</v>
      </c>
      <c r="E65" s="21">
        <f t="shared" si="3"/>
        <v>1.5598459378455979E-2</v>
      </c>
    </row>
    <row r="66" spans="1:5" x14ac:dyDescent="0.2">
      <c r="A66" s="18">
        <v>39479</v>
      </c>
      <c r="B66" s="22">
        <f t="shared" ref="B66:B97" si="4">YEAR(A66)</f>
        <v>2008</v>
      </c>
      <c r="C66" s="19">
        <v>14862324</v>
      </c>
      <c r="D66" s="17">
        <v>14865988.746465618</v>
      </c>
      <c r="E66" s="21">
        <f t="shared" ref="E66:E97" si="5">ABS(D66-C66)/C66</f>
        <v>2.4657963758681285E-4</v>
      </c>
    </row>
    <row r="67" spans="1:5" x14ac:dyDescent="0.2">
      <c r="A67" s="18">
        <v>39508</v>
      </c>
      <c r="B67" s="22">
        <f t="shared" si="4"/>
        <v>2008</v>
      </c>
      <c r="C67" s="19">
        <v>15097048</v>
      </c>
      <c r="D67" s="17">
        <v>14842835.723102147</v>
      </c>
      <c r="E67" s="21">
        <f t="shared" si="5"/>
        <v>1.6838542004890839E-2</v>
      </c>
    </row>
    <row r="68" spans="1:5" x14ac:dyDescent="0.2">
      <c r="A68" s="18">
        <v>39539</v>
      </c>
      <c r="B68" s="22">
        <f t="shared" si="4"/>
        <v>2008</v>
      </c>
      <c r="C68" s="19">
        <v>13585077</v>
      </c>
      <c r="D68" s="17">
        <v>13564118.806741105</v>
      </c>
      <c r="E68" s="21">
        <f t="shared" si="5"/>
        <v>1.5427364349053455E-3</v>
      </c>
    </row>
    <row r="69" spans="1:5" x14ac:dyDescent="0.2">
      <c r="A69" s="18">
        <v>39569</v>
      </c>
      <c r="B69" s="22">
        <f t="shared" si="4"/>
        <v>2008</v>
      </c>
      <c r="C69" s="19">
        <v>13492129</v>
      </c>
      <c r="D69" s="17">
        <v>13809782.419688007</v>
      </c>
      <c r="E69" s="21">
        <f t="shared" si="5"/>
        <v>2.3543609736314176E-2</v>
      </c>
    </row>
    <row r="70" spans="1:5" x14ac:dyDescent="0.2">
      <c r="A70" s="18">
        <v>39600</v>
      </c>
      <c r="B70" s="22">
        <f t="shared" si="4"/>
        <v>2008</v>
      </c>
      <c r="C70" s="19">
        <v>14258259</v>
      </c>
      <c r="D70" s="17">
        <v>14546605.514910078</v>
      </c>
      <c r="E70" s="21">
        <f t="shared" si="5"/>
        <v>2.0223122255674953E-2</v>
      </c>
    </row>
    <row r="71" spans="1:5" x14ac:dyDescent="0.2">
      <c r="A71" s="18">
        <v>39630</v>
      </c>
      <c r="B71" s="22">
        <f t="shared" si="4"/>
        <v>2008</v>
      </c>
      <c r="C71" s="19">
        <v>15471914</v>
      </c>
      <c r="D71" s="17">
        <v>15321983.312323241</v>
      </c>
      <c r="E71" s="21">
        <f t="shared" si="5"/>
        <v>9.6905067903531161E-3</v>
      </c>
    </row>
    <row r="72" spans="1:5" x14ac:dyDescent="0.2">
      <c r="A72" s="18">
        <v>39661</v>
      </c>
      <c r="B72" s="22">
        <f t="shared" si="4"/>
        <v>2008</v>
      </c>
      <c r="C72" s="19">
        <v>15015979</v>
      </c>
      <c r="D72" s="17">
        <v>14610984.423843879</v>
      </c>
      <c r="E72" s="21">
        <f t="shared" si="5"/>
        <v>2.6970907201996002E-2</v>
      </c>
    </row>
    <row r="73" spans="1:5" x14ac:dyDescent="0.2">
      <c r="A73" s="18">
        <v>39692</v>
      </c>
      <c r="B73" s="22">
        <f t="shared" si="4"/>
        <v>2008</v>
      </c>
      <c r="C73" s="19">
        <v>13735683</v>
      </c>
      <c r="D73" s="17">
        <v>13477333.699346721</v>
      </c>
      <c r="E73" s="21">
        <f t="shared" si="5"/>
        <v>1.880862427105218E-2</v>
      </c>
    </row>
    <row r="74" spans="1:5" x14ac:dyDescent="0.2">
      <c r="A74" s="18">
        <v>39722</v>
      </c>
      <c r="B74" s="22">
        <f t="shared" si="4"/>
        <v>2008</v>
      </c>
      <c r="C74" s="19">
        <v>13572429</v>
      </c>
      <c r="D74" s="17">
        <v>13847154.56320511</v>
      </c>
      <c r="E74" s="21">
        <f t="shared" si="5"/>
        <v>2.0241444122132444E-2</v>
      </c>
    </row>
    <row r="75" spans="1:5" x14ac:dyDescent="0.2">
      <c r="A75" s="18">
        <v>39753</v>
      </c>
      <c r="B75" s="22">
        <f t="shared" si="4"/>
        <v>2008</v>
      </c>
      <c r="C75" s="19">
        <v>14047607</v>
      </c>
      <c r="D75" s="17">
        <v>14109771.65313909</v>
      </c>
      <c r="E75" s="21">
        <f t="shared" si="5"/>
        <v>4.4252841881959092E-3</v>
      </c>
    </row>
    <row r="76" spans="1:5" x14ac:dyDescent="0.2">
      <c r="A76" s="18">
        <v>39783</v>
      </c>
      <c r="B76" s="22">
        <f t="shared" si="4"/>
        <v>2008</v>
      </c>
      <c r="C76" s="19">
        <v>15131468</v>
      </c>
      <c r="D76" s="17">
        <v>15208552.08450616</v>
      </c>
      <c r="E76" s="21">
        <f t="shared" si="5"/>
        <v>5.0942898934961001E-3</v>
      </c>
    </row>
    <row r="77" spans="1:5" x14ac:dyDescent="0.2">
      <c r="A77" s="18">
        <v>39814</v>
      </c>
      <c r="B77" s="22">
        <f t="shared" si="4"/>
        <v>2009</v>
      </c>
      <c r="C77" s="19">
        <v>15895146</v>
      </c>
      <c r="D77" s="17">
        <v>15842812.854409663</v>
      </c>
      <c r="E77" s="21">
        <f t="shared" si="5"/>
        <v>3.2923979175993093E-3</v>
      </c>
    </row>
    <row r="78" spans="1:5" x14ac:dyDescent="0.2">
      <c r="A78" s="18">
        <v>39845</v>
      </c>
      <c r="B78" s="22">
        <f t="shared" si="4"/>
        <v>2009</v>
      </c>
      <c r="C78" s="19">
        <v>14653535</v>
      </c>
      <c r="D78" s="17">
        <v>14314753.9237232</v>
      </c>
      <c r="E78" s="21">
        <f t="shared" si="5"/>
        <v>2.3119409499264148E-2</v>
      </c>
    </row>
    <row r="79" spans="1:5" x14ac:dyDescent="0.2">
      <c r="A79" s="18">
        <v>39873</v>
      </c>
      <c r="B79" s="22">
        <f t="shared" si="4"/>
        <v>2009</v>
      </c>
      <c r="C79" s="19">
        <v>15181939</v>
      </c>
      <c r="D79" s="17">
        <v>14529792.711930335</v>
      </c>
      <c r="E79" s="21">
        <f t="shared" si="5"/>
        <v>4.2955401682859183E-2</v>
      </c>
    </row>
    <row r="80" spans="1:5" x14ac:dyDescent="0.2">
      <c r="A80" s="18">
        <v>39904</v>
      </c>
      <c r="B80" s="22">
        <f t="shared" si="4"/>
        <v>2009</v>
      </c>
      <c r="C80" s="19">
        <v>13561049</v>
      </c>
      <c r="D80" s="17">
        <v>13624474.39054844</v>
      </c>
      <c r="E80" s="21">
        <f t="shared" si="5"/>
        <v>4.6770268692665068E-3</v>
      </c>
    </row>
    <row r="81" spans="1:5" x14ac:dyDescent="0.2">
      <c r="A81" s="18">
        <v>39934</v>
      </c>
      <c r="B81" s="22">
        <f t="shared" si="4"/>
        <v>2009</v>
      </c>
      <c r="C81" s="19">
        <v>13559089</v>
      </c>
      <c r="D81" s="17">
        <v>13723718.708884025</v>
      </c>
      <c r="E81" s="21">
        <f t="shared" si="5"/>
        <v>1.2141649699623993E-2</v>
      </c>
    </row>
    <row r="82" spans="1:5" x14ac:dyDescent="0.2">
      <c r="A82" s="18">
        <v>39965</v>
      </c>
      <c r="B82" s="22">
        <f t="shared" si="4"/>
        <v>2009</v>
      </c>
      <c r="C82" s="19">
        <v>13757165</v>
      </c>
      <c r="D82" s="17">
        <v>13983053.815332066</v>
      </c>
      <c r="E82" s="21">
        <f t="shared" si="5"/>
        <v>1.6419721311190662E-2</v>
      </c>
    </row>
    <row r="83" spans="1:5" x14ac:dyDescent="0.2">
      <c r="A83" s="18">
        <v>39995</v>
      </c>
      <c r="B83" s="22">
        <f t="shared" si="4"/>
        <v>2009</v>
      </c>
      <c r="C83" s="19">
        <v>14681369</v>
      </c>
      <c r="D83" s="17">
        <v>14220725.696062727</v>
      </c>
      <c r="E83" s="21">
        <f t="shared" si="5"/>
        <v>3.137604564923565E-2</v>
      </c>
    </row>
    <row r="84" spans="1:5" x14ac:dyDescent="0.2">
      <c r="A84" s="18">
        <v>40026</v>
      </c>
      <c r="B84" s="22">
        <f t="shared" si="4"/>
        <v>2009</v>
      </c>
      <c r="C84" s="19">
        <v>15190741</v>
      </c>
      <c r="D84" s="17">
        <v>15026099.943832545</v>
      </c>
      <c r="E84" s="21">
        <f t="shared" si="5"/>
        <v>1.083825049531523E-2</v>
      </c>
    </row>
    <row r="85" spans="1:5" x14ac:dyDescent="0.2">
      <c r="A85" s="18">
        <v>40057</v>
      </c>
      <c r="B85" s="22">
        <f t="shared" si="4"/>
        <v>2009</v>
      </c>
      <c r="C85" s="19">
        <v>13734145</v>
      </c>
      <c r="D85" s="17">
        <v>13434197.478449969</v>
      </c>
      <c r="E85" s="21">
        <f t="shared" si="5"/>
        <v>2.1839548188113012E-2</v>
      </c>
    </row>
    <row r="86" spans="1:5" x14ac:dyDescent="0.2">
      <c r="A86" s="18">
        <v>40087</v>
      </c>
      <c r="B86" s="22">
        <f t="shared" si="4"/>
        <v>2009</v>
      </c>
      <c r="C86" s="19">
        <v>13581813</v>
      </c>
      <c r="D86" s="17">
        <v>13987898.478081295</v>
      </c>
      <c r="E86" s="21">
        <f t="shared" si="5"/>
        <v>2.9899209927370909E-2</v>
      </c>
    </row>
    <row r="87" spans="1:5" x14ac:dyDescent="0.2">
      <c r="A87" s="18">
        <v>40118</v>
      </c>
      <c r="B87" s="22">
        <f t="shared" si="4"/>
        <v>2009</v>
      </c>
      <c r="C87" s="19">
        <v>13607461</v>
      </c>
      <c r="D87" s="17">
        <v>13821364.707536267</v>
      </c>
      <c r="E87" s="21">
        <f t="shared" si="5"/>
        <v>1.571958997613641E-2</v>
      </c>
    </row>
    <row r="88" spans="1:5" x14ac:dyDescent="0.2">
      <c r="A88" s="18">
        <v>40148</v>
      </c>
      <c r="B88" s="22">
        <f t="shared" si="4"/>
        <v>2009</v>
      </c>
      <c r="C88" s="19">
        <v>14959640</v>
      </c>
      <c r="D88" s="17">
        <v>15268289.9557129</v>
      </c>
      <c r="E88" s="21">
        <f t="shared" si="5"/>
        <v>2.0632178027873635E-2</v>
      </c>
    </row>
    <row r="89" spans="1:5" x14ac:dyDescent="0.2">
      <c r="A89" s="18">
        <v>40179</v>
      </c>
      <c r="B89" s="22">
        <f t="shared" si="4"/>
        <v>2010</v>
      </c>
      <c r="C89" s="19">
        <v>15762767</v>
      </c>
      <c r="D89" s="17">
        <v>15634820.199180653</v>
      </c>
      <c r="E89" s="21">
        <f t="shared" si="5"/>
        <v>8.1170267136059723E-3</v>
      </c>
    </row>
    <row r="90" spans="1:5" x14ac:dyDescent="0.2">
      <c r="A90" s="18">
        <v>40210</v>
      </c>
      <c r="B90" s="22">
        <f t="shared" si="4"/>
        <v>2010</v>
      </c>
      <c r="C90" s="19">
        <v>14456043</v>
      </c>
      <c r="D90" s="17">
        <v>14460013.702965634</v>
      </c>
      <c r="E90" s="21">
        <f t="shared" si="5"/>
        <v>2.7467426360269846E-4</v>
      </c>
    </row>
    <row r="91" spans="1:5" x14ac:dyDescent="0.2">
      <c r="A91" s="18">
        <v>40238</v>
      </c>
      <c r="B91" s="22">
        <f t="shared" si="4"/>
        <v>2010</v>
      </c>
      <c r="C91" s="19">
        <v>14266604</v>
      </c>
      <c r="D91" s="17">
        <v>14325828.10186751</v>
      </c>
      <c r="E91" s="21">
        <f t="shared" si="5"/>
        <v>4.1512403279371883E-3</v>
      </c>
    </row>
    <row r="92" spans="1:5" x14ac:dyDescent="0.2">
      <c r="A92" s="18">
        <v>40269</v>
      </c>
      <c r="B92" s="22">
        <f t="shared" si="4"/>
        <v>2010</v>
      </c>
      <c r="C92" s="19">
        <v>12709245</v>
      </c>
      <c r="D92" s="17">
        <v>13484544.496295221</v>
      </c>
      <c r="E92" s="21">
        <f t="shared" si="5"/>
        <v>6.1002797278297896E-2</v>
      </c>
    </row>
    <row r="93" spans="1:5" x14ac:dyDescent="0.2">
      <c r="A93" s="18">
        <v>40299</v>
      </c>
      <c r="B93" s="22">
        <f t="shared" si="4"/>
        <v>2010</v>
      </c>
      <c r="C93" s="19">
        <v>13617876</v>
      </c>
      <c r="D93" s="17">
        <v>14078105.584963908</v>
      </c>
      <c r="E93" s="21">
        <f t="shared" si="5"/>
        <v>3.3795988813814168E-2</v>
      </c>
    </row>
    <row r="94" spans="1:5" x14ac:dyDescent="0.2">
      <c r="A94" s="18">
        <v>40330</v>
      </c>
      <c r="B94" s="22">
        <f t="shared" si="4"/>
        <v>2010</v>
      </c>
      <c r="C94" s="19">
        <v>14352297</v>
      </c>
      <c r="D94" s="17">
        <v>14305780.569494376</v>
      </c>
      <c r="E94" s="21">
        <f t="shared" si="5"/>
        <v>3.2410443084911105E-3</v>
      </c>
    </row>
    <row r="95" spans="1:5" x14ac:dyDescent="0.2">
      <c r="A95" s="18">
        <v>40360</v>
      </c>
      <c r="B95" s="22">
        <f t="shared" si="4"/>
        <v>2010</v>
      </c>
      <c r="C95" s="19">
        <v>16022256</v>
      </c>
      <c r="D95" s="17">
        <v>16170142.787653087</v>
      </c>
      <c r="E95" s="21">
        <f t="shared" si="5"/>
        <v>9.2300851798327727E-3</v>
      </c>
    </row>
    <row r="96" spans="1:5" x14ac:dyDescent="0.2">
      <c r="A96" s="18">
        <v>40391</v>
      </c>
      <c r="B96" s="22">
        <f t="shared" si="4"/>
        <v>2010</v>
      </c>
      <c r="C96" s="19">
        <v>15750964</v>
      </c>
      <c r="D96" s="17">
        <v>15852726.076577215</v>
      </c>
      <c r="E96" s="21">
        <f t="shared" si="5"/>
        <v>6.4606887919504185E-3</v>
      </c>
    </row>
    <row r="97" spans="1:5" x14ac:dyDescent="0.2">
      <c r="A97" s="18">
        <v>40422</v>
      </c>
      <c r="B97" s="22">
        <f t="shared" si="4"/>
        <v>2010</v>
      </c>
      <c r="C97" s="19">
        <v>13403453</v>
      </c>
      <c r="D97" s="17">
        <v>13695796.117908277</v>
      </c>
      <c r="E97" s="21">
        <f t="shared" si="5"/>
        <v>2.1811030180676323E-2</v>
      </c>
    </row>
    <row r="98" spans="1:5" x14ac:dyDescent="0.2">
      <c r="A98" s="18">
        <v>40452</v>
      </c>
      <c r="B98" s="22">
        <f t="shared" ref="B98:B129" si="6">YEAR(A98)</f>
        <v>2010</v>
      </c>
      <c r="C98" s="19">
        <v>13142565</v>
      </c>
      <c r="D98" s="17">
        <v>13668177.082683159</v>
      </c>
      <c r="E98" s="21">
        <f t="shared" ref="E98:E129" si="7">ABS(D98-C98)/C98</f>
        <v>3.9993112659755463E-2</v>
      </c>
    </row>
    <row r="99" spans="1:5" x14ac:dyDescent="0.2">
      <c r="A99" s="18">
        <v>40483</v>
      </c>
      <c r="B99" s="22">
        <f t="shared" si="6"/>
        <v>2010</v>
      </c>
      <c r="C99" s="19">
        <v>13574075</v>
      </c>
      <c r="D99" s="17">
        <v>13943489.692253919</v>
      </c>
      <c r="E99" s="21">
        <f t="shared" si="7"/>
        <v>2.7214723084550464E-2</v>
      </c>
    </row>
    <row r="100" spans="1:5" x14ac:dyDescent="0.2">
      <c r="A100" s="18">
        <v>40513</v>
      </c>
      <c r="B100" s="22">
        <f t="shared" si="6"/>
        <v>2010</v>
      </c>
      <c r="C100" s="19">
        <v>15142180</v>
      </c>
      <c r="D100" s="17">
        <v>15348869.393123189</v>
      </c>
      <c r="E100" s="21">
        <f t="shared" si="7"/>
        <v>1.3649909928635705E-2</v>
      </c>
    </row>
    <row r="101" spans="1:5" x14ac:dyDescent="0.2">
      <c r="A101" s="18">
        <v>40544</v>
      </c>
      <c r="B101" s="22">
        <f t="shared" si="6"/>
        <v>2011</v>
      </c>
      <c r="C101" s="19">
        <v>15948894</v>
      </c>
      <c r="D101" s="17">
        <v>15826653.044879612</v>
      </c>
      <c r="E101" s="21">
        <f t="shared" si="7"/>
        <v>7.6645411976773072E-3</v>
      </c>
    </row>
    <row r="102" spans="1:5" x14ac:dyDescent="0.2">
      <c r="A102" s="18">
        <v>40575</v>
      </c>
      <c r="B102" s="22">
        <f t="shared" si="6"/>
        <v>2011</v>
      </c>
      <c r="C102" s="19">
        <v>14508851</v>
      </c>
      <c r="D102" s="17">
        <v>14551905.300925229</v>
      </c>
      <c r="E102" s="21">
        <f t="shared" si="7"/>
        <v>2.9674507599001978E-3</v>
      </c>
    </row>
    <row r="103" spans="1:5" x14ac:dyDescent="0.2">
      <c r="A103" s="18">
        <v>40603</v>
      </c>
      <c r="B103" s="22">
        <f t="shared" si="6"/>
        <v>2011</v>
      </c>
      <c r="C103" s="19">
        <v>15118512</v>
      </c>
      <c r="D103" s="17">
        <v>14652845.3546976</v>
      </c>
      <c r="E103" s="21">
        <f t="shared" si="7"/>
        <v>3.0801089770104359E-2</v>
      </c>
    </row>
    <row r="104" spans="1:5" x14ac:dyDescent="0.2">
      <c r="A104" s="18">
        <v>40634</v>
      </c>
      <c r="B104" s="22">
        <f t="shared" si="6"/>
        <v>2011</v>
      </c>
      <c r="C104" s="19">
        <v>13472398</v>
      </c>
      <c r="D104" s="17">
        <v>13701389.403873889</v>
      </c>
      <c r="E104" s="21">
        <f t="shared" si="7"/>
        <v>1.6997078313295732E-2</v>
      </c>
    </row>
    <row r="105" spans="1:5" x14ac:dyDescent="0.2">
      <c r="A105" s="18">
        <v>40664</v>
      </c>
      <c r="B105" s="22">
        <f t="shared" si="6"/>
        <v>2011</v>
      </c>
      <c r="C105" s="19">
        <v>13580628</v>
      </c>
      <c r="D105" s="17">
        <v>13733686.71427655</v>
      </c>
      <c r="E105" s="21">
        <f t="shared" si="7"/>
        <v>1.1270370875084005E-2</v>
      </c>
    </row>
    <row r="106" spans="1:5" x14ac:dyDescent="0.2">
      <c r="A106" s="18">
        <v>40695</v>
      </c>
      <c r="B106" s="22">
        <f t="shared" si="6"/>
        <v>2011</v>
      </c>
      <c r="C106" s="19">
        <v>14441555</v>
      </c>
      <c r="D106" s="17">
        <v>14261674.092270002</v>
      </c>
      <c r="E106" s="21">
        <f t="shared" si="7"/>
        <v>1.2455785248195104E-2</v>
      </c>
    </row>
    <row r="107" spans="1:5" x14ac:dyDescent="0.2">
      <c r="A107" s="18">
        <v>40725</v>
      </c>
      <c r="B107" s="22">
        <f t="shared" si="6"/>
        <v>2011</v>
      </c>
      <c r="C107" s="19">
        <v>16563549</v>
      </c>
      <c r="D107" s="17">
        <v>16644621.626111256</v>
      </c>
      <c r="E107" s="21">
        <f t="shared" si="7"/>
        <v>4.8946410042470948E-3</v>
      </c>
    </row>
    <row r="108" spans="1:5" x14ac:dyDescent="0.2">
      <c r="A108" s="18">
        <v>40756</v>
      </c>
      <c r="B108" s="22">
        <f t="shared" si="6"/>
        <v>2011</v>
      </c>
      <c r="C108" s="19">
        <v>15817066</v>
      </c>
      <c r="D108" s="17">
        <v>15551981.187821815</v>
      </c>
      <c r="E108" s="21">
        <f t="shared" si="7"/>
        <v>1.6759417465804671E-2</v>
      </c>
    </row>
    <row r="109" spans="1:5" x14ac:dyDescent="0.2">
      <c r="A109" s="18">
        <v>40787</v>
      </c>
      <c r="B109" s="22">
        <f t="shared" si="6"/>
        <v>2011</v>
      </c>
      <c r="C109" s="19">
        <v>13485911</v>
      </c>
      <c r="D109" s="17">
        <v>13745940.145777686</v>
      </c>
      <c r="E109" s="21">
        <f t="shared" si="7"/>
        <v>1.9281540993239948E-2</v>
      </c>
    </row>
    <row r="110" spans="1:5" x14ac:dyDescent="0.2">
      <c r="A110" s="18">
        <v>40817</v>
      </c>
      <c r="B110" s="22">
        <f t="shared" si="6"/>
        <v>2011</v>
      </c>
      <c r="C110" s="19">
        <v>13233997</v>
      </c>
      <c r="D110" s="17">
        <v>13783108.387042027</v>
      </c>
      <c r="E110" s="21">
        <f t="shared" si="7"/>
        <v>4.1492482357524105E-2</v>
      </c>
    </row>
    <row r="111" spans="1:5" x14ac:dyDescent="0.2">
      <c r="A111" s="18">
        <v>40848</v>
      </c>
      <c r="B111" s="22">
        <f t="shared" si="6"/>
        <v>2011</v>
      </c>
      <c r="C111" s="19">
        <v>13536526</v>
      </c>
      <c r="D111" s="17">
        <v>13633251.957971841</v>
      </c>
      <c r="E111" s="21">
        <f t="shared" si="7"/>
        <v>7.1455525569737097E-3</v>
      </c>
    </row>
    <row r="112" spans="1:5" x14ac:dyDescent="0.2">
      <c r="A112" s="18">
        <v>40878</v>
      </c>
      <c r="B112" s="22">
        <f t="shared" si="6"/>
        <v>2011</v>
      </c>
      <c r="C112" s="19">
        <v>14776178</v>
      </c>
      <c r="D112" s="17">
        <v>14853351.74810317</v>
      </c>
      <c r="E112" s="21">
        <f t="shared" si="7"/>
        <v>5.2228491090977464E-3</v>
      </c>
    </row>
    <row r="113" spans="1:5" x14ac:dyDescent="0.2">
      <c r="A113" s="18">
        <v>40909</v>
      </c>
      <c r="B113" s="22">
        <f t="shared" si="6"/>
        <v>2012</v>
      </c>
      <c r="C113" s="19">
        <v>15377774</v>
      </c>
      <c r="D113" s="17">
        <v>15214925.149298765</v>
      </c>
      <c r="E113" s="21">
        <f t="shared" si="7"/>
        <v>1.058988451132363E-2</v>
      </c>
    </row>
    <row r="114" spans="1:5" x14ac:dyDescent="0.2">
      <c r="A114" s="18">
        <v>40940</v>
      </c>
      <c r="B114" s="22">
        <f t="shared" si="6"/>
        <v>2012</v>
      </c>
      <c r="C114" s="19">
        <v>14331621</v>
      </c>
      <c r="D114" s="17">
        <v>14446407.692382392</v>
      </c>
      <c r="E114" s="21">
        <f t="shared" si="7"/>
        <v>8.0093307227697089E-3</v>
      </c>
    </row>
    <row r="115" spans="1:5" x14ac:dyDescent="0.2">
      <c r="A115" s="18">
        <v>40969</v>
      </c>
      <c r="B115" s="22">
        <f t="shared" si="6"/>
        <v>2012</v>
      </c>
      <c r="C115" s="19">
        <v>14211977</v>
      </c>
      <c r="D115" s="17">
        <v>13984985.449379398</v>
      </c>
      <c r="E115" s="21">
        <f t="shared" si="7"/>
        <v>1.597184899895366E-2</v>
      </c>
    </row>
    <row r="116" spans="1:5" x14ac:dyDescent="0.2">
      <c r="A116" s="18">
        <v>41000</v>
      </c>
      <c r="B116" s="22">
        <f t="shared" si="6"/>
        <v>2012</v>
      </c>
      <c r="C116" s="19">
        <v>13069683</v>
      </c>
      <c r="D116" s="17">
        <v>13726101.799301302</v>
      </c>
      <c r="E116" s="21">
        <f t="shared" si="7"/>
        <v>5.0224538674832592E-2</v>
      </c>
    </row>
    <row r="117" spans="1:5" x14ac:dyDescent="0.2">
      <c r="A117" s="18">
        <v>41030</v>
      </c>
      <c r="B117" s="22">
        <f t="shared" si="6"/>
        <v>2012</v>
      </c>
      <c r="C117" s="19">
        <v>13868621</v>
      </c>
      <c r="D117" s="17">
        <v>14024602.058657803</v>
      </c>
      <c r="E117" s="21">
        <f t="shared" si="7"/>
        <v>1.1247048906866994E-2</v>
      </c>
    </row>
    <row r="118" spans="1:5" x14ac:dyDescent="0.2">
      <c r="A118" s="18">
        <v>41061</v>
      </c>
      <c r="B118" s="22">
        <f t="shared" si="6"/>
        <v>2012</v>
      </c>
      <c r="C118" s="19">
        <v>14868354</v>
      </c>
      <c r="D118" s="17">
        <v>15055272.614814492</v>
      </c>
      <c r="E118" s="21">
        <f t="shared" si="7"/>
        <v>1.2571574151011736E-2</v>
      </c>
    </row>
    <row r="119" spans="1:5" x14ac:dyDescent="0.2">
      <c r="A119" s="18">
        <v>41091</v>
      </c>
      <c r="B119" s="22">
        <f t="shared" si="6"/>
        <v>2012</v>
      </c>
      <c r="C119" s="19">
        <v>16622947</v>
      </c>
      <c r="D119" s="17">
        <v>16698893.959369613</v>
      </c>
      <c r="E119" s="21">
        <f t="shared" si="7"/>
        <v>4.5688023531334637E-3</v>
      </c>
    </row>
    <row r="120" spans="1:5" x14ac:dyDescent="0.2">
      <c r="A120" s="18">
        <v>41122</v>
      </c>
      <c r="B120" s="22">
        <f t="shared" si="6"/>
        <v>2012</v>
      </c>
      <c r="C120" s="19">
        <v>15780828</v>
      </c>
      <c r="D120" s="17">
        <v>15413873.11413922</v>
      </c>
      <c r="E120" s="21">
        <f t="shared" si="7"/>
        <v>2.3253208631434312E-2</v>
      </c>
    </row>
    <row r="121" spans="1:5" x14ac:dyDescent="0.2">
      <c r="A121" s="18">
        <v>41153</v>
      </c>
      <c r="B121" s="22">
        <f t="shared" si="6"/>
        <v>2012</v>
      </c>
      <c r="C121" s="19">
        <v>14057851</v>
      </c>
      <c r="D121" s="17">
        <v>13865878.257141257</v>
      </c>
      <c r="E121" s="21">
        <f t="shared" si="7"/>
        <v>1.3655909630763855E-2</v>
      </c>
    </row>
    <row r="122" spans="1:5" x14ac:dyDescent="0.2">
      <c r="A122" s="20">
        <v>41183</v>
      </c>
      <c r="B122" s="22">
        <f t="shared" si="6"/>
        <v>2012</v>
      </c>
      <c r="C122" s="19">
        <v>13542230</v>
      </c>
      <c r="D122" s="17">
        <v>13805122.423937565</v>
      </c>
      <c r="E122" s="21">
        <f t="shared" si="7"/>
        <v>1.9412786811150357E-2</v>
      </c>
    </row>
    <row r="123" spans="1:5" x14ac:dyDescent="0.2">
      <c r="A123" s="20">
        <v>41214</v>
      </c>
      <c r="B123" s="22">
        <f t="shared" si="6"/>
        <v>2012</v>
      </c>
      <c r="C123" s="19">
        <v>14045765</v>
      </c>
      <c r="D123" s="17">
        <v>14117100.725489225</v>
      </c>
      <c r="E123" s="21">
        <f t="shared" si="7"/>
        <v>5.0788067071622827E-3</v>
      </c>
    </row>
    <row r="124" spans="1:5" x14ac:dyDescent="0.2">
      <c r="A124" s="20">
        <v>41244</v>
      </c>
      <c r="B124" s="22">
        <f t="shared" si="6"/>
        <v>2012</v>
      </c>
      <c r="C124" s="19">
        <v>14927116</v>
      </c>
      <c r="D124" s="17">
        <v>14922827.596125679</v>
      </c>
      <c r="E124" s="21">
        <f t="shared" si="7"/>
        <v>2.872895122085813E-4</v>
      </c>
    </row>
    <row r="125" spans="1:5" x14ac:dyDescent="0.2">
      <c r="A125" s="20">
        <v>41275</v>
      </c>
      <c r="B125" s="22">
        <f t="shared" si="6"/>
        <v>2013</v>
      </c>
      <c r="C125" s="19">
        <v>15674916</v>
      </c>
      <c r="D125" s="17">
        <v>15285054.708828581</v>
      </c>
      <c r="E125" s="21">
        <f t="shared" si="7"/>
        <v>2.4871667010618652E-2</v>
      </c>
    </row>
    <row r="126" spans="1:5" x14ac:dyDescent="0.2">
      <c r="A126" s="20">
        <v>41306</v>
      </c>
      <c r="B126" s="22">
        <f t="shared" si="6"/>
        <v>2013</v>
      </c>
      <c r="C126" s="19">
        <v>14425835</v>
      </c>
      <c r="D126" s="17">
        <v>14352252.54029257</v>
      </c>
      <c r="E126" s="21">
        <f t="shared" si="7"/>
        <v>5.1007418085282155E-3</v>
      </c>
    </row>
    <row r="127" spans="1:5" x14ac:dyDescent="0.2">
      <c r="A127" s="20">
        <v>41334</v>
      </c>
      <c r="B127" s="22">
        <f t="shared" si="6"/>
        <v>2013</v>
      </c>
      <c r="C127" s="19">
        <v>15234288</v>
      </c>
      <c r="D127" s="17">
        <v>14531919.344973931</v>
      </c>
      <c r="E127" s="21">
        <f t="shared" si="7"/>
        <v>4.6104462185962938E-2</v>
      </c>
    </row>
    <row r="128" spans="1:5" x14ac:dyDescent="0.2">
      <c r="A128" s="20">
        <v>41365</v>
      </c>
      <c r="B128" s="22">
        <f t="shared" si="6"/>
        <v>2013</v>
      </c>
      <c r="C128" s="19">
        <v>13794442</v>
      </c>
      <c r="D128" s="17">
        <v>13765152.690648893</v>
      </c>
      <c r="E128" s="21">
        <f t="shared" si="7"/>
        <v>2.1232688753272592E-3</v>
      </c>
    </row>
    <row r="129" spans="1:5" x14ac:dyDescent="0.2">
      <c r="A129" s="20">
        <v>41395</v>
      </c>
      <c r="B129" s="22">
        <f t="shared" si="6"/>
        <v>2013</v>
      </c>
      <c r="C129" s="19">
        <v>13783136</v>
      </c>
      <c r="D129" s="17">
        <v>13906834.241599647</v>
      </c>
      <c r="E129" s="21">
        <f t="shared" si="7"/>
        <v>8.9746079266465432E-3</v>
      </c>
    </row>
    <row r="130" spans="1:5" x14ac:dyDescent="0.2">
      <c r="A130" s="20">
        <v>41426</v>
      </c>
      <c r="B130" s="22">
        <f t="shared" ref="B130:B136" si="8">YEAR(A130)</f>
        <v>2013</v>
      </c>
      <c r="C130" s="19">
        <v>14353292</v>
      </c>
      <c r="D130" s="17">
        <v>14459815.96989009</v>
      </c>
      <c r="E130" s="21">
        <f t="shared" ref="E130:E136" si="9">ABS(D130-C130)/C130</f>
        <v>7.42157059788721E-3</v>
      </c>
    </row>
    <row r="131" spans="1:5" x14ac:dyDescent="0.2">
      <c r="A131" s="20">
        <v>41456</v>
      </c>
      <c r="B131" s="22">
        <f t="shared" si="8"/>
        <v>2013</v>
      </c>
      <c r="C131" s="19">
        <v>16171502</v>
      </c>
      <c r="D131" s="17">
        <v>15693686.499935294</v>
      </c>
      <c r="E131" s="21">
        <f t="shared" si="9"/>
        <v>2.9546760719239711E-2</v>
      </c>
    </row>
    <row r="132" spans="1:5" x14ac:dyDescent="0.2">
      <c r="A132" s="20">
        <v>41487</v>
      </c>
      <c r="B132" s="22">
        <f t="shared" si="8"/>
        <v>2013</v>
      </c>
      <c r="C132" s="19">
        <v>15437622</v>
      </c>
      <c r="D132" s="17">
        <v>15189775.721933138</v>
      </c>
      <c r="E132" s="21">
        <f t="shared" si="9"/>
        <v>1.6054692754289644E-2</v>
      </c>
    </row>
    <row r="133" spans="1:5" x14ac:dyDescent="0.2">
      <c r="A133" s="20">
        <v>41518</v>
      </c>
      <c r="B133" s="22">
        <f t="shared" si="8"/>
        <v>2013</v>
      </c>
      <c r="C133" s="19">
        <v>14047358</v>
      </c>
      <c r="D133" s="17">
        <v>13504679.011554176</v>
      </c>
      <c r="E133" s="21">
        <f t="shared" si="9"/>
        <v>3.863210352052137E-2</v>
      </c>
    </row>
    <row r="134" spans="1:5" x14ac:dyDescent="0.2">
      <c r="A134" s="20">
        <v>41548</v>
      </c>
      <c r="B134" s="22">
        <f t="shared" si="8"/>
        <v>2013</v>
      </c>
      <c r="C134" s="19">
        <v>13615030</v>
      </c>
      <c r="D134" s="17">
        <v>13648175.355982538</v>
      </c>
      <c r="E134" s="21">
        <f t="shared" si="9"/>
        <v>2.4344680828862156E-3</v>
      </c>
    </row>
    <row r="135" spans="1:5" x14ac:dyDescent="0.2">
      <c r="A135" s="20">
        <v>41579</v>
      </c>
      <c r="B135" s="22">
        <f t="shared" si="8"/>
        <v>2013</v>
      </c>
      <c r="C135" s="19">
        <v>13376948</v>
      </c>
      <c r="D135" s="17">
        <v>14086828.428531168</v>
      </c>
      <c r="E135" s="21">
        <f t="shared" si="9"/>
        <v>5.3067443226300054E-2</v>
      </c>
    </row>
    <row r="136" spans="1:5" x14ac:dyDescent="0.2">
      <c r="A136" s="20">
        <v>41609</v>
      </c>
      <c r="B136" s="22">
        <f t="shared" si="8"/>
        <v>2013</v>
      </c>
      <c r="C136" s="19">
        <v>14927116</v>
      </c>
      <c r="D136" s="17">
        <v>15245442.340320811</v>
      </c>
      <c r="E136" s="21">
        <f t="shared" si="9"/>
        <v>2.1325374594852124E-2</v>
      </c>
    </row>
    <row r="137" spans="1:5" x14ac:dyDescent="0.2">
      <c r="E137" s="23">
        <f>AVERAGE(E2:E136)</f>
        <v>1.8850834068248067E-2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D17"/>
  <sheetViews>
    <sheetView workbookViewId="0">
      <selection activeCell="A3" sqref="A3"/>
    </sheetView>
  </sheetViews>
  <sheetFormatPr defaultRowHeight="15" x14ac:dyDescent="0.25"/>
  <cols>
    <col min="1" max="1" width="5" customWidth="1"/>
    <col min="2" max="2" width="11.5703125" customWidth="1"/>
    <col min="3" max="3" width="15.7109375" customWidth="1"/>
    <col min="4" max="4" width="16.7109375" customWidth="1"/>
  </cols>
  <sheetData>
    <row r="2" spans="1:4" x14ac:dyDescent="0.25">
      <c r="A2" s="6" t="s">
        <v>35</v>
      </c>
    </row>
    <row r="3" spans="1:4" x14ac:dyDescent="0.25">
      <c r="B3" t="s">
        <v>32</v>
      </c>
      <c r="C3" t="s">
        <v>33</v>
      </c>
      <c r="D3" t="s">
        <v>34</v>
      </c>
    </row>
    <row r="4" spans="1:4" x14ac:dyDescent="0.25">
      <c r="A4" s="2">
        <v>2002</v>
      </c>
      <c r="B4" s="3">
        <v>40436054</v>
      </c>
      <c r="C4" s="3">
        <v>40610737.512186259</v>
      </c>
      <c r="D4" s="4">
        <v>4.3199940376540957E-3</v>
      </c>
    </row>
    <row r="5" spans="1:4" x14ac:dyDescent="0.25">
      <c r="A5" s="2">
        <v>2003</v>
      </c>
      <c r="B5" s="3">
        <v>164870095</v>
      </c>
      <c r="C5" s="3">
        <v>163675833.76949257</v>
      </c>
      <c r="D5" s="4">
        <v>7.2436497989974069E-3</v>
      </c>
    </row>
    <row r="6" spans="1:4" x14ac:dyDescent="0.25">
      <c r="A6" s="2">
        <v>2004</v>
      </c>
      <c r="B6" s="3">
        <v>159898814</v>
      </c>
      <c r="C6" s="3">
        <v>161925262.28119066</v>
      </c>
      <c r="D6" s="4">
        <v>1.2673316521226127E-2</v>
      </c>
    </row>
    <row r="7" spans="1:4" x14ac:dyDescent="0.25">
      <c r="A7" s="2">
        <v>2005</v>
      </c>
      <c r="B7" s="3">
        <v>165624026</v>
      </c>
      <c r="C7" s="3">
        <v>166607939.24676779</v>
      </c>
      <c r="D7" s="4">
        <v>5.9406432178371821E-3</v>
      </c>
    </row>
    <row r="8" spans="1:4" x14ac:dyDescent="0.25">
      <c r="A8" s="2">
        <v>2006</v>
      </c>
      <c r="B8" s="3">
        <v>164584172</v>
      </c>
      <c r="C8" s="3">
        <v>162593388.19036326</v>
      </c>
      <c r="D8" s="4">
        <v>1.2095839991446698E-2</v>
      </c>
    </row>
    <row r="9" spans="1:4" x14ac:dyDescent="0.25">
      <c r="A9" s="2">
        <v>2007</v>
      </c>
      <c r="B9" s="3">
        <v>177274923</v>
      </c>
      <c r="C9" s="3">
        <v>175544445.29308507</v>
      </c>
      <c r="D9" s="4">
        <v>9.7615482078925037E-3</v>
      </c>
    </row>
    <row r="10" spans="1:4" x14ac:dyDescent="0.25">
      <c r="A10" s="2">
        <v>2008</v>
      </c>
      <c r="B10" s="3">
        <v>173814745</v>
      </c>
      <c r="C10" s="3">
        <v>173507463.57916805</v>
      </c>
      <c r="D10" s="4">
        <v>1.7678673971644266E-3</v>
      </c>
    </row>
    <row r="11" spans="1:4" x14ac:dyDescent="0.25">
      <c r="A11" s="2">
        <v>2009</v>
      </c>
      <c r="B11" s="3">
        <v>172363092</v>
      </c>
      <c r="C11" s="3">
        <v>171777182.66450346</v>
      </c>
      <c r="D11" s="4">
        <v>3.3992737580766123E-3</v>
      </c>
    </row>
    <row r="12" spans="1:4" x14ac:dyDescent="0.25">
      <c r="A12" s="2">
        <v>2010</v>
      </c>
      <c r="B12" s="3">
        <v>172200325</v>
      </c>
      <c r="C12" s="3">
        <v>174968293.80496612</v>
      </c>
      <c r="D12" s="4">
        <v>1.6074120678727651E-2</v>
      </c>
    </row>
    <row r="13" spans="1:4" x14ac:dyDescent="0.25">
      <c r="A13" s="2">
        <v>2011</v>
      </c>
      <c r="B13" s="3">
        <v>174484065</v>
      </c>
      <c r="C13" s="3">
        <v>174940408.96375069</v>
      </c>
      <c r="D13" s="4">
        <v>2.6153904870951407E-3</v>
      </c>
    </row>
    <row r="14" spans="1:4" x14ac:dyDescent="0.25">
      <c r="A14" s="2">
        <v>2012</v>
      </c>
      <c r="B14" s="3">
        <v>174704767</v>
      </c>
      <c r="C14" s="3">
        <v>175275990.84003672</v>
      </c>
      <c r="D14" s="4">
        <v>3.2696522816502197E-3</v>
      </c>
    </row>
    <row r="15" spans="1:4" x14ac:dyDescent="0.25">
      <c r="A15" s="2">
        <v>2013</v>
      </c>
      <c r="B15" s="3">
        <v>174841485</v>
      </c>
      <c r="C15" s="3">
        <v>173669616.85449082</v>
      </c>
      <c r="D15" s="4">
        <v>6.7024604916229311E-3</v>
      </c>
    </row>
    <row r="16" spans="1:4" x14ac:dyDescent="0.25">
      <c r="C16" s="7" t="s">
        <v>36</v>
      </c>
      <c r="D16" s="5">
        <f>AVERAGE(D4:D15)</f>
        <v>7.1553130724492488E-3</v>
      </c>
    </row>
    <row r="17" spans="3:4" x14ac:dyDescent="0.25">
      <c r="C17" s="7" t="s">
        <v>37</v>
      </c>
      <c r="D17" s="5">
        <v>1.8850834068248067E-2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3:C15"/>
  <sheetViews>
    <sheetView workbookViewId="0">
      <selection activeCell="A3" sqref="A3"/>
    </sheetView>
  </sheetViews>
  <sheetFormatPr defaultRowHeight="15" x14ac:dyDescent="0.25"/>
  <cols>
    <col min="1" max="1" width="5" customWidth="1"/>
    <col min="2" max="2" width="11.5703125" customWidth="1"/>
    <col min="3" max="3" width="15.7109375" customWidth="1"/>
  </cols>
  <sheetData>
    <row r="3" spans="1:3" x14ac:dyDescent="0.25">
      <c r="B3" t="s">
        <v>32</v>
      </c>
      <c r="C3" t="s">
        <v>33</v>
      </c>
    </row>
    <row r="4" spans="1:3" x14ac:dyDescent="0.25">
      <c r="A4" s="2">
        <v>2002</v>
      </c>
      <c r="B4" s="3">
        <v>40436054</v>
      </c>
      <c r="C4" s="3">
        <v>40610737.512186259</v>
      </c>
    </row>
    <row r="5" spans="1:3" x14ac:dyDescent="0.25">
      <c r="A5" s="2">
        <v>2003</v>
      </c>
      <c r="B5" s="3">
        <v>164870095</v>
      </c>
      <c r="C5" s="3">
        <v>163675833.76949257</v>
      </c>
    </row>
    <row r="6" spans="1:3" x14ac:dyDescent="0.25">
      <c r="A6" s="2">
        <v>2004</v>
      </c>
      <c r="B6" s="3">
        <v>159898814</v>
      </c>
      <c r="C6" s="3">
        <v>161925262.28119066</v>
      </c>
    </row>
    <row r="7" spans="1:3" x14ac:dyDescent="0.25">
      <c r="A7" s="2">
        <v>2005</v>
      </c>
      <c r="B7" s="3">
        <v>165624026</v>
      </c>
      <c r="C7" s="3">
        <v>166607939.24676779</v>
      </c>
    </row>
    <row r="8" spans="1:3" x14ac:dyDescent="0.25">
      <c r="A8" s="2">
        <v>2006</v>
      </c>
      <c r="B8" s="3">
        <v>164584172</v>
      </c>
      <c r="C8" s="3">
        <v>162593388.19036326</v>
      </c>
    </row>
    <row r="9" spans="1:3" x14ac:dyDescent="0.25">
      <c r="A9" s="2">
        <v>2007</v>
      </c>
      <c r="B9" s="3">
        <v>177274923</v>
      </c>
      <c r="C9" s="3">
        <v>175544445.29308507</v>
      </c>
    </row>
    <row r="10" spans="1:3" x14ac:dyDescent="0.25">
      <c r="A10" s="2">
        <v>2008</v>
      </c>
      <c r="B10" s="3">
        <v>173814745</v>
      </c>
      <c r="C10" s="3">
        <v>173507463.57916805</v>
      </c>
    </row>
    <row r="11" spans="1:3" x14ac:dyDescent="0.25">
      <c r="A11" s="2">
        <v>2009</v>
      </c>
      <c r="B11" s="3">
        <v>172363092</v>
      </c>
      <c r="C11" s="3">
        <v>171777182.66450346</v>
      </c>
    </row>
    <row r="12" spans="1:3" x14ac:dyDescent="0.25">
      <c r="A12" s="2">
        <v>2010</v>
      </c>
      <c r="B12" s="3">
        <v>172200325</v>
      </c>
      <c r="C12" s="3">
        <v>174968293.80496612</v>
      </c>
    </row>
    <row r="13" spans="1:3" x14ac:dyDescent="0.25">
      <c r="A13" s="2">
        <v>2011</v>
      </c>
      <c r="B13" s="3">
        <v>174484065</v>
      </c>
      <c r="C13" s="3">
        <v>174940408.96375069</v>
      </c>
    </row>
    <row r="14" spans="1:3" x14ac:dyDescent="0.25">
      <c r="A14" s="2">
        <v>2012</v>
      </c>
      <c r="B14" s="3">
        <v>174704767</v>
      </c>
      <c r="C14" s="3">
        <v>175275990.84003672</v>
      </c>
    </row>
    <row r="15" spans="1:3" x14ac:dyDescent="0.25">
      <c r="A15" s="2">
        <v>2013</v>
      </c>
      <c r="B15" s="3">
        <v>174841485</v>
      </c>
      <c r="C15" s="3">
        <v>173669616.85449082</v>
      </c>
    </row>
  </sheetData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Q148"/>
  <sheetViews>
    <sheetView workbookViewId="0">
      <selection activeCell="K1" sqref="K1:P1"/>
    </sheetView>
  </sheetViews>
  <sheetFormatPr defaultColWidth="9.140625" defaultRowHeight="12.75" x14ac:dyDescent="0.2"/>
  <cols>
    <col min="1" max="1" width="9.140625" style="17"/>
    <col min="2" max="2" width="10.5703125" style="17" bestFit="1" customWidth="1"/>
    <col min="3" max="4" width="11.7109375" style="15" bestFit="1" customWidth="1"/>
    <col min="5" max="5" width="11" style="15" bestFit="1" customWidth="1"/>
    <col min="6" max="6" width="10.28515625" style="15" customWidth="1"/>
    <col min="7" max="7" width="9.140625" style="15"/>
    <col min="8" max="8" width="10.42578125" style="15" bestFit="1" customWidth="1"/>
    <col min="9" max="16384" width="9.140625" style="17"/>
  </cols>
  <sheetData>
    <row r="1" spans="1:17" x14ac:dyDescent="0.2">
      <c r="A1" s="16" t="s">
        <v>1</v>
      </c>
      <c r="B1" s="16" t="s">
        <v>2</v>
      </c>
      <c r="C1" s="14" t="s">
        <v>3</v>
      </c>
      <c r="D1" s="14" t="s">
        <v>4</v>
      </c>
      <c r="E1" s="14" t="s">
        <v>5</v>
      </c>
      <c r="F1" s="14" t="s">
        <v>6</v>
      </c>
      <c r="G1" s="14" t="s">
        <v>7</v>
      </c>
      <c r="H1" s="14" t="s">
        <v>8</v>
      </c>
      <c r="J1" s="17" t="s">
        <v>29</v>
      </c>
      <c r="K1" s="14" t="s">
        <v>3</v>
      </c>
      <c r="L1" s="14" t="s">
        <v>4</v>
      </c>
      <c r="M1" s="14" t="s">
        <v>5</v>
      </c>
      <c r="N1" s="14" t="s">
        <v>6</v>
      </c>
      <c r="O1" s="14" t="s">
        <v>7</v>
      </c>
      <c r="P1" s="14" t="s">
        <v>8</v>
      </c>
      <c r="Q1" s="17" t="s">
        <v>38</v>
      </c>
    </row>
    <row r="2" spans="1:17" x14ac:dyDescent="0.2">
      <c r="A2" s="18">
        <v>37530</v>
      </c>
      <c r="B2" s="19">
        <v>13176747</v>
      </c>
      <c r="C2" s="15">
        <v>236.69</v>
      </c>
      <c r="D2" s="15">
        <v>3.39</v>
      </c>
      <c r="E2" s="15">
        <v>2.8000000000001819</v>
      </c>
      <c r="F2" s="15">
        <v>31</v>
      </c>
      <c r="G2" s="15">
        <v>1</v>
      </c>
      <c r="H2" s="15">
        <v>0</v>
      </c>
      <c r="J2" s="17">
        <f t="shared" ref="J2:J33" si="0">const</f>
        <v>4780839.7635845104</v>
      </c>
      <c r="K2" s="17">
        <f t="shared" ref="K2:K33" si="1">PearsonHDD*C2</f>
        <v>658256.14989448292</v>
      </c>
      <c r="L2" s="17">
        <f t="shared" ref="L2:L33" si="2">PearsonCDD*D2</f>
        <v>49796.059436371623</v>
      </c>
      <c r="M2" s="17">
        <f t="shared" ref="M2:M33" si="3">d_TorFTE_1*E2</f>
        <v>14590.139721573049</v>
      </c>
      <c r="N2" s="17">
        <f t="shared" ref="N2:N33" si="4">MonthDays*F2</f>
        <v>7888437.3851843504</v>
      </c>
      <c r="O2" s="17">
        <f t="shared" ref="O2:O33" si="5">Shoulder1*G2</f>
        <v>-429823.48402715102</v>
      </c>
      <c r="P2" s="17">
        <f t="shared" ref="P2:P33" si="6">GSltStrucD*H2</f>
        <v>0</v>
      </c>
      <c r="Q2" s="17">
        <f t="shared" ref="Q2:Q33" si="7">SUM(J2:P2)</f>
        <v>12962096.013794137</v>
      </c>
    </row>
    <row r="3" spans="1:17" x14ac:dyDescent="0.2">
      <c r="A3" s="18">
        <v>37561</v>
      </c>
      <c r="B3" s="19">
        <v>13076331</v>
      </c>
      <c r="C3" s="15">
        <v>408.44</v>
      </c>
      <c r="D3" s="15">
        <v>0</v>
      </c>
      <c r="E3" s="15">
        <v>-20.200000000000273</v>
      </c>
      <c r="F3" s="15">
        <v>30</v>
      </c>
      <c r="G3" s="15">
        <v>1</v>
      </c>
      <c r="H3" s="15">
        <v>0</v>
      </c>
      <c r="J3" s="17">
        <f t="shared" si="0"/>
        <v>4780839.7635845104</v>
      </c>
      <c r="K3" s="17">
        <f t="shared" si="1"/>
        <v>1135908.3267687804</v>
      </c>
      <c r="L3" s="17">
        <f t="shared" si="2"/>
        <v>0</v>
      </c>
      <c r="M3" s="17">
        <f t="shared" si="3"/>
        <v>-105257.43656277157</v>
      </c>
      <c r="N3" s="17">
        <f t="shared" si="4"/>
        <v>7633971.6630816292</v>
      </c>
      <c r="O3" s="17">
        <f t="shared" si="5"/>
        <v>-429823.48402715102</v>
      </c>
      <c r="P3" s="17">
        <f t="shared" si="6"/>
        <v>0</v>
      </c>
      <c r="Q3" s="17">
        <f t="shared" si="7"/>
        <v>13015638.832844997</v>
      </c>
    </row>
    <row r="4" spans="1:17" x14ac:dyDescent="0.2">
      <c r="A4" s="18">
        <v>37591</v>
      </c>
      <c r="B4" s="19">
        <v>14182976</v>
      </c>
      <c r="C4" s="15">
        <v>615.76</v>
      </c>
      <c r="D4" s="15">
        <v>0</v>
      </c>
      <c r="E4" s="15">
        <v>-21.5</v>
      </c>
      <c r="F4" s="15">
        <v>31</v>
      </c>
      <c r="G4" s="15">
        <v>0</v>
      </c>
      <c r="H4" s="15">
        <v>0</v>
      </c>
      <c r="J4" s="17">
        <f t="shared" si="0"/>
        <v>4780839.7635845104</v>
      </c>
      <c r="K4" s="17">
        <f t="shared" si="1"/>
        <v>1712483.8686003922</v>
      </c>
      <c r="L4" s="17">
        <f t="shared" si="2"/>
        <v>0</v>
      </c>
      <c r="M4" s="17">
        <f t="shared" si="3"/>
        <v>-112031.43000492862</v>
      </c>
      <c r="N4" s="17">
        <f t="shared" si="4"/>
        <v>7888437.3851843504</v>
      </c>
      <c r="O4" s="17">
        <f t="shared" si="5"/>
        <v>0</v>
      </c>
      <c r="P4" s="17">
        <f t="shared" si="6"/>
        <v>0</v>
      </c>
      <c r="Q4" s="17">
        <f t="shared" si="7"/>
        <v>14269729.587364323</v>
      </c>
    </row>
    <row r="5" spans="1:17" x14ac:dyDescent="0.2">
      <c r="A5" s="18">
        <v>37622</v>
      </c>
      <c r="B5" s="19">
        <v>14725364</v>
      </c>
      <c r="C5" s="15">
        <v>700.22</v>
      </c>
      <c r="D5" s="15">
        <v>0</v>
      </c>
      <c r="E5" s="15">
        <v>2.4000000000000909</v>
      </c>
      <c r="F5" s="15">
        <v>31</v>
      </c>
      <c r="G5" s="15">
        <v>0</v>
      </c>
      <c r="H5" s="15">
        <v>0</v>
      </c>
      <c r="J5" s="17">
        <f t="shared" si="0"/>
        <v>4780839.7635845104</v>
      </c>
      <c r="K5" s="17">
        <f t="shared" si="1"/>
        <v>1947374.7149398576</v>
      </c>
      <c r="L5" s="17">
        <f t="shared" si="2"/>
        <v>0</v>
      </c>
      <c r="M5" s="17">
        <f t="shared" si="3"/>
        <v>12505.834047062273</v>
      </c>
      <c r="N5" s="17">
        <f t="shared" si="4"/>
        <v>7888437.3851843504</v>
      </c>
      <c r="O5" s="17">
        <f t="shared" si="5"/>
        <v>0</v>
      </c>
      <c r="P5" s="17">
        <f t="shared" si="6"/>
        <v>0</v>
      </c>
      <c r="Q5" s="17">
        <f t="shared" si="7"/>
        <v>14629157.69775578</v>
      </c>
    </row>
    <row r="6" spans="1:17" x14ac:dyDescent="0.2">
      <c r="A6" s="18">
        <v>37653</v>
      </c>
      <c r="B6" s="19">
        <v>13813814</v>
      </c>
      <c r="C6" s="15">
        <v>628.92999999999995</v>
      </c>
      <c r="D6" s="15">
        <v>0</v>
      </c>
      <c r="E6" s="15">
        <v>-2.9000000000000909</v>
      </c>
      <c r="F6" s="15">
        <v>28</v>
      </c>
      <c r="G6" s="15">
        <v>0</v>
      </c>
      <c r="H6" s="15">
        <v>0</v>
      </c>
      <c r="J6" s="17">
        <f t="shared" si="0"/>
        <v>4780839.7635845104</v>
      </c>
      <c r="K6" s="17">
        <f t="shared" si="1"/>
        <v>1749110.8215519758</v>
      </c>
      <c r="L6" s="17">
        <f t="shared" si="2"/>
        <v>0</v>
      </c>
      <c r="M6" s="17">
        <f t="shared" si="3"/>
        <v>-15111.216140200149</v>
      </c>
      <c r="N6" s="17">
        <f t="shared" si="4"/>
        <v>7125040.2188761877</v>
      </c>
      <c r="O6" s="17">
        <f t="shared" si="5"/>
        <v>0</v>
      </c>
      <c r="P6" s="17">
        <f t="shared" si="6"/>
        <v>0</v>
      </c>
      <c r="Q6" s="17">
        <f t="shared" si="7"/>
        <v>13639879.587872474</v>
      </c>
    </row>
    <row r="7" spans="1:17" x14ac:dyDescent="0.2">
      <c r="A7" s="18">
        <v>37681</v>
      </c>
      <c r="B7" s="19">
        <v>14528938</v>
      </c>
      <c r="C7" s="15">
        <v>520.29999999999995</v>
      </c>
      <c r="D7" s="15">
        <v>0.02</v>
      </c>
      <c r="E7" s="15">
        <v>-1.0999999999999091</v>
      </c>
      <c r="F7" s="15">
        <v>31</v>
      </c>
      <c r="G7" s="15">
        <v>1</v>
      </c>
      <c r="H7" s="15">
        <v>0</v>
      </c>
      <c r="J7" s="17">
        <f t="shared" si="0"/>
        <v>4780839.7635845104</v>
      </c>
      <c r="K7" s="17">
        <f t="shared" si="1"/>
        <v>1447001.0342223982</v>
      </c>
      <c r="L7" s="17">
        <f t="shared" si="2"/>
        <v>293.78206157151402</v>
      </c>
      <c r="M7" s="17">
        <f t="shared" si="3"/>
        <v>-5731.8406049028508</v>
      </c>
      <c r="N7" s="17">
        <f t="shared" si="4"/>
        <v>7888437.3851843504</v>
      </c>
      <c r="O7" s="17">
        <f t="shared" si="5"/>
        <v>-429823.48402715102</v>
      </c>
      <c r="P7" s="17">
        <f t="shared" si="6"/>
        <v>0</v>
      </c>
      <c r="Q7" s="17">
        <f t="shared" si="7"/>
        <v>13681016.640420776</v>
      </c>
    </row>
    <row r="8" spans="1:17" x14ac:dyDescent="0.2">
      <c r="A8" s="18">
        <v>37712</v>
      </c>
      <c r="B8" s="19">
        <v>13401771</v>
      </c>
      <c r="C8" s="15">
        <v>308.54000000000002</v>
      </c>
      <c r="D8" s="15">
        <v>0.12</v>
      </c>
      <c r="E8" s="15">
        <v>-0.3000000000001819</v>
      </c>
      <c r="F8" s="15">
        <v>30</v>
      </c>
      <c r="G8" s="15">
        <v>1</v>
      </c>
      <c r="H8" s="15">
        <v>0</v>
      </c>
      <c r="J8" s="17">
        <f t="shared" si="0"/>
        <v>4780839.7635845104</v>
      </c>
      <c r="K8" s="17">
        <f t="shared" si="1"/>
        <v>858077.45358250791</v>
      </c>
      <c r="L8" s="17">
        <f t="shared" si="2"/>
        <v>1762.6923694290838</v>
      </c>
      <c r="M8" s="17">
        <f t="shared" si="3"/>
        <v>-1563.2292558836727</v>
      </c>
      <c r="N8" s="17">
        <f t="shared" si="4"/>
        <v>7633971.6630816292</v>
      </c>
      <c r="O8" s="17">
        <f t="shared" si="5"/>
        <v>-429823.48402715102</v>
      </c>
      <c r="P8" s="17">
        <f t="shared" si="6"/>
        <v>0</v>
      </c>
      <c r="Q8" s="17">
        <f t="shared" si="7"/>
        <v>12843264.859335043</v>
      </c>
    </row>
    <row r="9" spans="1:17" x14ac:dyDescent="0.2">
      <c r="A9" s="18">
        <v>37742</v>
      </c>
      <c r="B9" s="19">
        <v>12623569</v>
      </c>
      <c r="C9" s="15">
        <v>140.63</v>
      </c>
      <c r="D9" s="15">
        <v>18.57</v>
      </c>
      <c r="E9" s="15">
        <v>15.600000000000364</v>
      </c>
      <c r="F9" s="15">
        <v>31</v>
      </c>
      <c r="G9" s="15">
        <v>1</v>
      </c>
      <c r="H9" s="15">
        <v>0</v>
      </c>
      <c r="J9" s="17">
        <f t="shared" si="0"/>
        <v>4780839.7635845104</v>
      </c>
      <c r="K9" s="17">
        <f t="shared" si="1"/>
        <v>391104.66162347852</v>
      </c>
      <c r="L9" s="17">
        <f t="shared" si="2"/>
        <v>272776.64416915074</v>
      </c>
      <c r="M9" s="17">
        <f t="shared" si="3"/>
        <v>81287.921305903597</v>
      </c>
      <c r="N9" s="17">
        <f t="shared" si="4"/>
        <v>7888437.3851843504</v>
      </c>
      <c r="O9" s="17">
        <f t="shared" si="5"/>
        <v>-429823.48402715102</v>
      </c>
      <c r="P9" s="17">
        <f t="shared" si="6"/>
        <v>0</v>
      </c>
      <c r="Q9" s="17">
        <f t="shared" si="7"/>
        <v>12984622.891840242</v>
      </c>
    </row>
    <row r="10" spans="1:17" x14ac:dyDescent="0.2">
      <c r="A10" s="18">
        <v>37773</v>
      </c>
      <c r="B10" s="19">
        <v>13621464</v>
      </c>
      <c r="C10" s="15">
        <v>25.8</v>
      </c>
      <c r="D10" s="15">
        <v>71.97</v>
      </c>
      <c r="E10" s="15">
        <v>9.0999999999999091</v>
      </c>
      <c r="F10" s="15">
        <v>30</v>
      </c>
      <c r="G10" s="15">
        <v>0</v>
      </c>
      <c r="H10" s="15">
        <v>0</v>
      </c>
      <c r="J10" s="17">
        <f t="shared" si="0"/>
        <v>4780839.7635845104</v>
      </c>
      <c r="K10" s="17">
        <f t="shared" si="1"/>
        <v>71752.117399457769</v>
      </c>
      <c r="L10" s="17">
        <f t="shared" si="2"/>
        <v>1057174.7485650931</v>
      </c>
      <c r="M10" s="17">
        <f t="shared" si="3"/>
        <v>47417.954095108849</v>
      </c>
      <c r="N10" s="17">
        <f t="shared" si="4"/>
        <v>7633971.6630816292</v>
      </c>
      <c r="O10" s="17">
        <f t="shared" si="5"/>
        <v>0</v>
      </c>
      <c r="P10" s="17">
        <f t="shared" si="6"/>
        <v>0</v>
      </c>
      <c r="Q10" s="17">
        <f t="shared" si="7"/>
        <v>13591156.2467258</v>
      </c>
    </row>
    <row r="11" spans="1:17" x14ac:dyDescent="0.2">
      <c r="A11" s="18">
        <v>37803</v>
      </c>
      <c r="B11" s="19">
        <v>15172270</v>
      </c>
      <c r="C11" s="15">
        <v>1.71</v>
      </c>
      <c r="D11" s="15">
        <v>138.5</v>
      </c>
      <c r="E11" s="15">
        <v>20.099999999999909</v>
      </c>
      <c r="F11" s="15">
        <v>31</v>
      </c>
      <c r="G11" s="15">
        <v>0</v>
      </c>
      <c r="H11" s="15">
        <v>0</v>
      </c>
      <c r="J11" s="17">
        <f t="shared" si="0"/>
        <v>4780839.7635845104</v>
      </c>
      <c r="K11" s="17">
        <f t="shared" si="1"/>
        <v>4755.6635950803411</v>
      </c>
      <c r="L11" s="17">
        <f t="shared" si="2"/>
        <v>2034440.7763827343</v>
      </c>
      <c r="M11" s="17">
        <f t="shared" si="3"/>
        <v>104736.36014414211</v>
      </c>
      <c r="N11" s="17">
        <f t="shared" si="4"/>
        <v>7888437.3851843504</v>
      </c>
      <c r="O11" s="17">
        <f t="shared" si="5"/>
        <v>0</v>
      </c>
      <c r="P11" s="17">
        <f t="shared" si="6"/>
        <v>0</v>
      </c>
      <c r="Q11" s="17">
        <f t="shared" si="7"/>
        <v>14813209.948890816</v>
      </c>
    </row>
    <row r="12" spans="1:17" x14ac:dyDescent="0.2">
      <c r="A12" s="18">
        <v>37834</v>
      </c>
      <c r="B12" s="19">
        <v>13939309</v>
      </c>
      <c r="C12" s="15">
        <v>5.34</v>
      </c>
      <c r="D12" s="15">
        <v>106.48</v>
      </c>
      <c r="E12" s="15">
        <v>19.400000000000091</v>
      </c>
      <c r="F12" s="15">
        <v>31</v>
      </c>
      <c r="G12" s="15">
        <v>0</v>
      </c>
      <c r="H12" s="15">
        <v>0</v>
      </c>
      <c r="J12" s="17">
        <f t="shared" si="0"/>
        <v>4780839.7635845104</v>
      </c>
      <c r="K12" s="17">
        <f t="shared" si="1"/>
        <v>14851.019647794748</v>
      </c>
      <c r="L12" s="17">
        <f t="shared" si="2"/>
        <v>1564095.6958067406</v>
      </c>
      <c r="M12" s="17">
        <f t="shared" si="3"/>
        <v>101088.82521375002</v>
      </c>
      <c r="N12" s="17">
        <f t="shared" si="4"/>
        <v>7888437.3851843504</v>
      </c>
      <c r="O12" s="17">
        <f t="shared" si="5"/>
        <v>0</v>
      </c>
      <c r="P12" s="17">
        <f t="shared" si="6"/>
        <v>0</v>
      </c>
      <c r="Q12" s="17">
        <f t="shared" si="7"/>
        <v>14349312.689437147</v>
      </c>
    </row>
    <row r="13" spans="1:17" x14ac:dyDescent="0.2">
      <c r="A13" s="18">
        <v>37865</v>
      </c>
      <c r="B13" s="19">
        <v>13536278</v>
      </c>
      <c r="C13" s="15">
        <v>57.87</v>
      </c>
      <c r="D13" s="15">
        <v>32.590000000000003</v>
      </c>
      <c r="E13" s="15">
        <v>17.099999999999909</v>
      </c>
      <c r="F13" s="15">
        <v>30</v>
      </c>
      <c r="G13" s="15">
        <v>1</v>
      </c>
      <c r="H13" s="15">
        <v>0</v>
      </c>
      <c r="J13" s="17">
        <f t="shared" si="0"/>
        <v>4780839.7635845104</v>
      </c>
      <c r="K13" s="17">
        <f t="shared" si="1"/>
        <v>160941.66798087678</v>
      </c>
      <c r="L13" s="17">
        <f t="shared" si="2"/>
        <v>478717.86933078209</v>
      </c>
      <c r="M13" s="17">
        <f t="shared" si="3"/>
        <v>89104.067585314857</v>
      </c>
      <c r="N13" s="17">
        <f t="shared" si="4"/>
        <v>7633971.6630816292</v>
      </c>
      <c r="O13" s="17">
        <f t="shared" si="5"/>
        <v>-429823.48402715102</v>
      </c>
      <c r="P13" s="17">
        <f t="shared" si="6"/>
        <v>0</v>
      </c>
      <c r="Q13" s="17">
        <f t="shared" si="7"/>
        <v>12713751.547535963</v>
      </c>
    </row>
    <row r="14" spans="1:17" x14ac:dyDescent="0.2">
      <c r="A14" s="18">
        <v>37895</v>
      </c>
      <c r="B14" s="19">
        <v>12902693</v>
      </c>
      <c r="C14" s="15">
        <v>236.69</v>
      </c>
      <c r="D14" s="15">
        <v>3.39</v>
      </c>
      <c r="E14" s="15">
        <v>-13.199999999999818</v>
      </c>
      <c r="F14" s="15">
        <v>31</v>
      </c>
      <c r="G14" s="15">
        <v>1</v>
      </c>
      <c r="H14" s="15">
        <v>0</v>
      </c>
      <c r="J14" s="17">
        <f t="shared" si="0"/>
        <v>4780839.7635845104</v>
      </c>
      <c r="K14" s="17">
        <f t="shared" si="1"/>
        <v>658256.14989448292</v>
      </c>
      <c r="L14" s="17">
        <f t="shared" si="2"/>
        <v>49796.059436371623</v>
      </c>
      <c r="M14" s="17">
        <f t="shared" si="3"/>
        <v>-68782.087258838947</v>
      </c>
      <c r="N14" s="17">
        <f t="shared" si="4"/>
        <v>7888437.3851843504</v>
      </c>
      <c r="O14" s="17">
        <f t="shared" si="5"/>
        <v>-429823.48402715102</v>
      </c>
      <c r="P14" s="17">
        <f t="shared" si="6"/>
        <v>0</v>
      </c>
      <c r="Q14" s="17">
        <f t="shared" si="7"/>
        <v>12878723.786813725</v>
      </c>
    </row>
    <row r="15" spans="1:17" x14ac:dyDescent="0.2">
      <c r="A15" s="18">
        <v>37926</v>
      </c>
      <c r="B15" s="19">
        <v>12759013</v>
      </c>
      <c r="C15" s="15">
        <v>408.44</v>
      </c>
      <c r="D15" s="15">
        <v>0</v>
      </c>
      <c r="E15" s="15">
        <v>-20.100000000000364</v>
      </c>
      <c r="F15" s="15">
        <v>30</v>
      </c>
      <c r="G15" s="15">
        <v>1</v>
      </c>
      <c r="H15" s="15">
        <v>0</v>
      </c>
      <c r="J15" s="17">
        <f t="shared" si="0"/>
        <v>4780839.7635845104</v>
      </c>
      <c r="K15" s="17">
        <f t="shared" si="1"/>
        <v>1135908.3267687804</v>
      </c>
      <c r="L15" s="17">
        <f t="shared" si="2"/>
        <v>0</v>
      </c>
      <c r="M15" s="17">
        <f t="shared" si="3"/>
        <v>-104736.36014414448</v>
      </c>
      <c r="N15" s="17">
        <f t="shared" si="4"/>
        <v>7633971.6630816292</v>
      </c>
      <c r="O15" s="17">
        <f t="shared" si="5"/>
        <v>-429823.48402715102</v>
      </c>
      <c r="P15" s="17">
        <f t="shared" si="6"/>
        <v>0</v>
      </c>
      <c r="Q15" s="17">
        <f t="shared" si="7"/>
        <v>13016159.909263624</v>
      </c>
    </row>
    <row r="16" spans="1:17" x14ac:dyDescent="0.2">
      <c r="A16" s="18">
        <v>37956</v>
      </c>
      <c r="B16" s="19">
        <v>13845612</v>
      </c>
      <c r="C16" s="15">
        <v>615.76</v>
      </c>
      <c r="D16" s="15">
        <v>0</v>
      </c>
      <c r="E16" s="15">
        <v>-17.5</v>
      </c>
      <c r="F16" s="15">
        <v>31</v>
      </c>
      <c r="G16" s="15">
        <v>0</v>
      </c>
      <c r="H16" s="15">
        <v>0</v>
      </c>
      <c r="J16" s="17">
        <f t="shared" si="0"/>
        <v>4780839.7635845104</v>
      </c>
      <c r="K16" s="17">
        <f t="shared" si="1"/>
        <v>1712483.8686003922</v>
      </c>
      <c r="L16" s="17">
        <f t="shared" si="2"/>
        <v>0</v>
      </c>
      <c r="M16" s="17">
        <f t="shared" si="3"/>
        <v>-91188.373259825632</v>
      </c>
      <c r="N16" s="17">
        <f t="shared" si="4"/>
        <v>7888437.3851843504</v>
      </c>
      <c r="O16" s="17">
        <f t="shared" si="5"/>
        <v>0</v>
      </c>
      <c r="P16" s="17">
        <f t="shared" si="6"/>
        <v>0</v>
      </c>
      <c r="Q16" s="17">
        <f t="shared" si="7"/>
        <v>14290572.644109428</v>
      </c>
    </row>
    <row r="17" spans="1:17" x14ac:dyDescent="0.2">
      <c r="A17" s="18">
        <v>37987</v>
      </c>
      <c r="B17" s="19">
        <v>14085449</v>
      </c>
      <c r="C17" s="15">
        <v>700.22</v>
      </c>
      <c r="D17" s="15">
        <v>0</v>
      </c>
      <c r="E17" s="15">
        <v>5.1000000000003638</v>
      </c>
      <c r="F17" s="15">
        <v>31</v>
      </c>
      <c r="G17" s="15">
        <v>0</v>
      </c>
      <c r="H17" s="15">
        <v>0</v>
      </c>
      <c r="J17" s="17">
        <f t="shared" si="0"/>
        <v>4780839.7635845104</v>
      </c>
      <c r="K17" s="17">
        <f t="shared" si="1"/>
        <v>1947374.7149398576</v>
      </c>
      <c r="L17" s="17">
        <f t="shared" si="2"/>
        <v>0</v>
      </c>
      <c r="M17" s="17">
        <f t="shared" si="3"/>
        <v>26574.897350008221</v>
      </c>
      <c r="N17" s="17">
        <f t="shared" si="4"/>
        <v>7888437.3851843504</v>
      </c>
      <c r="O17" s="17">
        <f t="shared" si="5"/>
        <v>0</v>
      </c>
      <c r="P17" s="17">
        <f t="shared" si="6"/>
        <v>0</v>
      </c>
      <c r="Q17" s="17">
        <f t="shared" si="7"/>
        <v>14643226.761058727</v>
      </c>
    </row>
    <row r="18" spans="1:17" x14ac:dyDescent="0.2">
      <c r="A18" s="18">
        <v>38018</v>
      </c>
      <c r="B18" s="19">
        <v>13888435</v>
      </c>
      <c r="C18" s="15">
        <v>628.92999999999995</v>
      </c>
      <c r="D18" s="15">
        <v>0</v>
      </c>
      <c r="E18" s="15">
        <v>-4.5</v>
      </c>
      <c r="F18" s="15">
        <v>29</v>
      </c>
      <c r="G18" s="15">
        <v>0</v>
      </c>
      <c r="H18" s="15">
        <v>0</v>
      </c>
      <c r="J18" s="17">
        <f t="shared" si="0"/>
        <v>4780839.7635845104</v>
      </c>
      <c r="K18" s="17">
        <f t="shared" si="1"/>
        <v>1749110.8215519758</v>
      </c>
      <c r="L18" s="17">
        <f t="shared" si="2"/>
        <v>0</v>
      </c>
      <c r="M18" s="17">
        <f t="shared" si="3"/>
        <v>-23448.438838240876</v>
      </c>
      <c r="N18" s="17">
        <f t="shared" si="4"/>
        <v>7379505.9409789089</v>
      </c>
      <c r="O18" s="17">
        <f t="shared" si="5"/>
        <v>0</v>
      </c>
      <c r="P18" s="17">
        <f t="shared" si="6"/>
        <v>0</v>
      </c>
      <c r="Q18" s="17">
        <f t="shared" si="7"/>
        <v>13886008.087277155</v>
      </c>
    </row>
    <row r="19" spans="1:17" x14ac:dyDescent="0.2">
      <c r="A19" s="18">
        <v>38047</v>
      </c>
      <c r="B19" s="19">
        <v>13762531</v>
      </c>
      <c r="C19" s="15">
        <v>520.29999999999995</v>
      </c>
      <c r="D19" s="15">
        <v>0.02</v>
      </c>
      <c r="E19" s="15">
        <v>4.5</v>
      </c>
      <c r="F19" s="15">
        <v>31</v>
      </c>
      <c r="G19" s="15">
        <v>1</v>
      </c>
      <c r="H19" s="15">
        <v>0</v>
      </c>
      <c r="J19" s="17">
        <f t="shared" si="0"/>
        <v>4780839.7635845104</v>
      </c>
      <c r="K19" s="17">
        <f t="shared" si="1"/>
        <v>1447001.0342223982</v>
      </c>
      <c r="L19" s="17">
        <f t="shared" si="2"/>
        <v>293.78206157151402</v>
      </c>
      <c r="M19" s="17">
        <f t="shared" si="3"/>
        <v>23448.438838240876</v>
      </c>
      <c r="N19" s="17">
        <f t="shared" si="4"/>
        <v>7888437.3851843504</v>
      </c>
      <c r="O19" s="17">
        <f t="shared" si="5"/>
        <v>-429823.48402715102</v>
      </c>
      <c r="P19" s="17">
        <f t="shared" si="6"/>
        <v>0</v>
      </c>
      <c r="Q19" s="17">
        <f t="shared" si="7"/>
        <v>13710196.919863921</v>
      </c>
    </row>
    <row r="20" spans="1:17" x14ac:dyDescent="0.2">
      <c r="A20" s="18">
        <v>38078</v>
      </c>
      <c r="B20" s="19">
        <v>12400465</v>
      </c>
      <c r="C20" s="15">
        <v>308.54000000000002</v>
      </c>
      <c r="D20" s="15">
        <v>0.12</v>
      </c>
      <c r="E20" s="15">
        <v>3.0999999999999091</v>
      </c>
      <c r="F20" s="15">
        <v>30</v>
      </c>
      <c r="G20" s="15">
        <v>1</v>
      </c>
      <c r="H20" s="15">
        <v>0</v>
      </c>
      <c r="J20" s="17">
        <f t="shared" si="0"/>
        <v>4780839.7635845104</v>
      </c>
      <c r="K20" s="17">
        <f t="shared" si="1"/>
        <v>858077.45358250791</v>
      </c>
      <c r="L20" s="17">
        <f t="shared" si="2"/>
        <v>1762.6923694290838</v>
      </c>
      <c r="M20" s="17">
        <f t="shared" si="3"/>
        <v>16153.368977454351</v>
      </c>
      <c r="N20" s="17">
        <f t="shared" si="4"/>
        <v>7633971.6630816292</v>
      </c>
      <c r="O20" s="17">
        <f t="shared" si="5"/>
        <v>-429823.48402715102</v>
      </c>
      <c r="P20" s="17">
        <f t="shared" si="6"/>
        <v>0</v>
      </c>
      <c r="Q20" s="17">
        <f t="shared" si="7"/>
        <v>12860981.457568381</v>
      </c>
    </row>
    <row r="21" spans="1:17" x14ac:dyDescent="0.2">
      <c r="A21" s="18">
        <v>38108</v>
      </c>
      <c r="B21" s="19">
        <v>12698878</v>
      </c>
      <c r="C21" s="15">
        <v>140.63</v>
      </c>
      <c r="D21" s="15">
        <v>18.57</v>
      </c>
      <c r="E21" s="15">
        <v>25.699999999999818</v>
      </c>
      <c r="F21" s="15">
        <v>31</v>
      </c>
      <c r="G21" s="15">
        <v>1</v>
      </c>
      <c r="H21" s="15">
        <v>0</v>
      </c>
      <c r="J21" s="17">
        <f t="shared" si="0"/>
        <v>4780839.7635845104</v>
      </c>
      <c r="K21" s="17">
        <f t="shared" si="1"/>
        <v>391104.66162347852</v>
      </c>
      <c r="L21" s="17">
        <f t="shared" si="2"/>
        <v>272776.64416915074</v>
      </c>
      <c r="M21" s="17">
        <f t="shared" si="3"/>
        <v>133916.63958728584</v>
      </c>
      <c r="N21" s="17">
        <f t="shared" si="4"/>
        <v>7888437.3851843504</v>
      </c>
      <c r="O21" s="17">
        <f t="shared" si="5"/>
        <v>-429823.48402715102</v>
      </c>
      <c r="P21" s="17">
        <f t="shared" si="6"/>
        <v>0</v>
      </c>
      <c r="Q21" s="17">
        <f t="shared" si="7"/>
        <v>13037251.610121626</v>
      </c>
    </row>
    <row r="22" spans="1:17" x14ac:dyDescent="0.2">
      <c r="A22" s="18">
        <v>38139</v>
      </c>
      <c r="B22" s="19">
        <v>12797929</v>
      </c>
      <c r="C22" s="15">
        <v>25.8</v>
      </c>
      <c r="D22" s="15">
        <v>71.97</v>
      </c>
      <c r="E22" s="15">
        <v>13.900000000000091</v>
      </c>
      <c r="F22" s="15">
        <v>30</v>
      </c>
      <c r="G22" s="15">
        <v>0</v>
      </c>
      <c r="H22" s="15">
        <v>0</v>
      </c>
      <c r="J22" s="17">
        <f t="shared" si="0"/>
        <v>4780839.7635845104</v>
      </c>
      <c r="K22" s="17">
        <f t="shared" si="1"/>
        <v>71752.117399457769</v>
      </c>
      <c r="L22" s="17">
        <f t="shared" si="2"/>
        <v>1057174.7485650931</v>
      </c>
      <c r="M22" s="17">
        <f t="shared" si="3"/>
        <v>72429.6221892334</v>
      </c>
      <c r="N22" s="17">
        <f t="shared" si="4"/>
        <v>7633971.6630816292</v>
      </c>
      <c r="O22" s="17">
        <f t="shared" si="5"/>
        <v>0</v>
      </c>
      <c r="P22" s="17">
        <f t="shared" si="6"/>
        <v>0</v>
      </c>
      <c r="Q22" s="17">
        <f t="shared" si="7"/>
        <v>13616167.914819924</v>
      </c>
    </row>
    <row r="23" spans="1:17" x14ac:dyDescent="0.2">
      <c r="A23" s="18">
        <v>38169</v>
      </c>
      <c r="B23" s="19">
        <v>13695289</v>
      </c>
      <c r="C23" s="15">
        <v>1.71</v>
      </c>
      <c r="D23" s="15">
        <v>138.5</v>
      </c>
      <c r="E23" s="15">
        <v>37.199999999999818</v>
      </c>
      <c r="F23" s="15">
        <v>31</v>
      </c>
      <c r="G23" s="15">
        <v>0</v>
      </c>
      <c r="H23" s="15">
        <v>0</v>
      </c>
      <c r="J23" s="17">
        <f t="shared" si="0"/>
        <v>4780839.7635845104</v>
      </c>
      <c r="K23" s="17">
        <f t="shared" si="1"/>
        <v>4755.6635950803411</v>
      </c>
      <c r="L23" s="17">
        <f t="shared" si="2"/>
        <v>2034440.7763827343</v>
      </c>
      <c r="M23" s="17">
        <f t="shared" si="3"/>
        <v>193840.42772945695</v>
      </c>
      <c r="N23" s="17">
        <f t="shared" si="4"/>
        <v>7888437.3851843504</v>
      </c>
      <c r="O23" s="17">
        <f t="shared" si="5"/>
        <v>0</v>
      </c>
      <c r="P23" s="17">
        <f t="shared" si="6"/>
        <v>0</v>
      </c>
      <c r="Q23" s="17">
        <f t="shared" si="7"/>
        <v>14902314.016476132</v>
      </c>
    </row>
    <row r="24" spans="1:17" x14ac:dyDescent="0.2">
      <c r="A24" s="18">
        <v>38200</v>
      </c>
      <c r="B24" s="19">
        <v>13771120</v>
      </c>
      <c r="C24" s="15">
        <v>5.34</v>
      </c>
      <c r="D24" s="15">
        <v>106.48</v>
      </c>
      <c r="E24" s="15">
        <v>16.600000000000364</v>
      </c>
      <c r="F24" s="15">
        <v>31</v>
      </c>
      <c r="G24" s="15">
        <v>0</v>
      </c>
      <c r="H24" s="15">
        <v>0</v>
      </c>
      <c r="J24" s="17">
        <f t="shared" si="0"/>
        <v>4780839.7635845104</v>
      </c>
      <c r="K24" s="17">
        <f t="shared" si="1"/>
        <v>14851.019647794748</v>
      </c>
      <c r="L24" s="17">
        <f t="shared" si="2"/>
        <v>1564095.6958067406</v>
      </c>
      <c r="M24" s="17">
        <f t="shared" si="3"/>
        <v>86498.685492179342</v>
      </c>
      <c r="N24" s="17">
        <f t="shared" si="4"/>
        <v>7888437.3851843504</v>
      </c>
      <c r="O24" s="17">
        <f t="shared" si="5"/>
        <v>0</v>
      </c>
      <c r="P24" s="17">
        <f t="shared" si="6"/>
        <v>0</v>
      </c>
      <c r="Q24" s="17">
        <f t="shared" si="7"/>
        <v>14334722.549715575</v>
      </c>
    </row>
    <row r="25" spans="1:17" x14ac:dyDescent="0.2">
      <c r="A25" s="18">
        <v>38231</v>
      </c>
      <c r="B25" s="19">
        <v>13033548</v>
      </c>
      <c r="C25" s="15">
        <v>57.87</v>
      </c>
      <c r="D25" s="15">
        <v>32.590000000000003</v>
      </c>
      <c r="E25" s="15">
        <v>20.899999999999636</v>
      </c>
      <c r="F25" s="15">
        <v>30</v>
      </c>
      <c r="G25" s="15">
        <v>1</v>
      </c>
      <c r="H25" s="15">
        <v>0</v>
      </c>
      <c r="J25" s="17">
        <f t="shared" si="0"/>
        <v>4780839.7635845104</v>
      </c>
      <c r="K25" s="17">
        <f t="shared" si="1"/>
        <v>160941.66798087678</v>
      </c>
      <c r="L25" s="17">
        <f t="shared" si="2"/>
        <v>478717.86933078209</v>
      </c>
      <c r="M25" s="17">
        <f t="shared" si="3"/>
        <v>108904.97149316128</v>
      </c>
      <c r="N25" s="17">
        <f t="shared" si="4"/>
        <v>7633971.6630816292</v>
      </c>
      <c r="O25" s="17">
        <f t="shared" si="5"/>
        <v>-429823.48402715102</v>
      </c>
      <c r="P25" s="17">
        <f t="shared" si="6"/>
        <v>0</v>
      </c>
      <c r="Q25" s="17">
        <f t="shared" si="7"/>
        <v>12733552.45144381</v>
      </c>
    </row>
    <row r="26" spans="1:17" x14ac:dyDescent="0.2">
      <c r="A26" s="18">
        <v>38261</v>
      </c>
      <c r="B26" s="19">
        <v>12801196</v>
      </c>
      <c r="C26" s="15">
        <v>236.69</v>
      </c>
      <c r="D26" s="15">
        <v>3.39</v>
      </c>
      <c r="E26" s="15">
        <v>-34.699999999999818</v>
      </c>
      <c r="F26" s="15">
        <v>31</v>
      </c>
      <c r="G26" s="15">
        <v>1</v>
      </c>
      <c r="H26" s="15">
        <v>0</v>
      </c>
      <c r="J26" s="17">
        <f t="shared" si="0"/>
        <v>4780839.7635845104</v>
      </c>
      <c r="K26" s="17">
        <f t="shared" si="1"/>
        <v>658256.14989448292</v>
      </c>
      <c r="L26" s="17">
        <f t="shared" si="2"/>
        <v>49796.059436371623</v>
      </c>
      <c r="M26" s="17">
        <f t="shared" si="3"/>
        <v>-180813.51726376757</v>
      </c>
      <c r="N26" s="17">
        <f t="shared" si="4"/>
        <v>7888437.3851843504</v>
      </c>
      <c r="O26" s="17">
        <f t="shared" si="5"/>
        <v>-429823.48402715102</v>
      </c>
      <c r="P26" s="17">
        <f t="shared" si="6"/>
        <v>0</v>
      </c>
      <c r="Q26" s="17">
        <f t="shared" si="7"/>
        <v>12766692.356808797</v>
      </c>
    </row>
    <row r="27" spans="1:17" x14ac:dyDescent="0.2">
      <c r="A27" s="18">
        <v>38292</v>
      </c>
      <c r="B27" s="19">
        <v>13166644</v>
      </c>
      <c r="C27" s="15">
        <v>408.44</v>
      </c>
      <c r="D27" s="15">
        <v>0</v>
      </c>
      <c r="E27" s="15">
        <v>-39.800000000000182</v>
      </c>
      <c r="F27" s="15">
        <v>30</v>
      </c>
      <c r="G27" s="15">
        <v>1</v>
      </c>
      <c r="H27" s="15">
        <v>0</v>
      </c>
      <c r="J27" s="17">
        <f t="shared" si="0"/>
        <v>4780839.7635845104</v>
      </c>
      <c r="K27" s="17">
        <f t="shared" si="1"/>
        <v>1135908.3267687804</v>
      </c>
      <c r="L27" s="17">
        <f t="shared" si="2"/>
        <v>0</v>
      </c>
      <c r="M27" s="17">
        <f t="shared" si="3"/>
        <v>-207388.41461377579</v>
      </c>
      <c r="N27" s="17">
        <f t="shared" si="4"/>
        <v>7633971.6630816292</v>
      </c>
      <c r="O27" s="17">
        <f t="shared" si="5"/>
        <v>-429823.48402715102</v>
      </c>
      <c r="P27" s="17">
        <f t="shared" si="6"/>
        <v>0</v>
      </c>
      <c r="Q27" s="17">
        <f t="shared" si="7"/>
        <v>12913507.854793992</v>
      </c>
    </row>
    <row r="28" spans="1:17" x14ac:dyDescent="0.2">
      <c r="A28" s="18">
        <v>38322</v>
      </c>
      <c r="B28" s="19">
        <v>13797330</v>
      </c>
      <c r="C28" s="15">
        <v>615.76</v>
      </c>
      <c r="D28" s="15">
        <v>0</v>
      </c>
      <c r="E28" s="15">
        <v>-33.599999999999909</v>
      </c>
      <c r="F28" s="15">
        <v>31</v>
      </c>
      <c r="G28" s="15">
        <v>0</v>
      </c>
      <c r="H28" s="15">
        <v>0</v>
      </c>
      <c r="J28" s="17">
        <f t="shared" si="0"/>
        <v>4780839.7635845104</v>
      </c>
      <c r="K28" s="17">
        <f t="shared" si="1"/>
        <v>1712483.8686003922</v>
      </c>
      <c r="L28" s="17">
        <f t="shared" si="2"/>
        <v>0</v>
      </c>
      <c r="M28" s="17">
        <f t="shared" si="3"/>
        <v>-175081.67665886472</v>
      </c>
      <c r="N28" s="17">
        <f t="shared" si="4"/>
        <v>7888437.3851843504</v>
      </c>
      <c r="O28" s="17">
        <f t="shared" si="5"/>
        <v>0</v>
      </c>
      <c r="P28" s="17">
        <f t="shared" si="6"/>
        <v>0</v>
      </c>
      <c r="Q28" s="17">
        <f t="shared" si="7"/>
        <v>14206679.340710387</v>
      </c>
    </row>
    <row r="29" spans="1:17" x14ac:dyDescent="0.2">
      <c r="A29" s="18">
        <v>38353</v>
      </c>
      <c r="B29" s="19">
        <v>14766967</v>
      </c>
      <c r="C29" s="15">
        <v>700.22</v>
      </c>
      <c r="D29" s="15">
        <v>0</v>
      </c>
      <c r="E29" s="15">
        <v>-18.900000000000091</v>
      </c>
      <c r="F29" s="15">
        <v>31</v>
      </c>
      <c r="G29" s="15">
        <v>0</v>
      </c>
      <c r="H29" s="15">
        <v>0</v>
      </c>
      <c r="J29" s="17">
        <f t="shared" si="0"/>
        <v>4780839.7635845104</v>
      </c>
      <c r="K29" s="17">
        <f t="shared" si="1"/>
        <v>1947374.7149398576</v>
      </c>
      <c r="L29" s="17">
        <f t="shared" si="2"/>
        <v>0</v>
      </c>
      <c r="M29" s="17">
        <f t="shared" si="3"/>
        <v>-98483.443120612152</v>
      </c>
      <c r="N29" s="17">
        <f t="shared" si="4"/>
        <v>7888437.3851843504</v>
      </c>
      <c r="O29" s="17">
        <f t="shared" si="5"/>
        <v>0</v>
      </c>
      <c r="P29" s="17">
        <f t="shared" si="6"/>
        <v>0</v>
      </c>
      <c r="Q29" s="17">
        <f t="shared" si="7"/>
        <v>14518168.420588106</v>
      </c>
    </row>
    <row r="30" spans="1:17" x14ac:dyDescent="0.2">
      <c r="A30" s="18">
        <v>38384</v>
      </c>
      <c r="B30" s="19">
        <v>13804600</v>
      </c>
      <c r="C30" s="15">
        <v>628.92999999999995</v>
      </c>
      <c r="D30" s="15">
        <v>0</v>
      </c>
      <c r="E30" s="15">
        <v>-20.199999999999818</v>
      </c>
      <c r="F30" s="15">
        <v>28</v>
      </c>
      <c r="G30" s="15">
        <v>0</v>
      </c>
      <c r="H30" s="15">
        <v>0</v>
      </c>
      <c r="J30" s="17">
        <f t="shared" si="0"/>
        <v>4780839.7635845104</v>
      </c>
      <c r="K30" s="17">
        <f t="shared" si="1"/>
        <v>1749110.8215519758</v>
      </c>
      <c r="L30" s="17">
        <f t="shared" si="2"/>
        <v>0</v>
      </c>
      <c r="M30" s="17">
        <f t="shared" si="3"/>
        <v>-105257.4365627692</v>
      </c>
      <c r="N30" s="17">
        <f t="shared" si="4"/>
        <v>7125040.2188761877</v>
      </c>
      <c r="O30" s="17">
        <f t="shared" si="5"/>
        <v>0</v>
      </c>
      <c r="P30" s="17">
        <f t="shared" si="6"/>
        <v>0</v>
      </c>
      <c r="Q30" s="17">
        <f t="shared" si="7"/>
        <v>13549733.367449906</v>
      </c>
    </row>
    <row r="31" spans="1:17" x14ac:dyDescent="0.2">
      <c r="A31" s="18">
        <v>38412</v>
      </c>
      <c r="B31" s="19">
        <v>13686035</v>
      </c>
      <c r="C31" s="15">
        <v>520.29999999999995</v>
      </c>
      <c r="D31" s="15">
        <v>0.02</v>
      </c>
      <c r="E31" s="15">
        <v>-18.400000000000091</v>
      </c>
      <c r="F31" s="15">
        <v>31</v>
      </c>
      <c r="G31" s="15">
        <v>1</v>
      </c>
      <c r="H31" s="15">
        <v>0</v>
      </c>
      <c r="J31" s="17">
        <f t="shared" si="0"/>
        <v>4780839.7635845104</v>
      </c>
      <c r="K31" s="17">
        <f t="shared" si="1"/>
        <v>1447001.0342223982</v>
      </c>
      <c r="L31" s="17">
        <f t="shared" si="2"/>
        <v>293.78206157151402</v>
      </c>
      <c r="M31" s="17">
        <f t="shared" si="3"/>
        <v>-95878.061027474279</v>
      </c>
      <c r="N31" s="17">
        <f t="shared" si="4"/>
        <v>7888437.3851843504</v>
      </c>
      <c r="O31" s="17">
        <f t="shared" si="5"/>
        <v>-429823.48402715102</v>
      </c>
      <c r="P31" s="17">
        <f t="shared" si="6"/>
        <v>0</v>
      </c>
      <c r="Q31" s="17">
        <f t="shared" si="7"/>
        <v>13590870.419998204</v>
      </c>
    </row>
    <row r="32" spans="1:17" x14ac:dyDescent="0.2">
      <c r="A32" s="18">
        <v>38443</v>
      </c>
      <c r="B32" s="19">
        <v>12498043</v>
      </c>
      <c r="C32" s="15">
        <v>308.54000000000002</v>
      </c>
      <c r="D32" s="15">
        <v>0.12</v>
      </c>
      <c r="E32" s="15">
        <v>1.4000000000000909</v>
      </c>
      <c r="F32" s="15">
        <v>30</v>
      </c>
      <c r="G32" s="15">
        <v>1</v>
      </c>
      <c r="H32" s="15">
        <v>0</v>
      </c>
      <c r="J32" s="17">
        <f t="shared" si="0"/>
        <v>4780839.7635845104</v>
      </c>
      <c r="K32" s="17">
        <f t="shared" si="1"/>
        <v>858077.45358250791</v>
      </c>
      <c r="L32" s="17">
        <f t="shared" si="2"/>
        <v>1762.6923694290838</v>
      </c>
      <c r="M32" s="17">
        <f t="shared" si="3"/>
        <v>7295.0698607865243</v>
      </c>
      <c r="N32" s="17">
        <f t="shared" si="4"/>
        <v>7633971.6630816292</v>
      </c>
      <c r="O32" s="17">
        <f t="shared" si="5"/>
        <v>-429823.48402715102</v>
      </c>
      <c r="P32" s="17">
        <f t="shared" si="6"/>
        <v>0</v>
      </c>
      <c r="Q32" s="17">
        <f t="shared" si="7"/>
        <v>12852123.158451712</v>
      </c>
    </row>
    <row r="33" spans="1:17" x14ac:dyDescent="0.2">
      <c r="A33" s="18">
        <v>38473</v>
      </c>
      <c r="B33" s="19">
        <v>12869194</v>
      </c>
      <c r="C33" s="15">
        <v>140.63</v>
      </c>
      <c r="D33" s="15">
        <v>18.57</v>
      </c>
      <c r="E33" s="15">
        <v>32.699999999999818</v>
      </c>
      <c r="F33" s="15">
        <v>31</v>
      </c>
      <c r="G33" s="15">
        <v>1</v>
      </c>
      <c r="H33" s="15">
        <v>0</v>
      </c>
      <c r="J33" s="17">
        <f t="shared" si="0"/>
        <v>4780839.7635845104</v>
      </c>
      <c r="K33" s="17">
        <f t="shared" si="1"/>
        <v>391104.66162347852</v>
      </c>
      <c r="L33" s="17">
        <f t="shared" si="2"/>
        <v>272776.64416915074</v>
      </c>
      <c r="M33" s="17">
        <f t="shared" si="3"/>
        <v>170391.98889121608</v>
      </c>
      <c r="N33" s="17">
        <f t="shared" si="4"/>
        <v>7888437.3851843504</v>
      </c>
      <c r="O33" s="17">
        <f t="shared" si="5"/>
        <v>-429823.48402715102</v>
      </c>
      <c r="P33" s="17">
        <f t="shared" si="6"/>
        <v>0</v>
      </c>
      <c r="Q33" s="17">
        <f t="shared" si="7"/>
        <v>13073726.959425556</v>
      </c>
    </row>
    <row r="34" spans="1:17" x14ac:dyDescent="0.2">
      <c r="A34" s="18">
        <v>38504</v>
      </c>
      <c r="B34" s="19">
        <v>14454200</v>
      </c>
      <c r="C34" s="15">
        <v>25.8</v>
      </c>
      <c r="D34" s="15">
        <v>71.97</v>
      </c>
      <c r="E34" s="15">
        <v>33.300000000000182</v>
      </c>
      <c r="F34" s="15">
        <v>30</v>
      </c>
      <c r="G34" s="15">
        <v>0</v>
      </c>
      <c r="H34" s="15">
        <v>0</v>
      </c>
      <c r="J34" s="17">
        <f t="shared" ref="J34:J65" si="8">const</f>
        <v>4780839.7635845104</v>
      </c>
      <c r="K34" s="17">
        <f t="shared" ref="K34:K65" si="9">PearsonHDD*C34</f>
        <v>71752.117399457769</v>
      </c>
      <c r="L34" s="17">
        <f t="shared" ref="L34:L65" si="10">PearsonCDD*D34</f>
        <v>1057174.7485650931</v>
      </c>
      <c r="M34" s="17">
        <f t="shared" ref="M34:M65" si="11">d_TorFTE_1*E34</f>
        <v>173518.44740298344</v>
      </c>
      <c r="N34" s="17">
        <f t="shared" ref="N34:N65" si="12">MonthDays*F34</f>
        <v>7633971.6630816292</v>
      </c>
      <c r="O34" s="17">
        <f t="shared" ref="O34:O65" si="13">Shoulder1*G34</f>
        <v>0</v>
      </c>
      <c r="P34" s="17">
        <f t="shared" ref="P34:P65" si="14">GSltStrucD*H34</f>
        <v>0</v>
      </c>
      <c r="Q34" s="17">
        <f t="shared" ref="Q34:Q65" si="15">SUM(J34:P34)</f>
        <v>13717256.740033675</v>
      </c>
    </row>
    <row r="35" spans="1:17" x14ac:dyDescent="0.2">
      <c r="A35" s="18">
        <v>38534</v>
      </c>
      <c r="B35" s="19">
        <v>15509626</v>
      </c>
      <c r="C35" s="15">
        <v>1.71</v>
      </c>
      <c r="D35" s="15">
        <v>138.5</v>
      </c>
      <c r="E35" s="15">
        <v>48.599999999999909</v>
      </c>
      <c r="F35" s="15">
        <v>31</v>
      </c>
      <c r="G35" s="15">
        <v>0</v>
      </c>
      <c r="H35" s="15">
        <v>0</v>
      </c>
      <c r="J35" s="17">
        <f t="shared" si="8"/>
        <v>4780839.7635845104</v>
      </c>
      <c r="K35" s="17">
        <f t="shared" si="9"/>
        <v>4755.6635950803411</v>
      </c>
      <c r="L35" s="17">
        <f t="shared" si="10"/>
        <v>2034440.7763827343</v>
      </c>
      <c r="M35" s="17">
        <f t="shared" si="11"/>
        <v>253243.13945300097</v>
      </c>
      <c r="N35" s="17">
        <f t="shared" si="12"/>
        <v>7888437.3851843504</v>
      </c>
      <c r="O35" s="17">
        <f t="shared" si="13"/>
        <v>0</v>
      </c>
      <c r="P35" s="17">
        <f t="shared" si="14"/>
        <v>0</v>
      </c>
      <c r="Q35" s="17">
        <f t="shared" si="15"/>
        <v>14961716.728199676</v>
      </c>
    </row>
    <row r="36" spans="1:17" x14ac:dyDescent="0.2">
      <c r="A36" s="18">
        <v>38565</v>
      </c>
      <c r="B36" s="19">
        <v>14861042</v>
      </c>
      <c r="C36" s="15">
        <v>5.34</v>
      </c>
      <c r="D36" s="15">
        <v>106.48</v>
      </c>
      <c r="E36" s="15">
        <v>41.5</v>
      </c>
      <c r="F36" s="15">
        <v>31</v>
      </c>
      <c r="G36" s="15">
        <v>0</v>
      </c>
      <c r="H36" s="15">
        <v>0</v>
      </c>
      <c r="J36" s="17">
        <f t="shared" si="8"/>
        <v>4780839.7635845104</v>
      </c>
      <c r="K36" s="17">
        <f t="shared" si="9"/>
        <v>14851.019647794748</v>
      </c>
      <c r="L36" s="17">
        <f t="shared" si="10"/>
        <v>1564095.6958067406</v>
      </c>
      <c r="M36" s="17">
        <f t="shared" si="11"/>
        <v>216246.71373044362</v>
      </c>
      <c r="N36" s="17">
        <f t="shared" si="12"/>
        <v>7888437.3851843504</v>
      </c>
      <c r="O36" s="17">
        <f t="shared" si="13"/>
        <v>0</v>
      </c>
      <c r="P36" s="17">
        <f t="shared" si="14"/>
        <v>0</v>
      </c>
      <c r="Q36" s="17">
        <f t="shared" si="15"/>
        <v>14464470.57795384</v>
      </c>
    </row>
    <row r="37" spans="1:17" x14ac:dyDescent="0.2">
      <c r="A37" s="18">
        <v>38596</v>
      </c>
      <c r="B37" s="19">
        <v>13389341</v>
      </c>
      <c r="C37" s="15">
        <v>57.87</v>
      </c>
      <c r="D37" s="15">
        <v>32.590000000000003</v>
      </c>
      <c r="E37" s="15">
        <v>41.800000000000182</v>
      </c>
      <c r="F37" s="15">
        <v>30</v>
      </c>
      <c r="G37" s="15">
        <v>1</v>
      </c>
      <c r="H37" s="15">
        <v>0</v>
      </c>
      <c r="J37" s="17">
        <f t="shared" si="8"/>
        <v>4780839.7635845104</v>
      </c>
      <c r="K37" s="17">
        <f t="shared" si="9"/>
        <v>160941.66798087678</v>
      </c>
      <c r="L37" s="17">
        <f t="shared" si="10"/>
        <v>478717.86933078209</v>
      </c>
      <c r="M37" s="17">
        <f t="shared" si="11"/>
        <v>217809.94298632731</v>
      </c>
      <c r="N37" s="17">
        <f t="shared" si="12"/>
        <v>7633971.6630816292</v>
      </c>
      <c r="O37" s="17">
        <f t="shared" si="13"/>
        <v>-429823.48402715102</v>
      </c>
      <c r="P37" s="17">
        <f t="shared" si="14"/>
        <v>0</v>
      </c>
      <c r="Q37" s="17">
        <f t="shared" si="15"/>
        <v>12842457.422936976</v>
      </c>
    </row>
    <row r="38" spans="1:17" x14ac:dyDescent="0.2">
      <c r="A38" s="18">
        <v>38626</v>
      </c>
      <c r="B38" s="19">
        <v>12747922</v>
      </c>
      <c r="C38" s="15">
        <v>236.69</v>
      </c>
      <c r="D38" s="15">
        <v>3.39</v>
      </c>
      <c r="E38" s="15">
        <v>4</v>
      </c>
      <c r="F38" s="15">
        <v>31</v>
      </c>
      <c r="G38" s="15">
        <v>1</v>
      </c>
      <c r="H38" s="15">
        <v>0</v>
      </c>
      <c r="J38" s="17">
        <f t="shared" si="8"/>
        <v>4780839.7635845104</v>
      </c>
      <c r="K38" s="17">
        <f t="shared" si="9"/>
        <v>658256.14989448292</v>
      </c>
      <c r="L38" s="17">
        <f t="shared" si="10"/>
        <v>49796.059436371623</v>
      </c>
      <c r="M38" s="17">
        <f t="shared" si="11"/>
        <v>20843.056745103</v>
      </c>
      <c r="N38" s="17">
        <f t="shared" si="12"/>
        <v>7888437.3851843504</v>
      </c>
      <c r="O38" s="17">
        <f t="shared" si="13"/>
        <v>-429823.48402715102</v>
      </c>
      <c r="P38" s="17">
        <f t="shared" si="14"/>
        <v>0</v>
      </c>
      <c r="Q38" s="17">
        <f t="shared" si="15"/>
        <v>12968348.930817667</v>
      </c>
    </row>
    <row r="39" spans="1:17" x14ac:dyDescent="0.2">
      <c r="A39" s="18">
        <v>38657</v>
      </c>
      <c r="B39" s="19">
        <v>12843936</v>
      </c>
      <c r="C39" s="15">
        <v>408.44</v>
      </c>
      <c r="D39" s="15">
        <v>0</v>
      </c>
      <c r="E39" s="15">
        <v>-16.300000000000182</v>
      </c>
      <c r="F39" s="15">
        <v>30</v>
      </c>
      <c r="G39" s="15">
        <v>1</v>
      </c>
      <c r="H39" s="15">
        <v>0</v>
      </c>
      <c r="J39" s="17">
        <f t="shared" si="8"/>
        <v>4780839.7635845104</v>
      </c>
      <c r="K39" s="17">
        <f t="shared" si="9"/>
        <v>1135908.3267687804</v>
      </c>
      <c r="L39" s="17">
        <f t="shared" si="10"/>
        <v>0</v>
      </c>
      <c r="M39" s="17">
        <f t="shared" si="11"/>
        <v>-84935.456236295679</v>
      </c>
      <c r="N39" s="17">
        <f t="shared" si="12"/>
        <v>7633971.6630816292</v>
      </c>
      <c r="O39" s="17">
        <f t="shared" si="13"/>
        <v>-429823.48402715102</v>
      </c>
      <c r="P39" s="17">
        <f t="shared" si="14"/>
        <v>0</v>
      </c>
      <c r="Q39" s="17">
        <f t="shared" si="15"/>
        <v>13035960.813171472</v>
      </c>
    </row>
    <row r="40" spans="1:17" x14ac:dyDescent="0.2">
      <c r="A40" s="18">
        <v>38687</v>
      </c>
      <c r="B40" s="19">
        <v>14193120</v>
      </c>
      <c r="C40" s="15">
        <v>615.76</v>
      </c>
      <c r="D40" s="15">
        <v>0</v>
      </c>
      <c r="E40" s="15">
        <v>-33.299999999999727</v>
      </c>
      <c r="F40" s="15">
        <v>31</v>
      </c>
      <c r="G40" s="15">
        <v>0</v>
      </c>
      <c r="H40" s="15">
        <v>0</v>
      </c>
      <c r="J40" s="17">
        <f t="shared" si="8"/>
        <v>4780839.7635845104</v>
      </c>
      <c r="K40" s="17">
        <f t="shared" si="9"/>
        <v>1712483.8686003922</v>
      </c>
      <c r="L40" s="17">
        <f t="shared" si="10"/>
        <v>0</v>
      </c>
      <c r="M40" s="17">
        <f t="shared" si="11"/>
        <v>-173518.44740298105</v>
      </c>
      <c r="N40" s="17">
        <f t="shared" si="12"/>
        <v>7888437.3851843504</v>
      </c>
      <c r="O40" s="17">
        <f t="shared" si="13"/>
        <v>0</v>
      </c>
      <c r="P40" s="17">
        <f t="shared" si="14"/>
        <v>0</v>
      </c>
      <c r="Q40" s="17">
        <f t="shared" si="15"/>
        <v>14208242.569966272</v>
      </c>
    </row>
    <row r="41" spans="1:17" x14ac:dyDescent="0.2">
      <c r="A41" s="18">
        <v>38718</v>
      </c>
      <c r="B41" s="19">
        <v>14265893</v>
      </c>
      <c r="C41" s="15">
        <v>700.22</v>
      </c>
      <c r="D41" s="15">
        <v>0</v>
      </c>
      <c r="E41" s="15">
        <v>-19.300000000000182</v>
      </c>
      <c r="F41" s="15">
        <v>31</v>
      </c>
      <c r="G41" s="15">
        <v>0</v>
      </c>
      <c r="H41" s="15">
        <v>0</v>
      </c>
      <c r="J41" s="17">
        <f t="shared" si="8"/>
        <v>4780839.7635845104</v>
      </c>
      <c r="K41" s="17">
        <f t="shared" si="9"/>
        <v>1947374.7149398576</v>
      </c>
      <c r="L41" s="17">
        <f t="shared" si="10"/>
        <v>0</v>
      </c>
      <c r="M41" s="17">
        <f t="shared" si="11"/>
        <v>-100567.74879512293</v>
      </c>
      <c r="N41" s="17">
        <f t="shared" si="12"/>
        <v>7888437.3851843504</v>
      </c>
      <c r="O41" s="17">
        <f t="shared" si="13"/>
        <v>0</v>
      </c>
      <c r="P41" s="17">
        <f t="shared" si="14"/>
        <v>0</v>
      </c>
      <c r="Q41" s="17">
        <f t="shared" si="15"/>
        <v>14516084.114913596</v>
      </c>
    </row>
    <row r="42" spans="1:17" x14ac:dyDescent="0.2">
      <c r="A42" s="18">
        <v>38749</v>
      </c>
      <c r="B42" s="19">
        <v>13236791</v>
      </c>
      <c r="C42" s="15">
        <v>628.92999999999995</v>
      </c>
      <c r="D42" s="15">
        <v>0</v>
      </c>
      <c r="E42" s="15">
        <v>-22.300000000000182</v>
      </c>
      <c r="F42" s="15">
        <v>28</v>
      </c>
      <c r="G42" s="15">
        <v>0</v>
      </c>
      <c r="H42" s="15">
        <v>0</v>
      </c>
      <c r="J42" s="17">
        <f t="shared" si="8"/>
        <v>4780839.7635845104</v>
      </c>
      <c r="K42" s="17">
        <f t="shared" si="9"/>
        <v>1749110.8215519758</v>
      </c>
      <c r="L42" s="17">
        <f t="shared" si="10"/>
        <v>0</v>
      </c>
      <c r="M42" s="17">
        <f t="shared" si="11"/>
        <v>-116200.04135395018</v>
      </c>
      <c r="N42" s="17">
        <f t="shared" si="12"/>
        <v>7125040.2188761877</v>
      </c>
      <c r="O42" s="17">
        <f t="shared" si="13"/>
        <v>0</v>
      </c>
      <c r="P42" s="17">
        <f t="shared" si="14"/>
        <v>0</v>
      </c>
      <c r="Q42" s="17">
        <f t="shared" si="15"/>
        <v>13538790.762658723</v>
      </c>
    </row>
    <row r="43" spans="1:17" x14ac:dyDescent="0.2">
      <c r="A43" s="18">
        <v>38777</v>
      </c>
      <c r="B43" s="19">
        <v>13910653</v>
      </c>
      <c r="C43" s="15">
        <v>520.29999999999995</v>
      </c>
      <c r="D43" s="15">
        <v>0.02</v>
      </c>
      <c r="E43" s="15">
        <v>-22.599999999999909</v>
      </c>
      <c r="F43" s="15">
        <v>31</v>
      </c>
      <c r="G43" s="15">
        <v>1</v>
      </c>
      <c r="H43" s="15">
        <v>0</v>
      </c>
      <c r="J43" s="17">
        <f t="shared" si="8"/>
        <v>4780839.7635845104</v>
      </c>
      <c r="K43" s="17">
        <f t="shared" si="9"/>
        <v>1447001.0342223982</v>
      </c>
      <c r="L43" s="17">
        <f t="shared" si="10"/>
        <v>293.78206157151402</v>
      </c>
      <c r="M43" s="17">
        <f t="shared" si="11"/>
        <v>-117763.27060983148</v>
      </c>
      <c r="N43" s="17">
        <f t="shared" si="12"/>
        <v>7888437.3851843504</v>
      </c>
      <c r="O43" s="17">
        <f t="shared" si="13"/>
        <v>-429823.48402715102</v>
      </c>
      <c r="P43" s="17">
        <f t="shared" si="14"/>
        <v>0</v>
      </c>
      <c r="Q43" s="17">
        <f t="shared" si="15"/>
        <v>13568985.210415848</v>
      </c>
    </row>
    <row r="44" spans="1:17" x14ac:dyDescent="0.2">
      <c r="A44" s="18">
        <v>38808</v>
      </c>
      <c r="B44" s="19">
        <v>12254987</v>
      </c>
      <c r="C44" s="15">
        <v>308.54000000000002</v>
      </c>
      <c r="D44" s="15">
        <v>0.12</v>
      </c>
      <c r="E44" s="15">
        <v>-16.400000000000091</v>
      </c>
      <c r="F44" s="15">
        <v>30</v>
      </c>
      <c r="G44" s="15">
        <v>1</v>
      </c>
      <c r="H44" s="15">
        <v>0</v>
      </c>
      <c r="J44" s="17">
        <f t="shared" si="8"/>
        <v>4780839.7635845104</v>
      </c>
      <c r="K44" s="17">
        <f t="shared" si="9"/>
        <v>858077.45358250791</v>
      </c>
      <c r="L44" s="17">
        <f t="shared" si="10"/>
        <v>1762.6923694290838</v>
      </c>
      <c r="M44" s="17">
        <f t="shared" si="11"/>
        <v>-85456.532654922776</v>
      </c>
      <c r="N44" s="17">
        <f t="shared" si="12"/>
        <v>7633971.6630816292</v>
      </c>
      <c r="O44" s="17">
        <f t="shared" si="13"/>
        <v>-429823.48402715102</v>
      </c>
      <c r="P44" s="17">
        <f t="shared" si="14"/>
        <v>0</v>
      </c>
      <c r="Q44" s="17">
        <f t="shared" si="15"/>
        <v>12759371.555936003</v>
      </c>
    </row>
    <row r="45" spans="1:17" x14ac:dyDescent="0.2">
      <c r="A45" s="18">
        <v>38838</v>
      </c>
      <c r="B45" s="19">
        <v>12986715</v>
      </c>
      <c r="C45" s="15">
        <v>140.63</v>
      </c>
      <c r="D45" s="15">
        <v>18.57</v>
      </c>
      <c r="E45" s="15">
        <v>6.1000000000003638</v>
      </c>
      <c r="F45" s="15">
        <v>31</v>
      </c>
      <c r="G45" s="15">
        <v>1</v>
      </c>
      <c r="H45" s="15">
        <v>0</v>
      </c>
      <c r="J45" s="17">
        <f t="shared" si="8"/>
        <v>4780839.7635845104</v>
      </c>
      <c r="K45" s="17">
        <f t="shared" si="9"/>
        <v>391104.66162347852</v>
      </c>
      <c r="L45" s="17">
        <f t="shared" si="10"/>
        <v>272776.64416915074</v>
      </c>
      <c r="M45" s="17">
        <f t="shared" si="11"/>
        <v>31785.661536283969</v>
      </c>
      <c r="N45" s="17">
        <f t="shared" si="12"/>
        <v>7888437.3851843504</v>
      </c>
      <c r="O45" s="17">
        <f t="shared" si="13"/>
        <v>-429823.48402715102</v>
      </c>
      <c r="P45" s="17">
        <f t="shared" si="14"/>
        <v>0</v>
      </c>
      <c r="Q45" s="17">
        <f t="shared" si="15"/>
        <v>12935120.632070623</v>
      </c>
    </row>
    <row r="46" spans="1:17" x14ac:dyDescent="0.2">
      <c r="A46" s="18">
        <v>38869</v>
      </c>
      <c r="B46" s="19">
        <v>13696422</v>
      </c>
      <c r="C46" s="15">
        <v>25.8</v>
      </c>
      <c r="D46" s="15">
        <v>71.97</v>
      </c>
      <c r="E46" s="15">
        <v>44.099999999999909</v>
      </c>
      <c r="F46" s="15">
        <v>30</v>
      </c>
      <c r="G46" s="15">
        <v>0</v>
      </c>
      <c r="H46" s="15">
        <v>0</v>
      </c>
      <c r="J46" s="17">
        <f t="shared" si="8"/>
        <v>4780839.7635845104</v>
      </c>
      <c r="K46" s="17">
        <f t="shared" si="9"/>
        <v>71752.117399457769</v>
      </c>
      <c r="L46" s="17">
        <f t="shared" si="10"/>
        <v>1057174.7485650931</v>
      </c>
      <c r="M46" s="17">
        <f t="shared" si="11"/>
        <v>229794.70061476011</v>
      </c>
      <c r="N46" s="17">
        <f t="shared" si="12"/>
        <v>7633971.6630816292</v>
      </c>
      <c r="O46" s="17">
        <f t="shared" si="13"/>
        <v>0</v>
      </c>
      <c r="P46" s="17">
        <f t="shared" si="14"/>
        <v>0</v>
      </c>
      <c r="Q46" s="17">
        <f t="shared" si="15"/>
        <v>13773532.993245451</v>
      </c>
    </row>
    <row r="47" spans="1:17" x14ac:dyDescent="0.2">
      <c r="A47" s="18">
        <v>38899</v>
      </c>
      <c r="B47" s="19">
        <v>15371315</v>
      </c>
      <c r="C47" s="15">
        <v>1.71</v>
      </c>
      <c r="D47" s="15">
        <v>138.5</v>
      </c>
      <c r="E47" s="15">
        <v>51.599999999999909</v>
      </c>
      <c r="F47" s="15">
        <v>31</v>
      </c>
      <c r="G47" s="15">
        <v>0</v>
      </c>
      <c r="H47" s="15">
        <v>0</v>
      </c>
      <c r="J47" s="17">
        <f t="shared" si="8"/>
        <v>4780839.7635845104</v>
      </c>
      <c r="K47" s="17">
        <f t="shared" si="9"/>
        <v>4755.6635950803411</v>
      </c>
      <c r="L47" s="17">
        <f t="shared" si="10"/>
        <v>2034440.7763827343</v>
      </c>
      <c r="M47" s="17">
        <f t="shared" si="11"/>
        <v>268875.43201182823</v>
      </c>
      <c r="N47" s="17">
        <f t="shared" si="12"/>
        <v>7888437.3851843504</v>
      </c>
      <c r="O47" s="17">
        <f t="shared" si="13"/>
        <v>0</v>
      </c>
      <c r="P47" s="17">
        <f t="shared" si="14"/>
        <v>0</v>
      </c>
      <c r="Q47" s="17">
        <f t="shared" si="15"/>
        <v>14977349.020758502</v>
      </c>
    </row>
    <row r="48" spans="1:17" x14ac:dyDescent="0.2">
      <c r="A48" s="18">
        <v>38930</v>
      </c>
      <c r="B48" s="19">
        <v>14499122</v>
      </c>
      <c r="C48" s="15">
        <v>5.34</v>
      </c>
      <c r="D48" s="15">
        <v>106.48</v>
      </c>
      <c r="E48" s="15">
        <v>50.800000000000182</v>
      </c>
      <c r="F48" s="15">
        <v>31</v>
      </c>
      <c r="G48" s="15">
        <v>0</v>
      </c>
      <c r="H48" s="15">
        <v>0</v>
      </c>
      <c r="J48" s="17">
        <f t="shared" si="8"/>
        <v>4780839.7635845104</v>
      </c>
      <c r="K48" s="17">
        <f t="shared" si="9"/>
        <v>14851.019647794748</v>
      </c>
      <c r="L48" s="17">
        <f t="shared" si="10"/>
        <v>1564095.6958067406</v>
      </c>
      <c r="M48" s="17">
        <f t="shared" si="11"/>
        <v>264706.82066280907</v>
      </c>
      <c r="N48" s="17">
        <f t="shared" si="12"/>
        <v>7888437.3851843504</v>
      </c>
      <c r="O48" s="17">
        <f t="shared" si="13"/>
        <v>0</v>
      </c>
      <c r="P48" s="17">
        <f t="shared" si="14"/>
        <v>0</v>
      </c>
      <c r="Q48" s="17">
        <f t="shared" si="15"/>
        <v>14512930.684886206</v>
      </c>
    </row>
    <row r="49" spans="1:17" x14ac:dyDescent="0.2">
      <c r="A49" s="18">
        <v>38961</v>
      </c>
      <c r="B49" s="19">
        <v>12687211</v>
      </c>
      <c r="C49" s="15">
        <v>57.87</v>
      </c>
      <c r="D49" s="15">
        <v>32.590000000000003</v>
      </c>
      <c r="E49" s="15">
        <v>10.199999999999818</v>
      </c>
      <c r="F49" s="15">
        <v>30</v>
      </c>
      <c r="G49" s="15">
        <v>1</v>
      </c>
      <c r="H49" s="15">
        <v>0</v>
      </c>
      <c r="J49" s="17">
        <f t="shared" si="8"/>
        <v>4780839.7635845104</v>
      </c>
      <c r="K49" s="17">
        <f t="shared" si="9"/>
        <v>160941.66798087678</v>
      </c>
      <c r="L49" s="17">
        <f t="shared" si="10"/>
        <v>478717.86933078209</v>
      </c>
      <c r="M49" s="17">
        <f t="shared" si="11"/>
        <v>53149.794700011706</v>
      </c>
      <c r="N49" s="17">
        <f t="shared" si="12"/>
        <v>7633971.6630816292</v>
      </c>
      <c r="O49" s="17">
        <f t="shared" si="13"/>
        <v>-429823.48402715102</v>
      </c>
      <c r="P49" s="17">
        <f t="shared" si="14"/>
        <v>0</v>
      </c>
      <c r="Q49" s="17">
        <f t="shared" si="15"/>
        <v>12677797.274650659</v>
      </c>
    </row>
    <row r="50" spans="1:17" x14ac:dyDescent="0.2">
      <c r="A50" s="18">
        <v>38991</v>
      </c>
      <c r="B50" s="19">
        <v>13130024</v>
      </c>
      <c r="C50" s="15">
        <v>236.69</v>
      </c>
      <c r="D50" s="15">
        <v>3.39</v>
      </c>
      <c r="E50" s="15">
        <v>-30.099999999999909</v>
      </c>
      <c r="F50" s="15">
        <v>31</v>
      </c>
      <c r="G50" s="15">
        <v>1</v>
      </c>
      <c r="H50" s="15">
        <v>0</v>
      </c>
      <c r="J50" s="17">
        <f t="shared" si="8"/>
        <v>4780839.7635845104</v>
      </c>
      <c r="K50" s="17">
        <f t="shared" si="9"/>
        <v>658256.14989448292</v>
      </c>
      <c r="L50" s="17">
        <f t="shared" si="10"/>
        <v>49796.059436371623</v>
      </c>
      <c r="M50" s="17">
        <f t="shared" si="11"/>
        <v>-156844.00200689959</v>
      </c>
      <c r="N50" s="17">
        <f t="shared" si="12"/>
        <v>7888437.3851843504</v>
      </c>
      <c r="O50" s="17">
        <f t="shared" si="13"/>
        <v>-429823.48402715102</v>
      </c>
      <c r="P50" s="17">
        <f t="shared" si="14"/>
        <v>0</v>
      </c>
      <c r="Q50" s="17">
        <f t="shared" si="15"/>
        <v>12790661.872065663</v>
      </c>
    </row>
    <row r="51" spans="1:17" x14ac:dyDescent="0.2">
      <c r="A51" s="18">
        <v>39022</v>
      </c>
      <c r="B51" s="19">
        <v>13947133</v>
      </c>
      <c r="C51" s="15">
        <v>408.44</v>
      </c>
      <c r="D51" s="15">
        <v>0</v>
      </c>
      <c r="E51" s="15">
        <v>-36</v>
      </c>
      <c r="F51" s="15">
        <v>30</v>
      </c>
      <c r="G51" s="15">
        <v>1</v>
      </c>
      <c r="H51" s="15">
        <v>0</v>
      </c>
      <c r="J51" s="17">
        <f t="shared" si="8"/>
        <v>4780839.7635845104</v>
      </c>
      <c r="K51" s="17">
        <f t="shared" si="9"/>
        <v>1135908.3267687804</v>
      </c>
      <c r="L51" s="17">
        <f t="shared" si="10"/>
        <v>0</v>
      </c>
      <c r="M51" s="17">
        <f t="shared" si="11"/>
        <v>-187587.51070592701</v>
      </c>
      <c r="N51" s="17">
        <f t="shared" si="12"/>
        <v>7633971.6630816292</v>
      </c>
      <c r="O51" s="17">
        <f t="shared" si="13"/>
        <v>-429823.48402715102</v>
      </c>
      <c r="P51" s="17">
        <f t="shared" si="14"/>
        <v>0</v>
      </c>
      <c r="Q51" s="17">
        <f t="shared" si="15"/>
        <v>12933308.758701842</v>
      </c>
    </row>
    <row r="52" spans="1:17" x14ac:dyDescent="0.2">
      <c r="A52" s="18">
        <v>39052</v>
      </c>
      <c r="B52" s="19">
        <v>14597906</v>
      </c>
      <c r="C52" s="15">
        <v>615.76</v>
      </c>
      <c r="D52" s="15">
        <v>0</v>
      </c>
      <c r="E52" s="15">
        <v>-33.800000000000182</v>
      </c>
      <c r="F52" s="15">
        <v>31</v>
      </c>
      <c r="G52" s="15">
        <v>0</v>
      </c>
      <c r="H52" s="15">
        <v>0</v>
      </c>
      <c r="J52" s="17">
        <f t="shared" si="8"/>
        <v>4780839.7635845104</v>
      </c>
      <c r="K52" s="17">
        <f t="shared" si="9"/>
        <v>1712483.8686003922</v>
      </c>
      <c r="L52" s="17">
        <f t="shared" si="10"/>
        <v>0</v>
      </c>
      <c r="M52" s="17">
        <f t="shared" si="11"/>
        <v>-176123.8294961213</v>
      </c>
      <c r="N52" s="17">
        <f t="shared" si="12"/>
        <v>7888437.3851843504</v>
      </c>
      <c r="O52" s="17">
        <f t="shared" si="13"/>
        <v>0</v>
      </c>
      <c r="P52" s="17">
        <f t="shared" si="14"/>
        <v>0</v>
      </c>
      <c r="Q52" s="17">
        <f t="shared" si="15"/>
        <v>14205637.187873133</v>
      </c>
    </row>
    <row r="53" spans="1:17" x14ac:dyDescent="0.2">
      <c r="A53" s="18">
        <v>39083</v>
      </c>
      <c r="B53" s="19">
        <v>15809611</v>
      </c>
      <c r="C53" s="15">
        <v>700.22</v>
      </c>
      <c r="D53" s="15">
        <v>0</v>
      </c>
      <c r="E53" s="15">
        <v>8.0999999999999091</v>
      </c>
      <c r="F53" s="15">
        <v>31</v>
      </c>
      <c r="G53" s="15">
        <v>0</v>
      </c>
      <c r="H53" s="15">
        <v>1</v>
      </c>
      <c r="J53" s="17">
        <f t="shared" si="8"/>
        <v>4780839.7635845104</v>
      </c>
      <c r="K53" s="17">
        <f t="shared" si="9"/>
        <v>1947374.7149398576</v>
      </c>
      <c r="L53" s="17">
        <f t="shared" si="10"/>
        <v>0</v>
      </c>
      <c r="M53" s="17">
        <f t="shared" si="11"/>
        <v>42207.189908833105</v>
      </c>
      <c r="N53" s="17">
        <f t="shared" si="12"/>
        <v>7888437.3851843504</v>
      </c>
      <c r="O53" s="17">
        <f t="shared" si="13"/>
        <v>0</v>
      </c>
      <c r="P53" s="17">
        <f t="shared" si="14"/>
        <v>896460.59721468505</v>
      </c>
      <c r="Q53" s="17">
        <f t="shared" si="15"/>
        <v>15555319.650832238</v>
      </c>
    </row>
    <row r="54" spans="1:17" x14ac:dyDescent="0.2">
      <c r="A54" s="18">
        <v>39114</v>
      </c>
      <c r="B54" s="19">
        <v>15056106</v>
      </c>
      <c r="C54" s="15">
        <v>628.92999999999995</v>
      </c>
      <c r="D54" s="15">
        <v>0</v>
      </c>
      <c r="E54" s="15">
        <v>-2.6999999999998181</v>
      </c>
      <c r="F54" s="15">
        <v>28</v>
      </c>
      <c r="G54" s="15">
        <v>0</v>
      </c>
      <c r="H54" s="15">
        <v>1</v>
      </c>
      <c r="J54" s="17">
        <f t="shared" si="8"/>
        <v>4780839.7635845104</v>
      </c>
      <c r="K54" s="17">
        <f t="shared" si="9"/>
        <v>1749110.8215519758</v>
      </c>
      <c r="L54" s="17">
        <f t="shared" si="10"/>
        <v>0</v>
      </c>
      <c r="M54" s="17">
        <f t="shared" si="11"/>
        <v>-14069.063302943578</v>
      </c>
      <c r="N54" s="17">
        <f t="shared" si="12"/>
        <v>7125040.2188761877</v>
      </c>
      <c r="O54" s="17">
        <f t="shared" si="13"/>
        <v>0</v>
      </c>
      <c r="P54" s="17">
        <f t="shared" si="14"/>
        <v>896460.59721468505</v>
      </c>
      <c r="Q54" s="17">
        <f t="shared" si="15"/>
        <v>14537382.337924415</v>
      </c>
    </row>
    <row r="55" spans="1:17" x14ac:dyDescent="0.2">
      <c r="A55" s="18">
        <v>39142</v>
      </c>
      <c r="B55" s="19">
        <v>15315370</v>
      </c>
      <c r="C55" s="15">
        <v>520.29999999999995</v>
      </c>
      <c r="D55" s="15">
        <v>0.02</v>
      </c>
      <c r="E55" s="15">
        <v>4.0999999999999091</v>
      </c>
      <c r="F55" s="15">
        <v>31</v>
      </c>
      <c r="G55" s="15">
        <v>1</v>
      </c>
      <c r="H55" s="15">
        <v>1</v>
      </c>
      <c r="J55" s="17">
        <f t="shared" si="8"/>
        <v>4780839.7635845104</v>
      </c>
      <c r="K55" s="17">
        <f t="shared" si="9"/>
        <v>1447001.0342223982</v>
      </c>
      <c r="L55" s="17">
        <f t="shared" si="10"/>
        <v>293.78206157151402</v>
      </c>
      <c r="M55" s="17">
        <f t="shared" si="11"/>
        <v>21364.133163730101</v>
      </c>
      <c r="N55" s="17">
        <f t="shared" si="12"/>
        <v>7888437.3851843504</v>
      </c>
      <c r="O55" s="17">
        <f t="shared" si="13"/>
        <v>-429823.48402715102</v>
      </c>
      <c r="P55" s="17">
        <f t="shared" si="14"/>
        <v>896460.59721468505</v>
      </c>
      <c r="Q55" s="17">
        <f t="shared" si="15"/>
        <v>14604573.211404094</v>
      </c>
    </row>
    <row r="56" spans="1:17" x14ac:dyDescent="0.2">
      <c r="A56" s="18">
        <v>39173</v>
      </c>
      <c r="B56" s="19">
        <v>13685110</v>
      </c>
      <c r="C56" s="15">
        <v>308.54000000000002</v>
      </c>
      <c r="D56" s="15">
        <v>0.12</v>
      </c>
      <c r="E56" s="15">
        <v>1.0999999999999091</v>
      </c>
      <c r="F56" s="15">
        <v>30</v>
      </c>
      <c r="G56" s="15">
        <v>1</v>
      </c>
      <c r="H56" s="15">
        <v>1</v>
      </c>
      <c r="J56" s="17">
        <f t="shared" si="8"/>
        <v>4780839.7635845104</v>
      </c>
      <c r="K56" s="17">
        <f t="shared" si="9"/>
        <v>858077.45358250791</v>
      </c>
      <c r="L56" s="17">
        <f t="shared" si="10"/>
        <v>1762.6923694290838</v>
      </c>
      <c r="M56" s="17">
        <f t="shared" si="11"/>
        <v>5731.8406049028508</v>
      </c>
      <c r="N56" s="17">
        <f t="shared" si="12"/>
        <v>7633971.6630816292</v>
      </c>
      <c r="O56" s="17">
        <f t="shared" si="13"/>
        <v>-429823.48402715102</v>
      </c>
      <c r="P56" s="17">
        <f t="shared" si="14"/>
        <v>896460.59721468505</v>
      </c>
      <c r="Q56" s="17">
        <f t="shared" si="15"/>
        <v>13747020.526410514</v>
      </c>
    </row>
    <row r="57" spans="1:17" x14ac:dyDescent="0.2">
      <c r="A57" s="18">
        <v>39203</v>
      </c>
      <c r="B57" s="19">
        <v>13960122</v>
      </c>
      <c r="C57" s="15">
        <v>140.63</v>
      </c>
      <c r="D57" s="15">
        <v>18.57</v>
      </c>
      <c r="E57" s="15">
        <v>8.4000000000000909</v>
      </c>
      <c r="F57" s="15">
        <v>31</v>
      </c>
      <c r="G57" s="15">
        <v>1</v>
      </c>
      <c r="H57" s="15">
        <v>1</v>
      </c>
      <c r="J57" s="17">
        <f t="shared" si="8"/>
        <v>4780839.7635845104</v>
      </c>
      <c r="K57" s="17">
        <f t="shared" si="9"/>
        <v>391104.66162347852</v>
      </c>
      <c r="L57" s="17">
        <f t="shared" si="10"/>
        <v>272776.64416915074</v>
      </c>
      <c r="M57" s="17">
        <f t="shared" si="11"/>
        <v>43770.419164716775</v>
      </c>
      <c r="N57" s="17">
        <f t="shared" si="12"/>
        <v>7888437.3851843504</v>
      </c>
      <c r="O57" s="17">
        <f t="shared" si="13"/>
        <v>-429823.48402715102</v>
      </c>
      <c r="P57" s="17">
        <f t="shared" si="14"/>
        <v>896460.59721468505</v>
      </c>
      <c r="Q57" s="17">
        <f t="shared" si="15"/>
        <v>13843565.986913742</v>
      </c>
    </row>
    <row r="58" spans="1:17" x14ac:dyDescent="0.2">
      <c r="A58" s="18">
        <v>39234</v>
      </c>
      <c r="B58" s="19">
        <v>14673629</v>
      </c>
      <c r="C58" s="15">
        <v>25.8</v>
      </c>
      <c r="D58" s="15">
        <v>71.97</v>
      </c>
      <c r="E58" s="15">
        <v>27.400000000000091</v>
      </c>
      <c r="F58" s="15">
        <v>30</v>
      </c>
      <c r="G58" s="15">
        <v>0</v>
      </c>
      <c r="H58" s="15">
        <v>1</v>
      </c>
      <c r="J58" s="17">
        <f t="shared" si="8"/>
        <v>4780839.7635845104</v>
      </c>
      <c r="K58" s="17">
        <f t="shared" si="9"/>
        <v>71752.117399457769</v>
      </c>
      <c r="L58" s="17">
        <f t="shared" si="10"/>
        <v>1057174.7485650931</v>
      </c>
      <c r="M58" s="17">
        <f t="shared" si="11"/>
        <v>142774.93870395602</v>
      </c>
      <c r="N58" s="17">
        <f t="shared" si="12"/>
        <v>7633971.6630816292</v>
      </c>
      <c r="O58" s="17">
        <f t="shared" si="13"/>
        <v>0</v>
      </c>
      <c r="P58" s="17">
        <f t="shared" si="14"/>
        <v>896460.59721468505</v>
      </c>
      <c r="Q58" s="17">
        <f t="shared" si="15"/>
        <v>14582973.828549333</v>
      </c>
    </row>
    <row r="59" spans="1:17" x14ac:dyDescent="0.2">
      <c r="A59" s="18">
        <v>39264</v>
      </c>
      <c r="B59" s="19">
        <v>15730380</v>
      </c>
      <c r="C59" s="15">
        <v>1.71</v>
      </c>
      <c r="D59" s="15">
        <v>138.5</v>
      </c>
      <c r="E59" s="15">
        <v>45.400000000000091</v>
      </c>
      <c r="F59" s="15">
        <v>31</v>
      </c>
      <c r="G59" s="15">
        <v>0</v>
      </c>
      <c r="H59" s="15">
        <v>1</v>
      </c>
      <c r="J59" s="17">
        <f t="shared" si="8"/>
        <v>4780839.7635845104</v>
      </c>
      <c r="K59" s="17">
        <f t="shared" si="9"/>
        <v>4755.6635950803411</v>
      </c>
      <c r="L59" s="17">
        <f t="shared" si="10"/>
        <v>2034440.7763827343</v>
      </c>
      <c r="M59" s="17">
        <f t="shared" si="11"/>
        <v>236568.69405691951</v>
      </c>
      <c r="N59" s="17">
        <f t="shared" si="12"/>
        <v>7888437.3851843504</v>
      </c>
      <c r="O59" s="17">
        <f t="shared" si="13"/>
        <v>0</v>
      </c>
      <c r="P59" s="17">
        <f t="shared" si="14"/>
        <v>896460.59721468505</v>
      </c>
      <c r="Q59" s="17">
        <f t="shared" si="15"/>
        <v>15841502.880018281</v>
      </c>
    </row>
    <row r="60" spans="1:17" x14ac:dyDescent="0.2">
      <c r="A60" s="18">
        <v>39295</v>
      </c>
      <c r="B60" s="19">
        <v>15502155</v>
      </c>
      <c r="C60" s="15">
        <v>5.34</v>
      </c>
      <c r="D60" s="15">
        <v>106.48</v>
      </c>
      <c r="E60" s="15">
        <v>44.799999999999727</v>
      </c>
      <c r="F60" s="15">
        <v>31</v>
      </c>
      <c r="G60" s="15">
        <v>0</v>
      </c>
      <c r="H60" s="15">
        <v>1</v>
      </c>
      <c r="J60" s="17">
        <f t="shared" si="8"/>
        <v>4780839.7635845104</v>
      </c>
      <c r="K60" s="17">
        <f t="shared" si="9"/>
        <v>14851.019647794748</v>
      </c>
      <c r="L60" s="17">
        <f t="shared" si="10"/>
        <v>1564095.6958067406</v>
      </c>
      <c r="M60" s="17">
        <f t="shared" si="11"/>
        <v>233442.23554515219</v>
      </c>
      <c r="N60" s="17">
        <f t="shared" si="12"/>
        <v>7888437.3851843504</v>
      </c>
      <c r="O60" s="17">
        <f t="shared" si="13"/>
        <v>0</v>
      </c>
      <c r="P60" s="17">
        <f t="shared" si="14"/>
        <v>896460.59721468505</v>
      </c>
      <c r="Q60" s="17">
        <f t="shared" si="15"/>
        <v>15378126.696983235</v>
      </c>
    </row>
    <row r="61" spans="1:17" x14ac:dyDescent="0.2">
      <c r="A61" s="18">
        <v>39326</v>
      </c>
      <c r="B61" s="19">
        <v>14311612</v>
      </c>
      <c r="C61" s="15">
        <v>57.87</v>
      </c>
      <c r="D61" s="15">
        <v>32.590000000000003</v>
      </c>
      <c r="E61" s="15">
        <v>21.5</v>
      </c>
      <c r="F61" s="15">
        <v>30</v>
      </c>
      <c r="G61" s="15">
        <v>1</v>
      </c>
      <c r="H61" s="15">
        <v>1</v>
      </c>
      <c r="J61" s="17">
        <f t="shared" si="8"/>
        <v>4780839.7635845104</v>
      </c>
      <c r="K61" s="17">
        <f t="shared" si="9"/>
        <v>160941.66798087678</v>
      </c>
      <c r="L61" s="17">
        <f t="shared" si="10"/>
        <v>478717.86933078209</v>
      </c>
      <c r="M61" s="17">
        <f t="shared" si="11"/>
        <v>112031.43000492862</v>
      </c>
      <c r="N61" s="17">
        <f t="shared" si="12"/>
        <v>7633971.6630816292</v>
      </c>
      <c r="O61" s="17">
        <f t="shared" si="13"/>
        <v>-429823.48402715102</v>
      </c>
      <c r="P61" s="17">
        <f t="shared" si="14"/>
        <v>896460.59721468505</v>
      </c>
      <c r="Q61" s="17">
        <f t="shared" si="15"/>
        <v>13633139.507170262</v>
      </c>
    </row>
    <row r="62" spans="1:17" x14ac:dyDescent="0.2">
      <c r="A62" s="18">
        <v>39356</v>
      </c>
      <c r="B62" s="19">
        <v>13967367</v>
      </c>
      <c r="C62" s="15">
        <v>236.69</v>
      </c>
      <c r="D62" s="15">
        <v>3.39</v>
      </c>
      <c r="E62" s="15">
        <v>-29.299999999999727</v>
      </c>
      <c r="F62" s="15">
        <v>31</v>
      </c>
      <c r="G62" s="15">
        <v>1</v>
      </c>
      <c r="H62" s="15">
        <v>1</v>
      </c>
      <c r="J62" s="17">
        <f t="shared" si="8"/>
        <v>4780839.7635845104</v>
      </c>
      <c r="K62" s="17">
        <f t="shared" si="9"/>
        <v>658256.14989448292</v>
      </c>
      <c r="L62" s="17">
        <f t="shared" si="10"/>
        <v>49796.059436371623</v>
      </c>
      <c r="M62" s="17">
        <f t="shared" si="11"/>
        <v>-152675.39065787804</v>
      </c>
      <c r="N62" s="17">
        <f t="shared" si="12"/>
        <v>7888437.3851843504</v>
      </c>
      <c r="O62" s="17">
        <f t="shared" si="13"/>
        <v>-429823.48402715102</v>
      </c>
      <c r="P62" s="17">
        <f t="shared" si="14"/>
        <v>896460.59721468505</v>
      </c>
      <c r="Q62" s="17">
        <f t="shared" si="15"/>
        <v>13691291.080629371</v>
      </c>
    </row>
    <row r="63" spans="1:17" x14ac:dyDescent="0.2">
      <c r="A63" s="18">
        <v>39387</v>
      </c>
      <c r="B63" s="19">
        <v>13996509</v>
      </c>
      <c r="C63" s="15">
        <v>408.44</v>
      </c>
      <c r="D63" s="15">
        <v>0</v>
      </c>
      <c r="E63" s="15">
        <v>-30.5</v>
      </c>
      <c r="F63" s="15">
        <v>30</v>
      </c>
      <c r="G63" s="15">
        <v>1</v>
      </c>
      <c r="H63" s="15">
        <v>1</v>
      </c>
      <c r="J63" s="17">
        <f t="shared" si="8"/>
        <v>4780839.7635845104</v>
      </c>
      <c r="K63" s="17">
        <f t="shared" si="9"/>
        <v>1135908.3267687804</v>
      </c>
      <c r="L63" s="17">
        <f t="shared" si="10"/>
        <v>0</v>
      </c>
      <c r="M63" s="17">
        <f t="shared" si="11"/>
        <v>-158928.30768141037</v>
      </c>
      <c r="N63" s="17">
        <f t="shared" si="12"/>
        <v>7633971.6630816292</v>
      </c>
      <c r="O63" s="17">
        <f t="shared" si="13"/>
        <v>-429823.48402715102</v>
      </c>
      <c r="P63" s="17">
        <f t="shared" si="14"/>
        <v>896460.59721468505</v>
      </c>
      <c r="Q63" s="17">
        <f t="shared" si="15"/>
        <v>13858428.558941044</v>
      </c>
    </row>
    <row r="64" spans="1:17" x14ac:dyDescent="0.2">
      <c r="A64" s="18">
        <v>39417</v>
      </c>
      <c r="B64" s="19">
        <v>15266952</v>
      </c>
      <c r="C64" s="15">
        <v>615.76</v>
      </c>
      <c r="D64" s="15">
        <v>0</v>
      </c>
      <c r="E64" s="15">
        <v>-27.800000000000182</v>
      </c>
      <c r="F64" s="15">
        <v>31</v>
      </c>
      <c r="G64" s="15">
        <v>0</v>
      </c>
      <c r="H64" s="15">
        <v>1</v>
      </c>
      <c r="J64" s="17">
        <f t="shared" si="8"/>
        <v>4780839.7635845104</v>
      </c>
      <c r="K64" s="17">
        <f t="shared" si="9"/>
        <v>1712483.8686003922</v>
      </c>
      <c r="L64" s="17">
        <f t="shared" si="10"/>
        <v>0</v>
      </c>
      <c r="M64" s="17">
        <f t="shared" si="11"/>
        <v>-144859.2443784668</v>
      </c>
      <c r="N64" s="17">
        <f t="shared" si="12"/>
        <v>7888437.3851843504</v>
      </c>
      <c r="O64" s="17">
        <f t="shared" si="13"/>
        <v>0</v>
      </c>
      <c r="P64" s="17">
        <f t="shared" si="14"/>
        <v>896460.59721468505</v>
      </c>
      <c r="Q64" s="17">
        <f t="shared" si="15"/>
        <v>15133362.370205471</v>
      </c>
    </row>
    <row r="65" spans="1:17" x14ac:dyDescent="0.2">
      <c r="A65" s="18">
        <v>39448</v>
      </c>
      <c r="B65" s="19">
        <v>15544828</v>
      </c>
      <c r="C65" s="15">
        <v>700.22</v>
      </c>
      <c r="D65" s="15">
        <v>0</v>
      </c>
      <c r="E65" s="15">
        <v>0.5</v>
      </c>
      <c r="F65" s="15">
        <v>31</v>
      </c>
      <c r="G65" s="15">
        <v>0</v>
      </c>
      <c r="H65" s="15">
        <v>1</v>
      </c>
      <c r="J65" s="17">
        <f t="shared" si="8"/>
        <v>4780839.7635845104</v>
      </c>
      <c r="K65" s="17">
        <f t="shared" si="9"/>
        <v>1947374.7149398576</v>
      </c>
      <c r="L65" s="17">
        <f t="shared" si="10"/>
        <v>0</v>
      </c>
      <c r="M65" s="17">
        <f t="shared" si="11"/>
        <v>2605.382093137875</v>
      </c>
      <c r="N65" s="17">
        <f t="shared" si="12"/>
        <v>7888437.3851843504</v>
      </c>
      <c r="O65" s="17">
        <f t="shared" si="13"/>
        <v>0</v>
      </c>
      <c r="P65" s="17">
        <f t="shared" si="14"/>
        <v>896460.59721468505</v>
      </c>
      <c r="Q65" s="17">
        <f t="shared" si="15"/>
        <v>15515717.843016542</v>
      </c>
    </row>
    <row r="66" spans="1:17" x14ac:dyDescent="0.2">
      <c r="A66" s="18">
        <v>39479</v>
      </c>
      <c r="B66" s="19">
        <v>14862324</v>
      </c>
      <c r="C66" s="15">
        <v>628.92999999999995</v>
      </c>
      <c r="D66" s="15">
        <v>0</v>
      </c>
      <c r="E66" s="15">
        <v>-12.900000000000091</v>
      </c>
      <c r="F66" s="15">
        <v>29</v>
      </c>
      <c r="G66" s="15">
        <v>0</v>
      </c>
      <c r="H66" s="15">
        <v>1</v>
      </c>
      <c r="J66" s="17">
        <f t="shared" ref="J66:J97" si="16">const</f>
        <v>4780839.7635845104</v>
      </c>
      <c r="K66" s="17">
        <f t="shared" ref="K66:K97" si="17">PearsonHDD*C66</f>
        <v>1749110.8215519758</v>
      </c>
      <c r="L66" s="17">
        <f t="shared" ref="L66:L97" si="18">PearsonCDD*D66</f>
        <v>0</v>
      </c>
      <c r="M66" s="17">
        <f t="shared" ref="M66:M97" si="19">d_TorFTE_1*E66</f>
        <v>-67218.858002957655</v>
      </c>
      <c r="N66" s="17">
        <f t="shared" ref="N66:N97" si="20">MonthDays*F66</f>
        <v>7379505.9409789089</v>
      </c>
      <c r="O66" s="17">
        <f t="shared" ref="O66:O97" si="21">Shoulder1*G66</f>
        <v>0</v>
      </c>
      <c r="P66" s="17">
        <f t="shared" ref="P66:P97" si="22">GSltStrucD*H66</f>
        <v>896460.59721468505</v>
      </c>
      <c r="Q66" s="17">
        <f t="shared" ref="Q66:Q97" si="23">SUM(J66:P66)</f>
        <v>14738698.265327124</v>
      </c>
    </row>
    <row r="67" spans="1:17" x14ac:dyDescent="0.2">
      <c r="A67" s="18">
        <v>39508</v>
      </c>
      <c r="B67" s="19">
        <v>15097048</v>
      </c>
      <c r="C67" s="15">
        <v>520.29999999999995</v>
      </c>
      <c r="D67" s="15">
        <v>0.02</v>
      </c>
      <c r="E67" s="15">
        <v>1.9000000000000909</v>
      </c>
      <c r="F67" s="15">
        <v>31</v>
      </c>
      <c r="G67" s="15">
        <v>1</v>
      </c>
      <c r="H67" s="15">
        <v>1</v>
      </c>
      <c r="J67" s="17">
        <f t="shared" si="16"/>
        <v>4780839.7635845104</v>
      </c>
      <c r="K67" s="17">
        <f t="shared" si="17"/>
        <v>1447001.0342223982</v>
      </c>
      <c r="L67" s="17">
        <f t="shared" si="18"/>
        <v>293.78206157151402</v>
      </c>
      <c r="M67" s="17">
        <f t="shared" si="19"/>
        <v>9900.4519539243993</v>
      </c>
      <c r="N67" s="17">
        <f t="shared" si="20"/>
        <v>7888437.3851843504</v>
      </c>
      <c r="O67" s="17">
        <f t="shared" si="21"/>
        <v>-429823.48402715102</v>
      </c>
      <c r="P67" s="17">
        <f t="shared" si="22"/>
        <v>896460.59721468505</v>
      </c>
      <c r="Q67" s="17">
        <f t="shared" si="23"/>
        <v>14593109.530194288</v>
      </c>
    </row>
    <row r="68" spans="1:17" x14ac:dyDescent="0.2">
      <c r="A68" s="18">
        <v>39539</v>
      </c>
      <c r="B68" s="19">
        <v>13585077</v>
      </c>
      <c r="C68" s="15">
        <v>308.54000000000002</v>
      </c>
      <c r="D68" s="15">
        <v>0.12</v>
      </c>
      <c r="E68" s="15">
        <v>-4.5</v>
      </c>
      <c r="F68" s="15">
        <v>30</v>
      </c>
      <c r="G68" s="15">
        <v>1</v>
      </c>
      <c r="H68" s="15">
        <v>1</v>
      </c>
      <c r="J68" s="17">
        <f t="shared" si="16"/>
        <v>4780839.7635845104</v>
      </c>
      <c r="K68" s="17">
        <f t="shared" si="17"/>
        <v>858077.45358250791</v>
      </c>
      <c r="L68" s="17">
        <f t="shared" si="18"/>
        <v>1762.6923694290838</v>
      </c>
      <c r="M68" s="17">
        <f t="shared" si="19"/>
        <v>-23448.438838240876</v>
      </c>
      <c r="N68" s="17">
        <f t="shared" si="20"/>
        <v>7633971.6630816292</v>
      </c>
      <c r="O68" s="17">
        <f t="shared" si="21"/>
        <v>-429823.48402715102</v>
      </c>
      <c r="P68" s="17">
        <f t="shared" si="22"/>
        <v>896460.59721468505</v>
      </c>
      <c r="Q68" s="17">
        <f t="shared" si="23"/>
        <v>13717840.24696737</v>
      </c>
    </row>
    <row r="69" spans="1:17" x14ac:dyDescent="0.2">
      <c r="A69" s="18">
        <v>39569</v>
      </c>
      <c r="B69" s="19">
        <v>13492129</v>
      </c>
      <c r="C69" s="15">
        <v>140.63</v>
      </c>
      <c r="D69" s="15">
        <v>18.57</v>
      </c>
      <c r="E69" s="15">
        <v>19</v>
      </c>
      <c r="F69" s="15">
        <v>31</v>
      </c>
      <c r="G69" s="15">
        <v>1</v>
      </c>
      <c r="H69" s="15">
        <v>1</v>
      </c>
      <c r="J69" s="17">
        <f t="shared" si="16"/>
        <v>4780839.7635845104</v>
      </c>
      <c r="K69" s="17">
        <f t="shared" si="17"/>
        <v>391104.66162347852</v>
      </c>
      <c r="L69" s="17">
        <f t="shared" si="18"/>
        <v>272776.64416915074</v>
      </c>
      <c r="M69" s="17">
        <f t="shared" si="19"/>
        <v>99004.519539239249</v>
      </c>
      <c r="N69" s="17">
        <f t="shared" si="20"/>
        <v>7888437.3851843504</v>
      </c>
      <c r="O69" s="17">
        <f t="shared" si="21"/>
        <v>-429823.48402715102</v>
      </c>
      <c r="P69" s="17">
        <f t="shared" si="22"/>
        <v>896460.59721468505</v>
      </c>
      <c r="Q69" s="17">
        <f t="shared" si="23"/>
        <v>13898800.087288264</v>
      </c>
    </row>
    <row r="70" spans="1:17" x14ac:dyDescent="0.2">
      <c r="A70" s="18">
        <v>39600</v>
      </c>
      <c r="B70" s="19">
        <v>14258259</v>
      </c>
      <c r="C70" s="15">
        <v>25.8</v>
      </c>
      <c r="D70" s="15">
        <v>71.97</v>
      </c>
      <c r="E70" s="15">
        <v>23.400000000000091</v>
      </c>
      <c r="F70" s="15">
        <v>30</v>
      </c>
      <c r="G70" s="15">
        <v>0</v>
      </c>
      <c r="H70" s="15">
        <v>1</v>
      </c>
      <c r="J70" s="17">
        <f t="shared" si="16"/>
        <v>4780839.7635845104</v>
      </c>
      <c r="K70" s="17">
        <f t="shared" si="17"/>
        <v>71752.117399457769</v>
      </c>
      <c r="L70" s="17">
        <f t="shared" si="18"/>
        <v>1057174.7485650931</v>
      </c>
      <c r="M70" s="17">
        <f t="shared" si="19"/>
        <v>121931.88195885303</v>
      </c>
      <c r="N70" s="17">
        <f t="shared" si="20"/>
        <v>7633971.6630816292</v>
      </c>
      <c r="O70" s="17">
        <f t="shared" si="21"/>
        <v>0</v>
      </c>
      <c r="P70" s="17">
        <f t="shared" si="22"/>
        <v>896460.59721468505</v>
      </c>
      <c r="Q70" s="17">
        <f t="shared" si="23"/>
        <v>14562130.77180423</v>
      </c>
    </row>
    <row r="71" spans="1:17" x14ac:dyDescent="0.2">
      <c r="A71" s="18">
        <v>39630</v>
      </c>
      <c r="B71" s="19">
        <v>15471914</v>
      </c>
      <c r="C71" s="15">
        <v>1.71</v>
      </c>
      <c r="D71" s="15">
        <v>138.5</v>
      </c>
      <c r="E71" s="15">
        <v>23.599999999999909</v>
      </c>
      <c r="F71" s="15">
        <v>31</v>
      </c>
      <c r="G71" s="15">
        <v>0</v>
      </c>
      <c r="H71" s="15">
        <v>1</v>
      </c>
      <c r="J71" s="17">
        <f t="shared" si="16"/>
        <v>4780839.7635845104</v>
      </c>
      <c r="K71" s="17">
        <f t="shared" si="17"/>
        <v>4755.6635950803411</v>
      </c>
      <c r="L71" s="17">
        <f t="shared" si="18"/>
        <v>2034440.7763827343</v>
      </c>
      <c r="M71" s="17">
        <f t="shared" si="19"/>
        <v>122974.03479610723</v>
      </c>
      <c r="N71" s="17">
        <f t="shared" si="20"/>
        <v>7888437.3851843504</v>
      </c>
      <c r="O71" s="17">
        <f t="shared" si="21"/>
        <v>0</v>
      </c>
      <c r="P71" s="17">
        <f t="shared" si="22"/>
        <v>896460.59721468505</v>
      </c>
      <c r="Q71" s="17">
        <f t="shared" si="23"/>
        <v>15727908.220757468</v>
      </c>
    </row>
    <row r="72" spans="1:17" x14ac:dyDescent="0.2">
      <c r="A72" s="18">
        <v>39661</v>
      </c>
      <c r="B72" s="19">
        <v>15015979</v>
      </c>
      <c r="C72" s="15">
        <v>5.34</v>
      </c>
      <c r="D72" s="15">
        <v>106.48</v>
      </c>
      <c r="E72" s="15">
        <v>13.400000000000091</v>
      </c>
      <c r="F72" s="15">
        <v>31</v>
      </c>
      <c r="G72" s="15">
        <v>0</v>
      </c>
      <c r="H72" s="15">
        <v>1</v>
      </c>
      <c r="J72" s="17">
        <f t="shared" si="16"/>
        <v>4780839.7635845104</v>
      </c>
      <c r="K72" s="17">
        <f t="shared" si="17"/>
        <v>14851.019647794748</v>
      </c>
      <c r="L72" s="17">
        <f t="shared" si="18"/>
        <v>1564095.6958067406</v>
      </c>
      <c r="M72" s="17">
        <f t="shared" si="19"/>
        <v>69824.240096095527</v>
      </c>
      <c r="N72" s="17">
        <f t="shared" si="20"/>
        <v>7888437.3851843504</v>
      </c>
      <c r="O72" s="17">
        <f t="shared" si="21"/>
        <v>0</v>
      </c>
      <c r="P72" s="17">
        <f t="shared" si="22"/>
        <v>896460.59721468505</v>
      </c>
      <c r="Q72" s="17">
        <f t="shared" si="23"/>
        <v>15214508.701534178</v>
      </c>
    </row>
    <row r="73" spans="1:17" x14ac:dyDescent="0.2">
      <c r="A73" s="18">
        <v>39692</v>
      </c>
      <c r="B73" s="19">
        <v>13735683</v>
      </c>
      <c r="C73" s="15">
        <v>57.87</v>
      </c>
      <c r="D73" s="15">
        <v>32.590000000000003</v>
      </c>
      <c r="E73" s="15">
        <v>7.5999999999999091</v>
      </c>
      <c r="F73" s="15">
        <v>30</v>
      </c>
      <c r="G73" s="15">
        <v>1</v>
      </c>
      <c r="H73" s="15">
        <v>1</v>
      </c>
      <c r="J73" s="17">
        <f t="shared" si="16"/>
        <v>4780839.7635845104</v>
      </c>
      <c r="K73" s="17">
        <f t="shared" si="17"/>
        <v>160941.66798087678</v>
      </c>
      <c r="L73" s="17">
        <f t="shared" si="18"/>
        <v>478717.86933078209</v>
      </c>
      <c r="M73" s="17">
        <f t="shared" si="19"/>
        <v>39601.807815695225</v>
      </c>
      <c r="N73" s="17">
        <f t="shared" si="20"/>
        <v>7633971.6630816292</v>
      </c>
      <c r="O73" s="17">
        <f t="shared" si="21"/>
        <v>-429823.48402715102</v>
      </c>
      <c r="P73" s="17">
        <f t="shared" si="22"/>
        <v>896460.59721468505</v>
      </c>
      <c r="Q73" s="17">
        <f t="shared" si="23"/>
        <v>13560709.884981029</v>
      </c>
    </row>
    <row r="74" spans="1:17" x14ac:dyDescent="0.2">
      <c r="A74" s="18">
        <v>39722</v>
      </c>
      <c r="B74" s="19">
        <v>13572429</v>
      </c>
      <c r="C74" s="15">
        <v>236.69</v>
      </c>
      <c r="D74" s="15">
        <v>3.39</v>
      </c>
      <c r="E74" s="15">
        <v>-12.199999999999818</v>
      </c>
      <c r="F74" s="15">
        <v>31</v>
      </c>
      <c r="G74" s="15">
        <v>1</v>
      </c>
      <c r="H74" s="15">
        <v>1</v>
      </c>
      <c r="J74" s="17">
        <f t="shared" si="16"/>
        <v>4780839.7635845104</v>
      </c>
      <c r="K74" s="17">
        <f t="shared" si="17"/>
        <v>658256.14989448292</v>
      </c>
      <c r="L74" s="17">
        <f t="shared" si="18"/>
        <v>49796.059436371623</v>
      </c>
      <c r="M74" s="17">
        <f t="shared" si="19"/>
        <v>-63571.323072563202</v>
      </c>
      <c r="N74" s="17">
        <f t="shared" si="20"/>
        <v>7888437.3851843504</v>
      </c>
      <c r="O74" s="17">
        <f t="shared" si="21"/>
        <v>-429823.48402715102</v>
      </c>
      <c r="P74" s="17">
        <f t="shared" si="22"/>
        <v>896460.59721468505</v>
      </c>
      <c r="Q74" s="17">
        <f t="shared" si="23"/>
        <v>13780395.148214687</v>
      </c>
    </row>
    <row r="75" spans="1:17" x14ac:dyDescent="0.2">
      <c r="A75" s="18">
        <v>39753</v>
      </c>
      <c r="B75" s="19">
        <v>14047607</v>
      </c>
      <c r="C75" s="15">
        <v>408.44</v>
      </c>
      <c r="D75" s="15">
        <v>0</v>
      </c>
      <c r="E75" s="15">
        <v>-5.3000000000001819</v>
      </c>
      <c r="F75" s="15">
        <v>30</v>
      </c>
      <c r="G75" s="15">
        <v>1</v>
      </c>
      <c r="H75" s="15">
        <v>1</v>
      </c>
      <c r="J75" s="17">
        <f t="shared" si="16"/>
        <v>4780839.7635845104</v>
      </c>
      <c r="K75" s="17">
        <f t="shared" si="17"/>
        <v>1135908.3267687804</v>
      </c>
      <c r="L75" s="17">
        <f t="shared" si="18"/>
        <v>0</v>
      </c>
      <c r="M75" s="17">
        <f t="shared" si="19"/>
        <v>-27617.050187262423</v>
      </c>
      <c r="N75" s="17">
        <f t="shared" si="20"/>
        <v>7633971.6630816292</v>
      </c>
      <c r="O75" s="17">
        <f t="shared" si="21"/>
        <v>-429823.48402715102</v>
      </c>
      <c r="P75" s="17">
        <f t="shared" si="22"/>
        <v>896460.59721468505</v>
      </c>
      <c r="Q75" s="17">
        <f t="shared" si="23"/>
        <v>13989739.816435192</v>
      </c>
    </row>
    <row r="76" spans="1:17" x14ac:dyDescent="0.2">
      <c r="A76" s="18">
        <v>39783</v>
      </c>
      <c r="B76" s="19">
        <v>15131468</v>
      </c>
      <c r="C76" s="15">
        <v>615.76</v>
      </c>
      <c r="D76" s="15">
        <v>0</v>
      </c>
      <c r="E76" s="15">
        <v>-34.099999999999909</v>
      </c>
      <c r="F76" s="15">
        <v>31</v>
      </c>
      <c r="G76" s="15">
        <v>0</v>
      </c>
      <c r="H76" s="15">
        <v>1</v>
      </c>
      <c r="J76" s="17">
        <f t="shared" si="16"/>
        <v>4780839.7635845104</v>
      </c>
      <c r="K76" s="17">
        <f t="shared" si="17"/>
        <v>1712483.8686003922</v>
      </c>
      <c r="L76" s="17">
        <f t="shared" si="18"/>
        <v>0</v>
      </c>
      <c r="M76" s="17">
        <f t="shared" si="19"/>
        <v>-177687.0587520026</v>
      </c>
      <c r="N76" s="17">
        <f t="shared" si="20"/>
        <v>7888437.3851843504</v>
      </c>
      <c r="O76" s="17">
        <f t="shared" si="21"/>
        <v>0</v>
      </c>
      <c r="P76" s="17">
        <f t="shared" si="22"/>
        <v>896460.59721468505</v>
      </c>
      <c r="Q76" s="17">
        <f t="shared" si="23"/>
        <v>15100534.555831937</v>
      </c>
    </row>
    <row r="77" spans="1:17" x14ac:dyDescent="0.2">
      <c r="A77" s="18">
        <v>39814</v>
      </c>
      <c r="B77" s="19">
        <v>15895146</v>
      </c>
      <c r="C77" s="15">
        <v>700.22</v>
      </c>
      <c r="D77" s="15">
        <v>0</v>
      </c>
      <c r="E77" s="15">
        <v>-6.0999999999999091</v>
      </c>
      <c r="F77" s="15">
        <v>31</v>
      </c>
      <c r="G77" s="15">
        <v>0</v>
      </c>
      <c r="H77" s="15">
        <v>1</v>
      </c>
      <c r="J77" s="17">
        <f t="shared" si="16"/>
        <v>4780839.7635845104</v>
      </c>
      <c r="K77" s="17">
        <f t="shared" si="17"/>
        <v>1947374.7149398576</v>
      </c>
      <c r="L77" s="17">
        <f t="shared" si="18"/>
        <v>0</v>
      </c>
      <c r="M77" s="17">
        <f t="shared" si="19"/>
        <v>-31785.661536281601</v>
      </c>
      <c r="N77" s="17">
        <f t="shared" si="20"/>
        <v>7888437.3851843504</v>
      </c>
      <c r="O77" s="17">
        <f t="shared" si="21"/>
        <v>0</v>
      </c>
      <c r="P77" s="17">
        <f t="shared" si="22"/>
        <v>896460.59721468505</v>
      </c>
      <c r="Q77" s="17">
        <f t="shared" si="23"/>
        <v>15481326.799387122</v>
      </c>
    </row>
    <row r="78" spans="1:17" x14ac:dyDescent="0.2">
      <c r="A78" s="18">
        <v>39845</v>
      </c>
      <c r="B78" s="19">
        <v>14653535</v>
      </c>
      <c r="C78" s="15">
        <v>628.92999999999995</v>
      </c>
      <c r="D78" s="15">
        <v>0</v>
      </c>
      <c r="E78" s="15">
        <v>-33.400000000000091</v>
      </c>
      <c r="F78" s="15">
        <v>28</v>
      </c>
      <c r="G78" s="15">
        <v>0</v>
      </c>
      <c r="H78" s="15">
        <v>1</v>
      </c>
      <c r="J78" s="17">
        <f t="shared" si="16"/>
        <v>4780839.7635845104</v>
      </c>
      <c r="K78" s="17">
        <f t="shared" si="17"/>
        <v>1749110.8215519758</v>
      </c>
      <c r="L78" s="17">
        <f t="shared" si="18"/>
        <v>0</v>
      </c>
      <c r="M78" s="17">
        <f t="shared" si="19"/>
        <v>-174039.52382161052</v>
      </c>
      <c r="N78" s="17">
        <f t="shared" si="20"/>
        <v>7125040.2188761877</v>
      </c>
      <c r="O78" s="17">
        <f t="shared" si="21"/>
        <v>0</v>
      </c>
      <c r="P78" s="17">
        <f t="shared" si="22"/>
        <v>896460.59721468505</v>
      </c>
      <c r="Q78" s="17">
        <f t="shared" si="23"/>
        <v>14377411.87740575</v>
      </c>
    </row>
    <row r="79" spans="1:17" x14ac:dyDescent="0.2">
      <c r="A79" s="18">
        <v>39873</v>
      </c>
      <c r="B79" s="19">
        <v>15181939</v>
      </c>
      <c r="C79" s="15">
        <v>520.29999999999995</v>
      </c>
      <c r="D79" s="15">
        <v>0.02</v>
      </c>
      <c r="E79" s="15">
        <v>-17.400000000000091</v>
      </c>
      <c r="F79" s="15">
        <v>31</v>
      </c>
      <c r="G79" s="15">
        <v>1</v>
      </c>
      <c r="H79" s="15">
        <v>1</v>
      </c>
      <c r="J79" s="17">
        <f t="shared" si="16"/>
        <v>4780839.7635845104</v>
      </c>
      <c r="K79" s="17">
        <f t="shared" si="17"/>
        <v>1447001.0342223982</v>
      </c>
      <c r="L79" s="17">
        <f t="shared" si="18"/>
        <v>293.78206157151402</v>
      </c>
      <c r="M79" s="17">
        <f t="shared" si="19"/>
        <v>-90667.29684119852</v>
      </c>
      <c r="N79" s="17">
        <f t="shared" si="20"/>
        <v>7888437.3851843504</v>
      </c>
      <c r="O79" s="17">
        <f t="shared" si="21"/>
        <v>-429823.48402715102</v>
      </c>
      <c r="P79" s="17">
        <f t="shared" si="22"/>
        <v>896460.59721468505</v>
      </c>
      <c r="Q79" s="17">
        <f t="shared" si="23"/>
        <v>14492541.781399166</v>
      </c>
    </row>
    <row r="80" spans="1:17" x14ac:dyDescent="0.2">
      <c r="A80" s="18">
        <v>39904</v>
      </c>
      <c r="B80" s="19">
        <v>13561049</v>
      </c>
      <c r="C80" s="15">
        <v>308.54000000000002</v>
      </c>
      <c r="D80" s="15">
        <v>0.12</v>
      </c>
      <c r="E80" s="15">
        <v>-24</v>
      </c>
      <c r="F80" s="15">
        <v>30</v>
      </c>
      <c r="G80" s="15">
        <v>1</v>
      </c>
      <c r="H80" s="15">
        <v>1</v>
      </c>
      <c r="J80" s="17">
        <f t="shared" si="16"/>
        <v>4780839.7635845104</v>
      </c>
      <c r="K80" s="17">
        <f t="shared" si="17"/>
        <v>858077.45358250791</v>
      </c>
      <c r="L80" s="17">
        <f t="shared" si="18"/>
        <v>1762.6923694290838</v>
      </c>
      <c r="M80" s="17">
        <f t="shared" si="19"/>
        <v>-125058.340470618</v>
      </c>
      <c r="N80" s="17">
        <f t="shared" si="20"/>
        <v>7633971.6630816292</v>
      </c>
      <c r="O80" s="17">
        <f t="shared" si="21"/>
        <v>-429823.48402715102</v>
      </c>
      <c r="P80" s="17">
        <f t="shared" si="22"/>
        <v>896460.59721468505</v>
      </c>
      <c r="Q80" s="17">
        <f t="shared" si="23"/>
        <v>13616230.345334994</v>
      </c>
    </row>
    <row r="81" spans="1:17" x14ac:dyDescent="0.2">
      <c r="A81" s="18">
        <v>39934</v>
      </c>
      <c r="B81" s="19">
        <v>13559089</v>
      </c>
      <c r="C81" s="15">
        <v>140.63</v>
      </c>
      <c r="D81" s="15">
        <v>18.57</v>
      </c>
      <c r="E81" s="15">
        <v>8.5999999999999091</v>
      </c>
      <c r="F81" s="15">
        <v>31</v>
      </c>
      <c r="G81" s="15">
        <v>1</v>
      </c>
      <c r="H81" s="15">
        <v>1</v>
      </c>
      <c r="J81" s="17">
        <f t="shared" si="16"/>
        <v>4780839.7635845104</v>
      </c>
      <c r="K81" s="17">
        <f t="shared" si="17"/>
        <v>391104.66162347852</v>
      </c>
      <c r="L81" s="17">
        <f t="shared" si="18"/>
        <v>272776.64416915074</v>
      </c>
      <c r="M81" s="17">
        <f t="shared" si="19"/>
        <v>44812.572001970977</v>
      </c>
      <c r="N81" s="17">
        <f t="shared" si="20"/>
        <v>7888437.3851843504</v>
      </c>
      <c r="O81" s="17">
        <f t="shared" si="21"/>
        <v>-429823.48402715102</v>
      </c>
      <c r="P81" s="17">
        <f t="shared" si="22"/>
        <v>896460.59721468505</v>
      </c>
      <c r="Q81" s="17">
        <f t="shared" si="23"/>
        <v>13844608.139750997</v>
      </c>
    </row>
    <row r="82" spans="1:17" x14ac:dyDescent="0.2">
      <c r="A82" s="18">
        <v>39965</v>
      </c>
      <c r="B82" s="19">
        <v>13757165</v>
      </c>
      <c r="C82" s="15">
        <v>25.8</v>
      </c>
      <c r="D82" s="15">
        <v>71.97</v>
      </c>
      <c r="E82" s="15">
        <v>6.2000000000002728</v>
      </c>
      <c r="F82" s="15">
        <v>30</v>
      </c>
      <c r="G82" s="15">
        <v>0</v>
      </c>
      <c r="H82" s="15">
        <v>1</v>
      </c>
      <c r="J82" s="17">
        <f t="shared" si="16"/>
        <v>4780839.7635845104</v>
      </c>
      <c r="K82" s="17">
        <f t="shared" si="17"/>
        <v>71752.117399457769</v>
      </c>
      <c r="L82" s="17">
        <f t="shared" si="18"/>
        <v>1057174.7485650931</v>
      </c>
      <c r="M82" s="17">
        <f t="shared" si="19"/>
        <v>32306.737954911074</v>
      </c>
      <c r="N82" s="17">
        <f t="shared" si="20"/>
        <v>7633971.6630816292</v>
      </c>
      <c r="O82" s="17">
        <f t="shared" si="21"/>
        <v>0</v>
      </c>
      <c r="P82" s="17">
        <f t="shared" si="22"/>
        <v>896460.59721468505</v>
      </c>
      <c r="Q82" s="17">
        <f t="shared" si="23"/>
        <v>14472505.627800288</v>
      </c>
    </row>
    <row r="83" spans="1:17" x14ac:dyDescent="0.2">
      <c r="A83" s="18">
        <v>39995</v>
      </c>
      <c r="B83" s="19">
        <v>14681369</v>
      </c>
      <c r="C83" s="15">
        <v>1.71</v>
      </c>
      <c r="D83" s="15">
        <v>138.5</v>
      </c>
      <c r="E83" s="15">
        <v>-0.8000000000001819</v>
      </c>
      <c r="F83" s="15">
        <v>31</v>
      </c>
      <c r="G83" s="15">
        <v>0</v>
      </c>
      <c r="H83" s="15">
        <v>1</v>
      </c>
      <c r="J83" s="17">
        <f t="shared" si="16"/>
        <v>4780839.7635845104</v>
      </c>
      <c r="K83" s="17">
        <f t="shared" si="17"/>
        <v>4755.6635950803411</v>
      </c>
      <c r="L83" s="17">
        <f t="shared" si="18"/>
        <v>2034440.7763827343</v>
      </c>
      <c r="M83" s="17">
        <f t="shared" si="19"/>
        <v>-4168.6113490215475</v>
      </c>
      <c r="N83" s="17">
        <f t="shared" si="20"/>
        <v>7888437.3851843504</v>
      </c>
      <c r="O83" s="17">
        <f t="shared" si="21"/>
        <v>0</v>
      </c>
      <c r="P83" s="17">
        <f t="shared" si="22"/>
        <v>896460.59721468505</v>
      </c>
      <c r="Q83" s="17">
        <f t="shared" si="23"/>
        <v>15600765.57461234</v>
      </c>
    </row>
    <row r="84" spans="1:17" x14ac:dyDescent="0.2">
      <c r="A84" s="18">
        <v>40026</v>
      </c>
      <c r="B84" s="19">
        <v>15190741</v>
      </c>
      <c r="C84" s="15">
        <v>5.34</v>
      </c>
      <c r="D84" s="15">
        <v>106.48</v>
      </c>
      <c r="E84" s="15">
        <v>18.5</v>
      </c>
      <c r="F84" s="15">
        <v>31</v>
      </c>
      <c r="G84" s="15">
        <v>0</v>
      </c>
      <c r="H84" s="15">
        <v>1</v>
      </c>
      <c r="J84" s="17">
        <f t="shared" si="16"/>
        <v>4780839.7635845104</v>
      </c>
      <c r="K84" s="17">
        <f t="shared" si="17"/>
        <v>14851.019647794748</v>
      </c>
      <c r="L84" s="17">
        <f t="shared" si="18"/>
        <v>1564095.6958067406</v>
      </c>
      <c r="M84" s="17">
        <f t="shared" si="19"/>
        <v>96399.137446101377</v>
      </c>
      <c r="N84" s="17">
        <f t="shared" si="20"/>
        <v>7888437.3851843504</v>
      </c>
      <c r="O84" s="17">
        <f t="shared" si="21"/>
        <v>0</v>
      </c>
      <c r="P84" s="17">
        <f t="shared" si="22"/>
        <v>896460.59721468505</v>
      </c>
      <c r="Q84" s="17">
        <f t="shared" si="23"/>
        <v>15241083.598884184</v>
      </c>
    </row>
    <row r="85" spans="1:17" x14ac:dyDescent="0.2">
      <c r="A85" s="18">
        <v>40057</v>
      </c>
      <c r="B85" s="19">
        <v>13734145</v>
      </c>
      <c r="C85" s="15">
        <v>57.87</v>
      </c>
      <c r="D85" s="15">
        <v>32.590000000000003</v>
      </c>
      <c r="E85" s="15">
        <v>17.700000000000273</v>
      </c>
      <c r="F85" s="15">
        <v>30</v>
      </c>
      <c r="G85" s="15">
        <v>1</v>
      </c>
      <c r="H85" s="15">
        <v>1</v>
      </c>
      <c r="J85" s="17">
        <f t="shared" si="16"/>
        <v>4780839.7635845104</v>
      </c>
      <c r="K85" s="17">
        <f t="shared" si="17"/>
        <v>160941.66798087678</v>
      </c>
      <c r="L85" s="17">
        <f t="shared" si="18"/>
        <v>478717.86933078209</v>
      </c>
      <c r="M85" s="17">
        <f t="shared" si="19"/>
        <v>92230.526097082198</v>
      </c>
      <c r="N85" s="17">
        <f t="shared" si="20"/>
        <v>7633971.6630816292</v>
      </c>
      <c r="O85" s="17">
        <f t="shared" si="21"/>
        <v>-429823.48402715102</v>
      </c>
      <c r="P85" s="17">
        <f t="shared" si="22"/>
        <v>896460.59721468505</v>
      </c>
      <c r="Q85" s="17">
        <f t="shared" si="23"/>
        <v>13613338.603262415</v>
      </c>
    </row>
    <row r="86" spans="1:17" x14ac:dyDescent="0.2">
      <c r="A86" s="18">
        <v>40087</v>
      </c>
      <c r="B86" s="19">
        <v>13581813</v>
      </c>
      <c r="C86" s="15">
        <v>236.69</v>
      </c>
      <c r="D86" s="15">
        <v>3.39</v>
      </c>
      <c r="E86" s="15">
        <v>9.8999999999996362</v>
      </c>
      <c r="F86" s="15">
        <v>31</v>
      </c>
      <c r="G86" s="15">
        <v>1</v>
      </c>
      <c r="H86" s="15">
        <v>1</v>
      </c>
      <c r="J86" s="17">
        <f t="shared" si="16"/>
        <v>4780839.7635845104</v>
      </c>
      <c r="K86" s="17">
        <f t="shared" si="17"/>
        <v>658256.14989448292</v>
      </c>
      <c r="L86" s="17">
        <f t="shared" si="18"/>
        <v>49796.059436371623</v>
      </c>
      <c r="M86" s="17">
        <f t="shared" si="19"/>
        <v>51586.565444128028</v>
      </c>
      <c r="N86" s="17">
        <f t="shared" si="20"/>
        <v>7888437.3851843504</v>
      </c>
      <c r="O86" s="17">
        <f t="shared" si="21"/>
        <v>-429823.48402715102</v>
      </c>
      <c r="P86" s="17">
        <f t="shared" si="22"/>
        <v>896460.59721468505</v>
      </c>
      <c r="Q86" s="17">
        <f t="shared" si="23"/>
        <v>13895553.036731377</v>
      </c>
    </row>
    <row r="87" spans="1:17" x14ac:dyDescent="0.2">
      <c r="A87" s="18">
        <v>40118</v>
      </c>
      <c r="B87" s="19">
        <v>13607461</v>
      </c>
      <c r="C87" s="15">
        <v>408.44</v>
      </c>
      <c r="D87" s="15">
        <v>0</v>
      </c>
      <c r="E87" s="15">
        <v>-12.399999999999636</v>
      </c>
      <c r="F87" s="15">
        <v>30</v>
      </c>
      <c r="G87" s="15">
        <v>1</v>
      </c>
      <c r="H87" s="15">
        <v>1</v>
      </c>
      <c r="J87" s="17">
        <f t="shared" si="16"/>
        <v>4780839.7635845104</v>
      </c>
      <c r="K87" s="17">
        <f t="shared" si="17"/>
        <v>1135908.3267687804</v>
      </c>
      <c r="L87" s="17">
        <f t="shared" si="18"/>
        <v>0</v>
      </c>
      <c r="M87" s="17">
        <f t="shared" si="19"/>
        <v>-64613.475909817404</v>
      </c>
      <c r="N87" s="17">
        <f t="shared" si="20"/>
        <v>7633971.6630816292</v>
      </c>
      <c r="O87" s="17">
        <f t="shared" si="21"/>
        <v>-429823.48402715102</v>
      </c>
      <c r="P87" s="17">
        <f t="shared" si="22"/>
        <v>896460.59721468505</v>
      </c>
      <c r="Q87" s="17">
        <f t="shared" si="23"/>
        <v>13952743.390712637</v>
      </c>
    </row>
    <row r="88" spans="1:17" x14ac:dyDescent="0.2">
      <c r="A88" s="18">
        <v>40148</v>
      </c>
      <c r="B88" s="19">
        <v>14959640</v>
      </c>
      <c r="C88" s="15">
        <v>615.76</v>
      </c>
      <c r="D88" s="15">
        <v>0</v>
      </c>
      <c r="E88" s="15">
        <v>-10.200000000000273</v>
      </c>
      <c r="F88" s="15">
        <v>31</v>
      </c>
      <c r="G88" s="15">
        <v>0</v>
      </c>
      <c r="H88" s="15">
        <v>1</v>
      </c>
      <c r="J88" s="17">
        <f t="shared" si="16"/>
        <v>4780839.7635845104</v>
      </c>
      <c r="K88" s="17">
        <f t="shared" si="17"/>
        <v>1712483.8686003922</v>
      </c>
      <c r="L88" s="17">
        <f t="shared" si="18"/>
        <v>0</v>
      </c>
      <c r="M88" s="17">
        <f t="shared" si="19"/>
        <v>-53149.79470001407</v>
      </c>
      <c r="N88" s="17">
        <f t="shared" si="20"/>
        <v>7888437.3851843504</v>
      </c>
      <c r="O88" s="17">
        <f t="shared" si="21"/>
        <v>0</v>
      </c>
      <c r="P88" s="17">
        <f t="shared" si="22"/>
        <v>896460.59721468505</v>
      </c>
      <c r="Q88" s="17">
        <f t="shared" si="23"/>
        <v>15225071.819883924</v>
      </c>
    </row>
    <row r="89" spans="1:17" x14ac:dyDescent="0.2">
      <c r="A89" s="18">
        <v>40179</v>
      </c>
      <c r="B89" s="19">
        <v>15762767</v>
      </c>
      <c r="C89" s="15">
        <v>700.22</v>
      </c>
      <c r="D89" s="15">
        <v>0</v>
      </c>
      <c r="E89" s="15">
        <v>12.800000000000182</v>
      </c>
      <c r="F89" s="15">
        <v>31</v>
      </c>
      <c r="G89" s="15">
        <v>0</v>
      </c>
      <c r="H89" s="15">
        <v>1</v>
      </c>
      <c r="J89" s="17">
        <f t="shared" si="16"/>
        <v>4780839.7635845104</v>
      </c>
      <c r="K89" s="17">
        <f t="shared" si="17"/>
        <v>1947374.7149398576</v>
      </c>
      <c r="L89" s="17">
        <f t="shared" si="18"/>
        <v>0</v>
      </c>
      <c r="M89" s="17">
        <f t="shared" si="19"/>
        <v>66697.781584330543</v>
      </c>
      <c r="N89" s="17">
        <f t="shared" si="20"/>
        <v>7888437.3851843504</v>
      </c>
      <c r="O89" s="17">
        <f t="shared" si="21"/>
        <v>0</v>
      </c>
      <c r="P89" s="17">
        <f t="shared" si="22"/>
        <v>896460.59721468505</v>
      </c>
      <c r="Q89" s="17">
        <f t="shared" si="23"/>
        <v>15579810.242507735</v>
      </c>
    </row>
    <row r="90" spans="1:17" x14ac:dyDescent="0.2">
      <c r="A90" s="18">
        <v>40210</v>
      </c>
      <c r="B90" s="19">
        <v>14456043</v>
      </c>
      <c r="C90" s="15">
        <v>628.92999999999995</v>
      </c>
      <c r="D90" s="15">
        <v>0</v>
      </c>
      <c r="E90" s="15">
        <v>-1.2000000000002728</v>
      </c>
      <c r="F90" s="15">
        <v>28</v>
      </c>
      <c r="G90" s="15">
        <v>0</v>
      </c>
      <c r="H90" s="15">
        <v>1</v>
      </c>
      <c r="J90" s="17">
        <f t="shared" si="16"/>
        <v>4780839.7635845104</v>
      </c>
      <c r="K90" s="17">
        <f t="shared" si="17"/>
        <v>1749110.8215519758</v>
      </c>
      <c r="L90" s="17">
        <f t="shared" si="18"/>
        <v>0</v>
      </c>
      <c r="M90" s="17">
        <f t="shared" si="19"/>
        <v>-6252.9170235323218</v>
      </c>
      <c r="N90" s="17">
        <f t="shared" si="20"/>
        <v>7125040.2188761877</v>
      </c>
      <c r="O90" s="17">
        <f t="shared" si="21"/>
        <v>0</v>
      </c>
      <c r="P90" s="17">
        <f t="shared" si="22"/>
        <v>896460.59721468505</v>
      </c>
      <c r="Q90" s="17">
        <f t="shared" si="23"/>
        <v>14545198.484203828</v>
      </c>
    </row>
    <row r="91" spans="1:17" x14ac:dyDescent="0.2">
      <c r="A91" s="18">
        <v>40238</v>
      </c>
      <c r="B91" s="19">
        <v>14266604</v>
      </c>
      <c r="C91" s="15">
        <v>520.29999999999995</v>
      </c>
      <c r="D91" s="15">
        <v>0.02</v>
      </c>
      <c r="E91" s="15">
        <v>2.7000000000002728</v>
      </c>
      <c r="F91" s="15">
        <v>31</v>
      </c>
      <c r="G91" s="15">
        <v>1</v>
      </c>
      <c r="H91" s="15">
        <v>1</v>
      </c>
      <c r="J91" s="17">
        <f t="shared" si="16"/>
        <v>4780839.7635845104</v>
      </c>
      <c r="K91" s="17">
        <f t="shared" si="17"/>
        <v>1447001.0342223982</v>
      </c>
      <c r="L91" s="17">
        <f t="shared" si="18"/>
        <v>293.78206157151402</v>
      </c>
      <c r="M91" s="17">
        <f t="shared" si="19"/>
        <v>14069.063302945948</v>
      </c>
      <c r="N91" s="17">
        <f t="shared" si="20"/>
        <v>7888437.3851843504</v>
      </c>
      <c r="O91" s="17">
        <f t="shared" si="21"/>
        <v>-429823.48402715102</v>
      </c>
      <c r="P91" s="17">
        <f t="shared" si="22"/>
        <v>896460.59721468505</v>
      </c>
      <c r="Q91" s="17">
        <f t="shared" si="23"/>
        <v>14597278.141543312</v>
      </c>
    </row>
    <row r="92" spans="1:17" x14ac:dyDescent="0.2">
      <c r="A92" s="18">
        <v>40269</v>
      </c>
      <c r="B92" s="19">
        <v>12709245</v>
      </c>
      <c r="C92" s="15">
        <v>308.54000000000002</v>
      </c>
      <c r="D92" s="15">
        <v>0.12</v>
      </c>
      <c r="E92" s="15">
        <v>-4.4000000000000909</v>
      </c>
      <c r="F92" s="15">
        <v>30</v>
      </c>
      <c r="G92" s="15">
        <v>1</v>
      </c>
      <c r="H92" s="15">
        <v>1</v>
      </c>
      <c r="J92" s="17">
        <f t="shared" si="16"/>
        <v>4780839.7635845104</v>
      </c>
      <c r="K92" s="17">
        <f t="shared" si="17"/>
        <v>858077.45358250791</v>
      </c>
      <c r="L92" s="17">
        <f t="shared" si="18"/>
        <v>1762.6923694290838</v>
      </c>
      <c r="M92" s="17">
        <f t="shared" si="19"/>
        <v>-22927.362419613775</v>
      </c>
      <c r="N92" s="17">
        <f t="shared" si="20"/>
        <v>7633971.6630816292</v>
      </c>
      <c r="O92" s="17">
        <f t="shared" si="21"/>
        <v>-429823.48402715102</v>
      </c>
      <c r="P92" s="17">
        <f t="shared" si="22"/>
        <v>896460.59721468505</v>
      </c>
      <c r="Q92" s="17">
        <f t="shared" si="23"/>
        <v>13718361.323385997</v>
      </c>
    </row>
    <row r="93" spans="1:17" x14ac:dyDescent="0.2">
      <c r="A93" s="18">
        <v>40299</v>
      </c>
      <c r="B93" s="19">
        <v>13617876</v>
      </c>
      <c r="C93" s="15">
        <v>140.63</v>
      </c>
      <c r="D93" s="15">
        <v>18.57</v>
      </c>
      <c r="E93" s="15">
        <v>-5.5999999999999091</v>
      </c>
      <c r="F93" s="15">
        <v>31</v>
      </c>
      <c r="G93" s="15">
        <v>1</v>
      </c>
      <c r="H93" s="15">
        <v>1</v>
      </c>
      <c r="J93" s="17">
        <f t="shared" si="16"/>
        <v>4780839.7635845104</v>
      </c>
      <c r="K93" s="17">
        <f t="shared" si="17"/>
        <v>391104.66162347852</v>
      </c>
      <c r="L93" s="17">
        <f t="shared" si="18"/>
        <v>272776.64416915074</v>
      </c>
      <c r="M93" s="17">
        <f t="shared" si="19"/>
        <v>-29180.279443143725</v>
      </c>
      <c r="N93" s="17">
        <f t="shared" si="20"/>
        <v>7888437.3851843504</v>
      </c>
      <c r="O93" s="17">
        <f t="shared" si="21"/>
        <v>-429823.48402715102</v>
      </c>
      <c r="P93" s="17">
        <f t="shared" si="22"/>
        <v>896460.59721468505</v>
      </c>
      <c r="Q93" s="17">
        <f t="shared" si="23"/>
        <v>13770615.288305881</v>
      </c>
    </row>
    <row r="94" spans="1:17" x14ac:dyDescent="0.2">
      <c r="A94" s="18">
        <v>40330</v>
      </c>
      <c r="B94" s="19">
        <v>14352297</v>
      </c>
      <c r="C94" s="15">
        <v>25.8</v>
      </c>
      <c r="D94" s="15">
        <v>71.97</v>
      </c>
      <c r="E94" s="15">
        <v>13.799999999999727</v>
      </c>
      <c r="F94" s="15">
        <v>30</v>
      </c>
      <c r="G94" s="15">
        <v>0</v>
      </c>
      <c r="H94" s="15">
        <v>1</v>
      </c>
      <c r="J94" s="17">
        <f t="shared" si="16"/>
        <v>4780839.7635845104</v>
      </c>
      <c r="K94" s="17">
        <f t="shared" si="17"/>
        <v>71752.117399457769</v>
      </c>
      <c r="L94" s="17">
        <f t="shared" si="18"/>
        <v>1057174.7485650931</v>
      </c>
      <c r="M94" s="17">
        <f t="shared" si="19"/>
        <v>71908.545770603931</v>
      </c>
      <c r="N94" s="17">
        <f t="shared" si="20"/>
        <v>7633971.6630816292</v>
      </c>
      <c r="O94" s="17">
        <f t="shared" si="21"/>
        <v>0</v>
      </c>
      <c r="P94" s="17">
        <f t="shared" si="22"/>
        <v>896460.59721468505</v>
      </c>
      <c r="Q94" s="17">
        <f t="shared" si="23"/>
        <v>14512107.435615981</v>
      </c>
    </row>
    <row r="95" spans="1:17" x14ac:dyDescent="0.2">
      <c r="A95" s="18">
        <v>40360</v>
      </c>
      <c r="B95" s="19">
        <v>16022256</v>
      </c>
      <c r="C95" s="15">
        <v>1.71</v>
      </c>
      <c r="D95" s="15">
        <v>138.5</v>
      </c>
      <c r="E95" s="15">
        <v>34</v>
      </c>
      <c r="F95" s="15">
        <v>31</v>
      </c>
      <c r="G95" s="15">
        <v>0</v>
      </c>
      <c r="H95" s="15">
        <v>1</v>
      </c>
      <c r="J95" s="17">
        <f t="shared" si="16"/>
        <v>4780839.7635845104</v>
      </c>
      <c r="K95" s="17">
        <f t="shared" si="17"/>
        <v>4755.6635950803411</v>
      </c>
      <c r="L95" s="17">
        <f t="shared" si="18"/>
        <v>2034440.7763827343</v>
      </c>
      <c r="M95" s="17">
        <f t="shared" si="19"/>
        <v>177165.98233337549</v>
      </c>
      <c r="N95" s="17">
        <f t="shared" si="20"/>
        <v>7888437.3851843504</v>
      </c>
      <c r="O95" s="17">
        <f t="shared" si="21"/>
        <v>0</v>
      </c>
      <c r="P95" s="17">
        <f t="shared" si="22"/>
        <v>896460.59721468505</v>
      </c>
      <c r="Q95" s="17">
        <f t="shared" si="23"/>
        <v>15782100.168294737</v>
      </c>
    </row>
    <row r="96" spans="1:17" x14ac:dyDescent="0.2">
      <c r="A96" s="18">
        <v>40391</v>
      </c>
      <c r="B96" s="19">
        <v>15750964</v>
      </c>
      <c r="C96" s="15">
        <v>5.34</v>
      </c>
      <c r="D96" s="15">
        <v>106.48</v>
      </c>
      <c r="E96" s="15">
        <v>46.5</v>
      </c>
      <c r="F96" s="15">
        <v>31</v>
      </c>
      <c r="G96" s="15">
        <v>0</v>
      </c>
      <c r="H96" s="15">
        <v>1</v>
      </c>
      <c r="J96" s="17">
        <f t="shared" si="16"/>
        <v>4780839.7635845104</v>
      </c>
      <c r="K96" s="17">
        <f t="shared" si="17"/>
        <v>14851.019647794748</v>
      </c>
      <c r="L96" s="17">
        <f t="shared" si="18"/>
        <v>1564095.6958067406</v>
      </c>
      <c r="M96" s="17">
        <f t="shared" si="19"/>
        <v>242300.53466182237</v>
      </c>
      <c r="N96" s="17">
        <f t="shared" si="20"/>
        <v>7888437.3851843504</v>
      </c>
      <c r="O96" s="17">
        <f t="shared" si="21"/>
        <v>0</v>
      </c>
      <c r="P96" s="17">
        <f t="shared" si="22"/>
        <v>896460.59721468505</v>
      </c>
      <c r="Q96" s="17">
        <f t="shared" si="23"/>
        <v>15386984.996099904</v>
      </c>
    </row>
    <row r="97" spans="1:17" x14ac:dyDescent="0.2">
      <c r="A97" s="18">
        <v>40422</v>
      </c>
      <c r="B97" s="19">
        <v>13403453</v>
      </c>
      <c r="C97" s="15">
        <v>57.87</v>
      </c>
      <c r="D97" s="15">
        <v>32.590000000000003</v>
      </c>
      <c r="E97" s="15">
        <v>25.800000000000182</v>
      </c>
      <c r="F97" s="15">
        <v>30</v>
      </c>
      <c r="G97" s="15">
        <v>1</v>
      </c>
      <c r="H97" s="15">
        <v>1</v>
      </c>
      <c r="J97" s="17">
        <f t="shared" si="16"/>
        <v>4780839.7635845104</v>
      </c>
      <c r="K97" s="17">
        <f t="shared" si="17"/>
        <v>160941.66798087678</v>
      </c>
      <c r="L97" s="17">
        <f t="shared" si="18"/>
        <v>478717.86933078209</v>
      </c>
      <c r="M97" s="17">
        <f t="shared" si="19"/>
        <v>134437.71600591531</v>
      </c>
      <c r="N97" s="17">
        <f t="shared" si="20"/>
        <v>7633971.6630816292</v>
      </c>
      <c r="O97" s="17">
        <f t="shared" si="21"/>
        <v>-429823.48402715102</v>
      </c>
      <c r="P97" s="17">
        <f t="shared" si="22"/>
        <v>896460.59721468505</v>
      </c>
      <c r="Q97" s="17">
        <f t="shared" si="23"/>
        <v>13655545.793171249</v>
      </c>
    </row>
    <row r="98" spans="1:17" x14ac:dyDescent="0.2">
      <c r="A98" s="18">
        <v>40452</v>
      </c>
      <c r="B98" s="19">
        <v>13142565</v>
      </c>
      <c r="C98" s="15">
        <v>236.69</v>
      </c>
      <c r="D98" s="15">
        <v>3.39</v>
      </c>
      <c r="E98" s="15">
        <v>-26.800000000000182</v>
      </c>
      <c r="F98" s="15">
        <v>31</v>
      </c>
      <c r="G98" s="15">
        <v>1</v>
      </c>
      <c r="H98" s="15">
        <v>1</v>
      </c>
      <c r="J98" s="17">
        <f t="shared" ref="J98:J129" si="24">const</f>
        <v>4780839.7635845104</v>
      </c>
      <c r="K98" s="17">
        <f t="shared" ref="K98:K129" si="25">PearsonHDD*C98</f>
        <v>658256.14989448292</v>
      </c>
      <c r="L98" s="17">
        <f t="shared" ref="L98:L129" si="26">PearsonCDD*D98</f>
        <v>49796.059436371623</v>
      </c>
      <c r="M98" s="17">
        <f t="shared" ref="M98:M129" si="27">d_TorFTE_1*E98</f>
        <v>-139648.48019219105</v>
      </c>
      <c r="N98" s="17">
        <f t="shared" ref="N98:N129" si="28">MonthDays*F98</f>
        <v>7888437.3851843504</v>
      </c>
      <c r="O98" s="17">
        <f t="shared" ref="O98:O129" si="29">Shoulder1*G98</f>
        <v>-429823.48402715102</v>
      </c>
      <c r="P98" s="17">
        <f t="shared" ref="P98:P129" si="30">GSltStrucD*H98</f>
        <v>896460.59721468505</v>
      </c>
      <c r="Q98" s="17">
        <f t="shared" ref="Q98:Q129" si="31">SUM(J98:P98)</f>
        <v>13704317.991095059</v>
      </c>
    </row>
    <row r="99" spans="1:17" x14ac:dyDescent="0.2">
      <c r="A99" s="18">
        <v>40483</v>
      </c>
      <c r="B99" s="19">
        <v>13574075</v>
      </c>
      <c r="C99" s="15">
        <v>408.44</v>
      </c>
      <c r="D99" s="15">
        <v>0</v>
      </c>
      <c r="E99" s="15">
        <v>-12.5</v>
      </c>
      <c r="F99" s="15">
        <v>30</v>
      </c>
      <c r="G99" s="15">
        <v>1</v>
      </c>
      <c r="H99" s="15">
        <v>1</v>
      </c>
      <c r="J99" s="17">
        <f t="shared" si="24"/>
        <v>4780839.7635845104</v>
      </c>
      <c r="K99" s="17">
        <f t="shared" si="25"/>
        <v>1135908.3267687804</v>
      </c>
      <c r="L99" s="17">
        <f t="shared" si="26"/>
        <v>0</v>
      </c>
      <c r="M99" s="17">
        <f t="shared" si="27"/>
        <v>-65134.552328446873</v>
      </c>
      <c r="N99" s="17">
        <f t="shared" si="28"/>
        <v>7633971.6630816292</v>
      </c>
      <c r="O99" s="17">
        <f t="shared" si="29"/>
        <v>-429823.48402715102</v>
      </c>
      <c r="P99" s="17">
        <f t="shared" si="30"/>
        <v>896460.59721468505</v>
      </c>
      <c r="Q99" s="17">
        <f t="shared" si="31"/>
        <v>13952222.314294009</v>
      </c>
    </row>
    <row r="100" spans="1:17" x14ac:dyDescent="0.2">
      <c r="A100" s="18">
        <v>40513</v>
      </c>
      <c r="B100" s="19">
        <v>15142180</v>
      </c>
      <c r="C100" s="15">
        <v>615.76</v>
      </c>
      <c r="D100" s="15">
        <v>0</v>
      </c>
      <c r="E100" s="15">
        <v>-18.699999999999818</v>
      </c>
      <c r="F100" s="15">
        <v>31</v>
      </c>
      <c r="G100" s="15">
        <v>0</v>
      </c>
      <c r="H100" s="15">
        <v>1</v>
      </c>
      <c r="J100" s="17">
        <f t="shared" si="24"/>
        <v>4780839.7635845104</v>
      </c>
      <c r="K100" s="17">
        <f t="shared" si="25"/>
        <v>1712483.8686003922</v>
      </c>
      <c r="L100" s="17">
        <f t="shared" si="26"/>
        <v>0</v>
      </c>
      <c r="M100" s="17">
        <f t="shared" si="27"/>
        <v>-97441.290283355571</v>
      </c>
      <c r="N100" s="17">
        <f t="shared" si="28"/>
        <v>7888437.3851843504</v>
      </c>
      <c r="O100" s="17">
        <f t="shared" si="29"/>
        <v>0</v>
      </c>
      <c r="P100" s="17">
        <f t="shared" si="30"/>
        <v>896460.59721468505</v>
      </c>
      <c r="Q100" s="17">
        <f t="shared" si="31"/>
        <v>15180780.324300582</v>
      </c>
    </row>
    <row r="101" spans="1:17" x14ac:dyDescent="0.2">
      <c r="A101" s="18">
        <v>40544</v>
      </c>
      <c r="B101" s="19">
        <v>15948894</v>
      </c>
      <c r="C101" s="15">
        <v>700.22</v>
      </c>
      <c r="D101" s="15">
        <v>0</v>
      </c>
      <c r="E101" s="15">
        <v>20.099999999999909</v>
      </c>
      <c r="F101" s="15">
        <v>31</v>
      </c>
      <c r="G101" s="15">
        <v>0</v>
      </c>
      <c r="H101" s="15">
        <v>1</v>
      </c>
      <c r="J101" s="17">
        <f t="shared" si="24"/>
        <v>4780839.7635845104</v>
      </c>
      <c r="K101" s="17">
        <f t="shared" si="25"/>
        <v>1947374.7149398576</v>
      </c>
      <c r="L101" s="17">
        <f t="shared" si="26"/>
        <v>0</v>
      </c>
      <c r="M101" s="17">
        <f t="shared" si="27"/>
        <v>104736.36014414211</v>
      </c>
      <c r="N101" s="17">
        <f t="shared" si="28"/>
        <v>7888437.3851843504</v>
      </c>
      <c r="O101" s="17">
        <f t="shared" si="29"/>
        <v>0</v>
      </c>
      <c r="P101" s="17">
        <f t="shared" si="30"/>
        <v>896460.59721468505</v>
      </c>
      <c r="Q101" s="17">
        <f t="shared" si="31"/>
        <v>15617848.821067547</v>
      </c>
    </row>
    <row r="102" spans="1:17" x14ac:dyDescent="0.2">
      <c r="A102" s="18">
        <v>40575</v>
      </c>
      <c r="B102" s="19">
        <v>14508851</v>
      </c>
      <c r="C102" s="15">
        <v>628.92999999999995</v>
      </c>
      <c r="D102" s="15">
        <v>0</v>
      </c>
      <c r="E102" s="15">
        <v>-13.400000000000091</v>
      </c>
      <c r="F102" s="15">
        <v>28</v>
      </c>
      <c r="G102" s="15">
        <v>0</v>
      </c>
      <c r="H102" s="15">
        <v>1</v>
      </c>
      <c r="J102" s="17">
        <f t="shared" si="24"/>
        <v>4780839.7635845104</v>
      </c>
      <c r="K102" s="17">
        <f t="shared" si="25"/>
        <v>1749110.8215519758</v>
      </c>
      <c r="L102" s="17">
        <f t="shared" si="26"/>
        <v>0</v>
      </c>
      <c r="M102" s="17">
        <f t="shared" si="27"/>
        <v>-69824.240096095527</v>
      </c>
      <c r="N102" s="17">
        <f t="shared" si="28"/>
        <v>7125040.2188761877</v>
      </c>
      <c r="O102" s="17">
        <f t="shared" si="29"/>
        <v>0</v>
      </c>
      <c r="P102" s="17">
        <f t="shared" si="30"/>
        <v>896460.59721468505</v>
      </c>
      <c r="Q102" s="17">
        <f t="shared" si="31"/>
        <v>14481627.161131265</v>
      </c>
    </row>
    <row r="103" spans="1:17" x14ac:dyDescent="0.2">
      <c r="A103" s="18">
        <v>40603</v>
      </c>
      <c r="B103" s="19">
        <v>15118512</v>
      </c>
      <c r="C103" s="15">
        <v>520.29999999999995</v>
      </c>
      <c r="D103" s="15">
        <v>0.02</v>
      </c>
      <c r="E103" s="15">
        <v>-14.599999999999909</v>
      </c>
      <c r="F103" s="15">
        <v>31</v>
      </c>
      <c r="G103" s="15">
        <v>1</v>
      </c>
      <c r="H103" s="15">
        <v>1</v>
      </c>
      <c r="J103" s="17">
        <f t="shared" si="24"/>
        <v>4780839.7635845104</v>
      </c>
      <c r="K103" s="17">
        <f t="shared" si="25"/>
        <v>1447001.0342223982</v>
      </c>
      <c r="L103" s="17">
        <f t="shared" si="26"/>
        <v>293.78206157151402</v>
      </c>
      <c r="M103" s="17">
        <f t="shared" si="27"/>
        <v>-76077.157119625481</v>
      </c>
      <c r="N103" s="17">
        <f t="shared" si="28"/>
        <v>7888437.3851843504</v>
      </c>
      <c r="O103" s="17">
        <f t="shared" si="29"/>
        <v>-429823.48402715102</v>
      </c>
      <c r="P103" s="17">
        <f t="shared" si="30"/>
        <v>896460.59721468505</v>
      </c>
      <c r="Q103" s="17">
        <f t="shared" si="31"/>
        <v>14507131.921120739</v>
      </c>
    </row>
    <row r="104" spans="1:17" x14ac:dyDescent="0.2">
      <c r="A104" s="18">
        <v>40634</v>
      </c>
      <c r="B104" s="19">
        <v>13472398</v>
      </c>
      <c r="C104" s="15">
        <v>308.54000000000002</v>
      </c>
      <c r="D104" s="15">
        <v>0.12</v>
      </c>
      <c r="E104" s="15">
        <v>-20</v>
      </c>
      <c r="F104" s="15">
        <v>30</v>
      </c>
      <c r="G104" s="15">
        <v>1</v>
      </c>
      <c r="H104" s="15">
        <v>1</v>
      </c>
      <c r="J104" s="17">
        <f t="shared" si="24"/>
        <v>4780839.7635845104</v>
      </c>
      <c r="K104" s="17">
        <f t="shared" si="25"/>
        <v>858077.45358250791</v>
      </c>
      <c r="L104" s="17">
        <f t="shared" si="26"/>
        <v>1762.6923694290838</v>
      </c>
      <c r="M104" s="17">
        <f t="shared" si="27"/>
        <v>-104215.28372551501</v>
      </c>
      <c r="N104" s="17">
        <f t="shared" si="28"/>
        <v>7633971.6630816292</v>
      </c>
      <c r="O104" s="17">
        <f t="shared" si="29"/>
        <v>-429823.48402715102</v>
      </c>
      <c r="P104" s="17">
        <f t="shared" si="30"/>
        <v>896460.59721468505</v>
      </c>
      <c r="Q104" s="17">
        <f t="shared" si="31"/>
        <v>13637073.402080096</v>
      </c>
    </row>
    <row r="105" spans="1:17" x14ac:dyDescent="0.2">
      <c r="A105" s="18">
        <v>40664</v>
      </c>
      <c r="B105" s="19">
        <v>13580628</v>
      </c>
      <c r="C105" s="15">
        <v>140.63</v>
      </c>
      <c r="D105" s="15">
        <v>18.57</v>
      </c>
      <c r="E105" s="15">
        <v>6.5</v>
      </c>
      <c r="F105" s="15">
        <v>31</v>
      </c>
      <c r="G105" s="15">
        <v>1</v>
      </c>
      <c r="H105" s="15">
        <v>1</v>
      </c>
      <c r="J105" s="17">
        <f t="shared" si="24"/>
        <v>4780839.7635845104</v>
      </c>
      <c r="K105" s="17">
        <f t="shared" si="25"/>
        <v>391104.66162347852</v>
      </c>
      <c r="L105" s="17">
        <f t="shared" si="26"/>
        <v>272776.64416915074</v>
      </c>
      <c r="M105" s="17">
        <f t="shared" si="27"/>
        <v>33869.967210792376</v>
      </c>
      <c r="N105" s="17">
        <f t="shared" si="28"/>
        <v>7888437.3851843504</v>
      </c>
      <c r="O105" s="17">
        <f t="shared" si="29"/>
        <v>-429823.48402715102</v>
      </c>
      <c r="P105" s="17">
        <f t="shared" si="30"/>
        <v>896460.59721468505</v>
      </c>
      <c r="Q105" s="17">
        <f t="shared" si="31"/>
        <v>13833665.534959817</v>
      </c>
    </row>
    <row r="106" spans="1:17" x14ac:dyDescent="0.2">
      <c r="A106" s="18">
        <v>40695</v>
      </c>
      <c r="B106" s="19">
        <v>14441555</v>
      </c>
      <c r="C106" s="15">
        <v>25.8</v>
      </c>
      <c r="D106" s="15">
        <v>71.97</v>
      </c>
      <c r="E106" s="15">
        <v>25.099999999999909</v>
      </c>
      <c r="F106" s="15">
        <v>30</v>
      </c>
      <c r="G106" s="15">
        <v>0</v>
      </c>
      <c r="H106" s="15">
        <v>1</v>
      </c>
      <c r="J106" s="17">
        <f t="shared" si="24"/>
        <v>4780839.7635845104</v>
      </c>
      <c r="K106" s="17">
        <f t="shared" si="25"/>
        <v>71752.117399457769</v>
      </c>
      <c r="L106" s="17">
        <f t="shared" si="26"/>
        <v>1057174.7485650931</v>
      </c>
      <c r="M106" s="17">
        <f t="shared" si="27"/>
        <v>130790.18107552086</v>
      </c>
      <c r="N106" s="17">
        <f t="shared" si="28"/>
        <v>7633971.6630816292</v>
      </c>
      <c r="O106" s="17">
        <f t="shared" si="29"/>
        <v>0</v>
      </c>
      <c r="P106" s="17">
        <f t="shared" si="30"/>
        <v>896460.59721468505</v>
      </c>
      <c r="Q106" s="17">
        <f t="shared" si="31"/>
        <v>14570989.070920898</v>
      </c>
    </row>
    <row r="107" spans="1:17" x14ac:dyDescent="0.2">
      <c r="A107" s="18">
        <v>40725</v>
      </c>
      <c r="B107" s="19">
        <v>16563549</v>
      </c>
      <c r="C107" s="15">
        <v>1.71</v>
      </c>
      <c r="D107" s="15">
        <v>138.5</v>
      </c>
      <c r="E107" s="15">
        <v>31.300000000000182</v>
      </c>
      <c r="F107" s="15">
        <v>31</v>
      </c>
      <c r="G107" s="15">
        <v>0</v>
      </c>
      <c r="H107" s="15">
        <v>1</v>
      </c>
      <c r="J107" s="17">
        <f t="shared" si="24"/>
        <v>4780839.7635845104</v>
      </c>
      <c r="K107" s="17">
        <f t="shared" si="25"/>
        <v>4755.6635950803411</v>
      </c>
      <c r="L107" s="17">
        <f t="shared" si="26"/>
        <v>2034440.7763827343</v>
      </c>
      <c r="M107" s="17">
        <f t="shared" si="27"/>
        <v>163096.91903043192</v>
      </c>
      <c r="N107" s="17">
        <f t="shared" si="28"/>
        <v>7888437.3851843504</v>
      </c>
      <c r="O107" s="17">
        <f t="shared" si="29"/>
        <v>0</v>
      </c>
      <c r="P107" s="17">
        <f t="shared" si="30"/>
        <v>896460.59721468505</v>
      </c>
      <c r="Q107" s="17">
        <f t="shared" si="31"/>
        <v>15768031.104991792</v>
      </c>
    </row>
    <row r="108" spans="1:17" x14ac:dyDescent="0.2">
      <c r="A108" s="18">
        <v>40756</v>
      </c>
      <c r="B108" s="19">
        <v>15817066</v>
      </c>
      <c r="C108" s="15">
        <v>5.34</v>
      </c>
      <c r="D108" s="15">
        <v>106.48</v>
      </c>
      <c r="E108" s="15">
        <v>36.699999999999818</v>
      </c>
      <c r="F108" s="15">
        <v>31</v>
      </c>
      <c r="G108" s="15">
        <v>0</v>
      </c>
      <c r="H108" s="15">
        <v>1</v>
      </c>
      <c r="J108" s="17">
        <f t="shared" si="24"/>
        <v>4780839.7635845104</v>
      </c>
      <c r="K108" s="17">
        <f t="shared" si="25"/>
        <v>14851.019647794748</v>
      </c>
      <c r="L108" s="17">
        <f t="shared" si="26"/>
        <v>1564095.6958067406</v>
      </c>
      <c r="M108" s="17">
        <f t="shared" si="27"/>
        <v>191235.04563631909</v>
      </c>
      <c r="N108" s="17">
        <f t="shared" si="28"/>
        <v>7888437.3851843504</v>
      </c>
      <c r="O108" s="17">
        <f t="shared" si="29"/>
        <v>0</v>
      </c>
      <c r="P108" s="17">
        <f t="shared" si="30"/>
        <v>896460.59721468505</v>
      </c>
      <c r="Q108" s="17">
        <f t="shared" si="31"/>
        <v>15335919.507074403</v>
      </c>
    </row>
    <row r="109" spans="1:17" x14ac:dyDescent="0.2">
      <c r="A109" s="18">
        <v>40787</v>
      </c>
      <c r="B109" s="19">
        <v>13485911</v>
      </c>
      <c r="C109" s="15">
        <v>57.87</v>
      </c>
      <c r="D109" s="15">
        <v>32.590000000000003</v>
      </c>
      <c r="E109" s="15">
        <v>29.5</v>
      </c>
      <c r="F109" s="15">
        <v>30</v>
      </c>
      <c r="G109" s="15">
        <v>1</v>
      </c>
      <c r="H109" s="15">
        <v>1</v>
      </c>
      <c r="J109" s="17">
        <f t="shared" si="24"/>
        <v>4780839.7635845104</v>
      </c>
      <c r="K109" s="17">
        <f t="shared" si="25"/>
        <v>160941.66798087678</v>
      </c>
      <c r="L109" s="17">
        <f t="shared" si="26"/>
        <v>478717.86933078209</v>
      </c>
      <c r="M109" s="17">
        <f t="shared" si="27"/>
        <v>153717.54349513463</v>
      </c>
      <c r="N109" s="17">
        <f t="shared" si="28"/>
        <v>7633971.6630816292</v>
      </c>
      <c r="O109" s="17">
        <f t="shared" si="29"/>
        <v>-429823.48402715102</v>
      </c>
      <c r="P109" s="17">
        <f t="shared" si="30"/>
        <v>896460.59721468505</v>
      </c>
      <c r="Q109" s="17">
        <f t="shared" si="31"/>
        <v>13674825.620660467</v>
      </c>
    </row>
    <row r="110" spans="1:17" x14ac:dyDescent="0.2">
      <c r="A110" s="18">
        <v>40817</v>
      </c>
      <c r="B110" s="19">
        <v>13233997</v>
      </c>
      <c r="C110" s="15">
        <v>236.69</v>
      </c>
      <c r="D110" s="15">
        <v>3.39</v>
      </c>
      <c r="E110" s="15">
        <v>-8.1999999999998181</v>
      </c>
      <c r="F110" s="15">
        <v>31</v>
      </c>
      <c r="G110" s="15">
        <v>1</v>
      </c>
      <c r="H110" s="15">
        <v>1</v>
      </c>
      <c r="J110" s="17">
        <f t="shared" si="24"/>
        <v>4780839.7635845104</v>
      </c>
      <c r="K110" s="17">
        <f t="shared" si="25"/>
        <v>658256.14989448292</v>
      </c>
      <c r="L110" s="17">
        <f t="shared" si="26"/>
        <v>49796.059436371623</v>
      </c>
      <c r="M110" s="17">
        <f t="shared" si="27"/>
        <v>-42728.266327460202</v>
      </c>
      <c r="N110" s="17">
        <f t="shared" si="28"/>
        <v>7888437.3851843504</v>
      </c>
      <c r="O110" s="17">
        <f t="shared" si="29"/>
        <v>-429823.48402715102</v>
      </c>
      <c r="P110" s="17">
        <f t="shared" si="30"/>
        <v>896460.59721468505</v>
      </c>
      <c r="Q110" s="17">
        <f t="shared" si="31"/>
        <v>13801238.204959789</v>
      </c>
    </row>
    <row r="111" spans="1:17" x14ac:dyDescent="0.2">
      <c r="A111" s="18">
        <v>40848</v>
      </c>
      <c r="B111" s="19">
        <v>13536526</v>
      </c>
      <c r="C111" s="15">
        <v>408.44</v>
      </c>
      <c r="D111" s="15">
        <v>0</v>
      </c>
      <c r="E111" s="15">
        <v>-38.199999999999818</v>
      </c>
      <c r="F111" s="15">
        <v>30</v>
      </c>
      <c r="G111" s="15">
        <v>1</v>
      </c>
      <c r="H111" s="15">
        <v>1</v>
      </c>
      <c r="J111" s="17">
        <f t="shared" si="24"/>
        <v>4780839.7635845104</v>
      </c>
      <c r="K111" s="17">
        <f t="shared" si="25"/>
        <v>1135908.3267687804</v>
      </c>
      <c r="L111" s="17">
        <f t="shared" si="26"/>
        <v>0</v>
      </c>
      <c r="M111" s="17">
        <f t="shared" si="27"/>
        <v>-199051.19191573269</v>
      </c>
      <c r="N111" s="17">
        <f t="shared" si="28"/>
        <v>7633971.6630816292</v>
      </c>
      <c r="O111" s="17">
        <f t="shared" si="29"/>
        <v>-429823.48402715102</v>
      </c>
      <c r="P111" s="17">
        <f t="shared" si="30"/>
        <v>896460.59721468505</v>
      </c>
      <c r="Q111" s="17">
        <f t="shared" si="31"/>
        <v>13818305.674706722</v>
      </c>
    </row>
    <row r="112" spans="1:17" x14ac:dyDescent="0.2">
      <c r="A112" s="18">
        <v>40878</v>
      </c>
      <c r="B112" s="19">
        <v>14776178</v>
      </c>
      <c r="C112" s="15">
        <v>615.76</v>
      </c>
      <c r="D112" s="15">
        <v>0</v>
      </c>
      <c r="E112" s="15">
        <v>-37.900000000000091</v>
      </c>
      <c r="F112" s="15">
        <v>31</v>
      </c>
      <c r="G112" s="15">
        <v>0</v>
      </c>
      <c r="H112" s="15">
        <v>1</v>
      </c>
      <c r="J112" s="17">
        <f t="shared" si="24"/>
        <v>4780839.7635845104</v>
      </c>
      <c r="K112" s="17">
        <f t="shared" si="25"/>
        <v>1712483.8686003922</v>
      </c>
      <c r="L112" s="17">
        <f t="shared" si="26"/>
        <v>0</v>
      </c>
      <c r="M112" s="17">
        <f t="shared" si="27"/>
        <v>-197487.96265985139</v>
      </c>
      <c r="N112" s="17">
        <f t="shared" si="28"/>
        <v>7888437.3851843504</v>
      </c>
      <c r="O112" s="17">
        <f t="shared" si="29"/>
        <v>0</v>
      </c>
      <c r="P112" s="17">
        <f t="shared" si="30"/>
        <v>896460.59721468505</v>
      </c>
      <c r="Q112" s="17">
        <f t="shared" si="31"/>
        <v>15080733.651924087</v>
      </c>
    </row>
    <row r="113" spans="1:17" x14ac:dyDescent="0.2">
      <c r="A113" s="18">
        <v>40909</v>
      </c>
      <c r="B113" s="19">
        <v>15377774</v>
      </c>
      <c r="C113" s="15">
        <v>700.22</v>
      </c>
      <c r="D113" s="15">
        <v>0</v>
      </c>
      <c r="E113" s="15">
        <v>-9.5</v>
      </c>
      <c r="F113" s="15">
        <v>31</v>
      </c>
      <c r="G113" s="15">
        <v>0</v>
      </c>
      <c r="H113" s="15">
        <v>1</v>
      </c>
      <c r="J113" s="17">
        <f t="shared" si="24"/>
        <v>4780839.7635845104</v>
      </c>
      <c r="K113" s="17">
        <f t="shared" si="25"/>
        <v>1947374.7149398576</v>
      </c>
      <c r="L113" s="17">
        <f t="shared" si="26"/>
        <v>0</v>
      </c>
      <c r="M113" s="17">
        <f t="shared" si="27"/>
        <v>-49502.259769619624</v>
      </c>
      <c r="N113" s="17">
        <f t="shared" si="28"/>
        <v>7888437.3851843504</v>
      </c>
      <c r="O113" s="17">
        <f t="shared" si="29"/>
        <v>0</v>
      </c>
      <c r="P113" s="17">
        <f t="shared" si="30"/>
        <v>896460.59721468505</v>
      </c>
      <c r="Q113" s="17">
        <f t="shared" si="31"/>
        <v>15463610.201153785</v>
      </c>
    </row>
    <row r="114" spans="1:17" x14ac:dyDescent="0.2">
      <c r="A114" s="18">
        <v>40940</v>
      </c>
      <c r="B114" s="19">
        <v>14331621</v>
      </c>
      <c r="C114" s="15">
        <v>628.92999999999995</v>
      </c>
      <c r="D114" s="15">
        <v>0</v>
      </c>
      <c r="E114" s="15">
        <v>-17.099999999999909</v>
      </c>
      <c r="F114" s="15">
        <v>29</v>
      </c>
      <c r="G114" s="15">
        <v>0</v>
      </c>
      <c r="H114" s="15">
        <v>1</v>
      </c>
      <c r="J114" s="17">
        <f t="shared" si="24"/>
        <v>4780839.7635845104</v>
      </c>
      <c r="K114" s="17">
        <f t="shared" si="25"/>
        <v>1749110.8215519758</v>
      </c>
      <c r="L114" s="17">
        <f t="shared" si="26"/>
        <v>0</v>
      </c>
      <c r="M114" s="17">
        <f t="shared" si="27"/>
        <v>-89104.067585314857</v>
      </c>
      <c r="N114" s="17">
        <f t="shared" si="28"/>
        <v>7379505.9409789089</v>
      </c>
      <c r="O114" s="17">
        <f t="shared" si="29"/>
        <v>0</v>
      </c>
      <c r="P114" s="17">
        <f t="shared" si="30"/>
        <v>896460.59721468505</v>
      </c>
      <c r="Q114" s="17">
        <f t="shared" si="31"/>
        <v>14716813.055744765</v>
      </c>
    </row>
    <row r="115" spans="1:17" x14ac:dyDescent="0.2">
      <c r="A115" s="18">
        <v>40969</v>
      </c>
      <c r="B115" s="19">
        <v>14211977</v>
      </c>
      <c r="C115" s="15">
        <v>520.29999999999995</v>
      </c>
      <c r="D115" s="15">
        <v>0.02</v>
      </c>
      <c r="E115" s="15">
        <v>-24.100000000000364</v>
      </c>
      <c r="F115" s="15">
        <v>31</v>
      </c>
      <c r="G115" s="15">
        <v>1</v>
      </c>
      <c r="H115" s="15">
        <v>1</v>
      </c>
      <c r="J115" s="17">
        <f t="shared" si="24"/>
        <v>4780839.7635845104</v>
      </c>
      <c r="K115" s="17">
        <f t="shared" si="25"/>
        <v>1447001.0342223982</v>
      </c>
      <c r="L115" s="17">
        <f t="shared" si="26"/>
        <v>293.78206157151402</v>
      </c>
      <c r="M115" s="17">
        <f t="shared" si="27"/>
        <v>-125579.41688924747</v>
      </c>
      <c r="N115" s="17">
        <f t="shared" si="28"/>
        <v>7888437.3851843504</v>
      </c>
      <c r="O115" s="17">
        <f t="shared" si="29"/>
        <v>-429823.48402715102</v>
      </c>
      <c r="P115" s="17">
        <f t="shared" si="30"/>
        <v>896460.59721468505</v>
      </c>
      <c r="Q115" s="17">
        <f t="shared" si="31"/>
        <v>14457629.661351116</v>
      </c>
    </row>
    <row r="116" spans="1:17" x14ac:dyDescent="0.2">
      <c r="A116" s="18">
        <v>41000</v>
      </c>
      <c r="B116" s="19">
        <v>13069683</v>
      </c>
      <c r="C116" s="15">
        <v>308.54000000000002</v>
      </c>
      <c r="D116" s="15">
        <v>0.12</v>
      </c>
      <c r="E116" s="15">
        <v>-9.5999999999999091</v>
      </c>
      <c r="F116" s="15">
        <v>30</v>
      </c>
      <c r="G116" s="15">
        <v>1</v>
      </c>
      <c r="H116" s="15">
        <v>1</v>
      </c>
      <c r="J116" s="17">
        <f t="shared" si="24"/>
        <v>4780839.7635845104</v>
      </c>
      <c r="K116" s="17">
        <f t="shared" si="25"/>
        <v>858077.45358250791</v>
      </c>
      <c r="L116" s="17">
        <f t="shared" si="26"/>
        <v>1762.6923694290838</v>
      </c>
      <c r="M116" s="17">
        <f t="shared" si="27"/>
        <v>-50023.336188246729</v>
      </c>
      <c r="N116" s="17">
        <f t="shared" si="28"/>
        <v>7633971.6630816292</v>
      </c>
      <c r="O116" s="17">
        <f t="shared" si="29"/>
        <v>-429823.48402715102</v>
      </c>
      <c r="P116" s="17">
        <f t="shared" si="30"/>
        <v>896460.59721468505</v>
      </c>
      <c r="Q116" s="17">
        <f t="shared" si="31"/>
        <v>13691265.349617364</v>
      </c>
    </row>
    <row r="117" spans="1:17" x14ac:dyDescent="0.2">
      <c r="A117" s="18">
        <v>41030</v>
      </c>
      <c r="B117" s="19">
        <v>13868621</v>
      </c>
      <c r="C117" s="15">
        <v>140.63</v>
      </c>
      <c r="D117" s="15">
        <v>18.57</v>
      </c>
      <c r="E117" s="15">
        <v>23.700000000000273</v>
      </c>
      <c r="F117" s="15">
        <v>31</v>
      </c>
      <c r="G117" s="15">
        <v>1</v>
      </c>
      <c r="H117" s="15">
        <v>1</v>
      </c>
      <c r="J117" s="17">
        <f t="shared" si="24"/>
        <v>4780839.7635845104</v>
      </c>
      <c r="K117" s="17">
        <f t="shared" si="25"/>
        <v>391104.66162347852</v>
      </c>
      <c r="L117" s="17">
        <f t="shared" si="26"/>
        <v>272776.64416915074</v>
      </c>
      <c r="M117" s="17">
        <f t="shared" si="27"/>
        <v>123495.11121473669</v>
      </c>
      <c r="N117" s="17">
        <f t="shared" si="28"/>
        <v>7888437.3851843504</v>
      </c>
      <c r="O117" s="17">
        <f t="shared" si="29"/>
        <v>-429823.48402715102</v>
      </c>
      <c r="P117" s="17">
        <f t="shared" si="30"/>
        <v>896460.59721468505</v>
      </c>
      <c r="Q117" s="17">
        <f t="shared" si="31"/>
        <v>13923290.678963762</v>
      </c>
    </row>
    <row r="118" spans="1:17" x14ac:dyDescent="0.2">
      <c r="A118" s="18">
        <v>41061</v>
      </c>
      <c r="B118" s="19">
        <v>14868354</v>
      </c>
      <c r="C118" s="15">
        <v>25.8</v>
      </c>
      <c r="D118" s="15">
        <v>71.97</v>
      </c>
      <c r="E118" s="15">
        <v>35.899999999999636</v>
      </c>
      <c r="F118" s="15">
        <v>30</v>
      </c>
      <c r="G118" s="15">
        <v>0</v>
      </c>
      <c r="H118" s="15">
        <v>1</v>
      </c>
      <c r="J118" s="17">
        <f t="shared" si="24"/>
        <v>4780839.7635845104</v>
      </c>
      <c r="K118" s="17">
        <f t="shared" si="25"/>
        <v>71752.117399457769</v>
      </c>
      <c r="L118" s="17">
        <f t="shared" si="26"/>
        <v>1057174.7485650931</v>
      </c>
      <c r="M118" s="17">
        <f t="shared" si="27"/>
        <v>187066.43428729754</v>
      </c>
      <c r="N118" s="17">
        <f t="shared" si="28"/>
        <v>7633971.6630816292</v>
      </c>
      <c r="O118" s="17">
        <f t="shared" si="29"/>
        <v>0</v>
      </c>
      <c r="P118" s="17">
        <f t="shared" si="30"/>
        <v>896460.59721468505</v>
      </c>
      <c r="Q118" s="17">
        <f t="shared" si="31"/>
        <v>14627265.324132675</v>
      </c>
    </row>
    <row r="119" spans="1:17" x14ac:dyDescent="0.2">
      <c r="A119" s="18">
        <v>41091</v>
      </c>
      <c r="B119" s="19">
        <v>16622947</v>
      </c>
      <c r="C119" s="15">
        <v>1.71</v>
      </c>
      <c r="D119" s="15">
        <v>138.5</v>
      </c>
      <c r="E119" s="15">
        <v>51.300000000000182</v>
      </c>
      <c r="F119" s="15">
        <v>31</v>
      </c>
      <c r="G119" s="15">
        <v>0</v>
      </c>
      <c r="H119" s="15">
        <v>1</v>
      </c>
      <c r="J119" s="17">
        <f t="shared" si="24"/>
        <v>4780839.7635845104</v>
      </c>
      <c r="K119" s="17">
        <f t="shared" si="25"/>
        <v>4755.6635950803411</v>
      </c>
      <c r="L119" s="17">
        <f t="shared" si="26"/>
        <v>2034440.7763827343</v>
      </c>
      <c r="M119" s="17">
        <f t="shared" si="27"/>
        <v>267312.2027559469</v>
      </c>
      <c r="N119" s="17">
        <f t="shared" si="28"/>
        <v>7888437.3851843504</v>
      </c>
      <c r="O119" s="17">
        <f t="shared" si="29"/>
        <v>0</v>
      </c>
      <c r="P119" s="17">
        <f t="shared" si="30"/>
        <v>896460.59721468505</v>
      </c>
      <c r="Q119" s="17">
        <f t="shared" si="31"/>
        <v>15872246.388717307</v>
      </c>
    </row>
    <row r="120" spans="1:17" x14ac:dyDescent="0.2">
      <c r="A120" s="18">
        <v>41122</v>
      </c>
      <c r="B120" s="19">
        <v>15780828</v>
      </c>
      <c r="C120" s="15">
        <v>5.34</v>
      </c>
      <c r="D120" s="15">
        <v>106.48</v>
      </c>
      <c r="E120" s="15">
        <v>37.599999999999909</v>
      </c>
      <c r="F120" s="15">
        <v>31</v>
      </c>
      <c r="G120" s="15">
        <v>0</v>
      </c>
      <c r="H120" s="15">
        <v>1</v>
      </c>
      <c r="J120" s="17">
        <f t="shared" si="24"/>
        <v>4780839.7635845104</v>
      </c>
      <c r="K120" s="17">
        <f t="shared" si="25"/>
        <v>14851.019647794748</v>
      </c>
      <c r="L120" s="17">
        <f t="shared" si="26"/>
        <v>1564095.6958067406</v>
      </c>
      <c r="M120" s="17">
        <f t="shared" si="27"/>
        <v>195924.73340396772</v>
      </c>
      <c r="N120" s="17">
        <f t="shared" si="28"/>
        <v>7888437.3851843504</v>
      </c>
      <c r="O120" s="17">
        <f t="shared" si="29"/>
        <v>0</v>
      </c>
      <c r="P120" s="17">
        <f t="shared" si="30"/>
        <v>896460.59721468505</v>
      </c>
      <c r="Q120" s="17">
        <f t="shared" si="31"/>
        <v>15340609.19484205</v>
      </c>
    </row>
    <row r="121" spans="1:17" x14ac:dyDescent="0.2">
      <c r="A121" s="18">
        <v>41153</v>
      </c>
      <c r="B121" s="19">
        <v>14057851</v>
      </c>
      <c r="C121" s="15">
        <v>57.87</v>
      </c>
      <c r="D121" s="15">
        <v>32.590000000000003</v>
      </c>
      <c r="E121" s="15">
        <v>43.200000000000273</v>
      </c>
      <c r="F121" s="15">
        <v>30</v>
      </c>
      <c r="G121" s="15">
        <v>1</v>
      </c>
      <c r="H121" s="15">
        <v>1</v>
      </c>
      <c r="J121" s="17">
        <f t="shared" si="24"/>
        <v>4780839.7635845104</v>
      </c>
      <c r="K121" s="17">
        <f t="shared" si="25"/>
        <v>160941.66798087678</v>
      </c>
      <c r="L121" s="17">
        <f t="shared" si="26"/>
        <v>478717.86933078209</v>
      </c>
      <c r="M121" s="17">
        <f t="shared" si="27"/>
        <v>225105.01284711383</v>
      </c>
      <c r="N121" s="17">
        <f t="shared" si="28"/>
        <v>7633971.6630816292</v>
      </c>
      <c r="O121" s="17">
        <f t="shared" si="29"/>
        <v>-429823.48402715102</v>
      </c>
      <c r="P121" s="17">
        <f t="shared" si="30"/>
        <v>896460.59721468505</v>
      </c>
      <c r="Q121" s="17">
        <f t="shared" si="31"/>
        <v>13746213.090012448</v>
      </c>
    </row>
    <row r="122" spans="1:17" x14ac:dyDescent="0.2">
      <c r="A122" s="18">
        <v>41183</v>
      </c>
      <c r="B122" s="19">
        <v>13542230</v>
      </c>
      <c r="C122" s="15">
        <v>236.69</v>
      </c>
      <c r="D122" s="15">
        <v>3.39</v>
      </c>
      <c r="E122" s="15">
        <v>-4.1000000000003638</v>
      </c>
      <c r="F122" s="15">
        <v>31</v>
      </c>
      <c r="G122" s="15">
        <v>1</v>
      </c>
      <c r="H122" s="15">
        <v>1</v>
      </c>
      <c r="J122" s="17">
        <f t="shared" si="24"/>
        <v>4780839.7635845104</v>
      </c>
      <c r="K122" s="17">
        <f t="shared" si="25"/>
        <v>658256.14989448292</v>
      </c>
      <c r="L122" s="17">
        <f t="shared" si="26"/>
        <v>49796.059436371623</v>
      </c>
      <c r="M122" s="17">
        <f t="shared" si="27"/>
        <v>-21364.133163732469</v>
      </c>
      <c r="N122" s="17">
        <f t="shared" si="28"/>
        <v>7888437.3851843504</v>
      </c>
      <c r="O122" s="17">
        <f t="shared" si="29"/>
        <v>-429823.48402715102</v>
      </c>
      <c r="P122" s="17">
        <f t="shared" si="30"/>
        <v>896460.59721468505</v>
      </c>
      <c r="Q122" s="17">
        <f t="shared" si="31"/>
        <v>13822602.338123517</v>
      </c>
    </row>
    <row r="123" spans="1:17" x14ac:dyDescent="0.2">
      <c r="A123" s="18">
        <v>41214</v>
      </c>
      <c r="B123" s="19">
        <v>14045765</v>
      </c>
      <c r="C123" s="15">
        <v>408.44</v>
      </c>
      <c r="D123" s="15">
        <v>0</v>
      </c>
      <c r="E123" s="15">
        <v>5.5</v>
      </c>
      <c r="F123" s="15">
        <v>30</v>
      </c>
      <c r="G123" s="15">
        <v>1</v>
      </c>
      <c r="H123" s="15">
        <v>1</v>
      </c>
      <c r="J123" s="17">
        <f t="shared" si="24"/>
        <v>4780839.7635845104</v>
      </c>
      <c r="K123" s="17">
        <f t="shared" si="25"/>
        <v>1135908.3267687804</v>
      </c>
      <c r="L123" s="17">
        <f t="shared" si="26"/>
        <v>0</v>
      </c>
      <c r="M123" s="17">
        <f t="shared" si="27"/>
        <v>28659.203024516624</v>
      </c>
      <c r="N123" s="17">
        <f t="shared" si="28"/>
        <v>7633971.6630816292</v>
      </c>
      <c r="O123" s="17">
        <f t="shared" si="29"/>
        <v>-429823.48402715102</v>
      </c>
      <c r="P123" s="17">
        <f t="shared" si="30"/>
        <v>896460.59721468505</v>
      </c>
      <c r="Q123" s="17">
        <f t="shared" si="31"/>
        <v>14046016.069646971</v>
      </c>
    </row>
    <row r="124" spans="1:17" x14ac:dyDescent="0.2">
      <c r="A124" s="18">
        <v>41244</v>
      </c>
      <c r="B124" s="19">
        <v>14927116</v>
      </c>
      <c r="C124" s="15">
        <v>615.76</v>
      </c>
      <c r="D124" s="15">
        <v>0</v>
      </c>
      <c r="E124" s="15">
        <v>-24.299999999999727</v>
      </c>
      <c r="F124" s="15">
        <v>31</v>
      </c>
      <c r="G124" s="15">
        <v>0</v>
      </c>
      <c r="H124" s="15">
        <v>1</v>
      </c>
      <c r="J124" s="17">
        <f t="shared" si="24"/>
        <v>4780839.7635845104</v>
      </c>
      <c r="K124" s="17">
        <f t="shared" si="25"/>
        <v>1712483.8686003922</v>
      </c>
      <c r="L124" s="17">
        <f t="shared" si="26"/>
        <v>0</v>
      </c>
      <c r="M124" s="17">
        <f t="shared" si="27"/>
        <v>-126621.56972649931</v>
      </c>
      <c r="N124" s="17">
        <f t="shared" si="28"/>
        <v>7888437.3851843504</v>
      </c>
      <c r="O124" s="17">
        <f t="shared" si="29"/>
        <v>0</v>
      </c>
      <c r="P124" s="17">
        <f t="shared" si="30"/>
        <v>896460.59721468505</v>
      </c>
      <c r="Q124" s="17">
        <f t="shared" si="31"/>
        <v>15151600.044857439</v>
      </c>
    </row>
    <row r="125" spans="1:17" x14ac:dyDescent="0.2">
      <c r="A125" s="18">
        <v>41275</v>
      </c>
      <c r="B125" s="19">
        <v>15674916</v>
      </c>
      <c r="C125" s="15">
        <v>700.22</v>
      </c>
      <c r="D125" s="15">
        <v>0</v>
      </c>
      <c r="E125" s="15">
        <v>-3.3000000000001819</v>
      </c>
      <c r="F125" s="15">
        <v>31</v>
      </c>
      <c r="G125" s="15">
        <v>0</v>
      </c>
      <c r="H125" s="15">
        <v>1</v>
      </c>
      <c r="J125" s="17">
        <f t="shared" si="24"/>
        <v>4780839.7635845104</v>
      </c>
      <c r="K125" s="17">
        <f t="shared" si="25"/>
        <v>1947374.7149398576</v>
      </c>
      <c r="L125" s="17">
        <f t="shared" si="26"/>
        <v>0</v>
      </c>
      <c r="M125" s="17">
        <f t="shared" si="27"/>
        <v>-17195.521814710923</v>
      </c>
      <c r="N125" s="17">
        <f t="shared" si="28"/>
        <v>7888437.3851843504</v>
      </c>
      <c r="O125" s="17">
        <f t="shared" si="29"/>
        <v>0</v>
      </c>
      <c r="P125" s="17">
        <f t="shared" si="30"/>
        <v>896460.59721468505</v>
      </c>
      <c r="Q125" s="17">
        <f t="shared" si="31"/>
        <v>15495916.939108694</v>
      </c>
    </row>
    <row r="126" spans="1:17" x14ac:dyDescent="0.2">
      <c r="A126" s="18">
        <v>41306</v>
      </c>
      <c r="B126" s="19">
        <v>14425835</v>
      </c>
      <c r="C126" s="15">
        <v>628.92999999999995</v>
      </c>
      <c r="D126" s="15">
        <v>0</v>
      </c>
      <c r="E126" s="15">
        <v>-39.599999999999909</v>
      </c>
      <c r="F126" s="15">
        <v>28</v>
      </c>
      <c r="G126" s="15">
        <v>0</v>
      </c>
      <c r="H126" s="15">
        <v>1</v>
      </c>
      <c r="J126" s="17">
        <f t="shared" si="24"/>
        <v>4780839.7635845104</v>
      </c>
      <c r="K126" s="17">
        <f t="shared" si="25"/>
        <v>1749110.8215519758</v>
      </c>
      <c r="L126" s="17">
        <f t="shared" si="26"/>
        <v>0</v>
      </c>
      <c r="M126" s="17">
        <f t="shared" si="27"/>
        <v>-206346.26177651924</v>
      </c>
      <c r="N126" s="17">
        <f t="shared" si="28"/>
        <v>7125040.2188761877</v>
      </c>
      <c r="O126" s="17">
        <f t="shared" si="29"/>
        <v>0</v>
      </c>
      <c r="P126" s="17">
        <f t="shared" si="30"/>
        <v>896460.59721468505</v>
      </c>
      <c r="Q126" s="17">
        <f t="shared" si="31"/>
        <v>14345105.139450841</v>
      </c>
    </row>
    <row r="127" spans="1:17" x14ac:dyDescent="0.2">
      <c r="A127" s="18">
        <v>41334</v>
      </c>
      <c r="B127" s="19">
        <v>15234288</v>
      </c>
      <c r="C127" s="15">
        <v>520.29999999999995</v>
      </c>
      <c r="D127" s="15">
        <v>0.02</v>
      </c>
      <c r="E127" s="15">
        <v>-28.199999999999818</v>
      </c>
      <c r="F127" s="15">
        <v>31</v>
      </c>
      <c r="G127" s="15">
        <v>1</v>
      </c>
      <c r="H127" s="15">
        <v>1</v>
      </c>
      <c r="J127" s="17">
        <f t="shared" si="24"/>
        <v>4780839.7635845104</v>
      </c>
      <c r="K127" s="17">
        <f t="shared" si="25"/>
        <v>1447001.0342223982</v>
      </c>
      <c r="L127" s="17">
        <f t="shared" si="26"/>
        <v>293.78206157151402</v>
      </c>
      <c r="M127" s="17">
        <f t="shared" si="27"/>
        <v>-146943.55005297522</v>
      </c>
      <c r="N127" s="17">
        <f t="shared" si="28"/>
        <v>7888437.3851843504</v>
      </c>
      <c r="O127" s="17">
        <f t="shared" si="29"/>
        <v>-429823.48402715102</v>
      </c>
      <c r="P127" s="17">
        <f t="shared" si="30"/>
        <v>896460.59721468505</v>
      </c>
      <c r="Q127" s="17">
        <f t="shared" si="31"/>
        <v>14436265.528187389</v>
      </c>
    </row>
    <row r="128" spans="1:17" x14ac:dyDescent="0.2">
      <c r="A128" s="18">
        <v>41365</v>
      </c>
      <c r="B128" s="19">
        <v>13794442</v>
      </c>
      <c r="C128" s="15">
        <v>308.54000000000002</v>
      </c>
      <c r="D128" s="15">
        <v>0.12</v>
      </c>
      <c r="E128" s="15">
        <v>-21.800000000000182</v>
      </c>
      <c r="F128" s="15">
        <v>30</v>
      </c>
      <c r="G128" s="15">
        <v>1</v>
      </c>
      <c r="H128" s="15">
        <v>1</v>
      </c>
      <c r="J128" s="17">
        <f t="shared" si="24"/>
        <v>4780839.7635845104</v>
      </c>
      <c r="K128" s="17">
        <f t="shared" si="25"/>
        <v>858077.45358250791</v>
      </c>
      <c r="L128" s="17">
        <f t="shared" si="26"/>
        <v>1762.6923694290838</v>
      </c>
      <c r="M128" s="17">
        <f t="shared" si="27"/>
        <v>-113594.6592608123</v>
      </c>
      <c r="N128" s="17">
        <f t="shared" si="28"/>
        <v>7633971.6630816292</v>
      </c>
      <c r="O128" s="17">
        <f t="shared" si="29"/>
        <v>-429823.48402715102</v>
      </c>
      <c r="P128" s="17">
        <f t="shared" si="30"/>
        <v>896460.59721468505</v>
      </c>
      <c r="Q128" s="17">
        <f t="shared" si="31"/>
        <v>13627694.0265448</v>
      </c>
    </row>
    <row r="129" spans="1:17" x14ac:dyDescent="0.2">
      <c r="A129" s="18">
        <v>41395</v>
      </c>
      <c r="B129" s="19">
        <v>13783136</v>
      </c>
      <c r="C129" s="15">
        <v>140.63</v>
      </c>
      <c r="D129" s="15">
        <v>18.57</v>
      </c>
      <c r="E129" s="15">
        <v>24.599999999999909</v>
      </c>
      <c r="F129" s="15">
        <v>31</v>
      </c>
      <c r="G129" s="15">
        <v>1</v>
      </c>
      <c r="H129" s="15">
        <v>1</v>
      </c>
      <c r="J129" s="17">
        <f t="shared" si="24"/>
        <v>4780839.7635845104</v>
      </c>
      <c r="K129" s="17">
        <f t="shared" si="25"/>
        <v>391104.66162347852</v>
      </c>
      <c r="L129" s="17">
        <f t="shared" si="26"/>
        <v>272776.64416915074</v>
      </c>
      <c r="M129" s="17">
        <f t="shared" si="27"/>
        <v>128184.79898238297</v>
      </c>
      <c r="N129" s="17">
        <f t="shared" si="28"/>
        <v>7888437.3851843504</v>
      </c>
      <c r="O129" s="17">
        <f t="shared" si="29"/>
        <v>-429823.48402715102</v>
      </c>
      <c r="P129" s="17">
        <f t="shared" si="30"/>
        <v>896460.59721468505</v>
      </c>
      <c r="Q129" s="17">
        <f t="shared" si="31"/>
        <v>13927980.366731407</v>
      </c>
    </row>
    <row r="130" spans="1:17" x14ac:dyDescent="0.2">
      <c r="A130" s="18">
        <v>41426</v>
      </c>
      <c r="B130" s="19">
        <v>14353292</v>
      </c>
      <c r="C130" s="15">
        <v>25.8</v>
      </c>
      <c r="D130" s="15">
        <v>71.97</v>
      </c>
      <c r="E130" s="15">
        <v>59.599999999999909</v>
      </c>
      <c r="F130" s="15">
        <v>30</v>
      </c>
      <c r="G130" s="15">
        <v>0</v>
      </c>
      <c r="H130" s="15">
        <v>1</v>
      </c>
      <c r="J130" s="17">
        <f t="shared" ref="J130:J148" si="32">const</f>
        <v>4780839.7635845104</v>
      </c>
      <c r="K130" s="17">
        <f t="shared" ref="K130:K148" si="33">PearsonHDD*C130</f>
        <v>71752.117399457769</v>
      </c>
      <c r="L130" s="17">
        <f t="shared" ref="L130:L148" si="34">PearsonCDD*D130</f>
        <v>1057174.7485650931</v>
      </c>
      <c r="M130" s="17">
        <f t="shared" ref="M130:M148" si="35">d_TorFTE_1*E130</f>
        <v>310561.54550203425</v>
      </c>
      <c r="N130" s="17">
        <f t="shared" ref="N130:N148" si="36">MonthDays*F130</f>
        <v>7633971.6630816292</v>
      </c>
      <c r="O130" s="17">
        <f t="shared" ref="O130:O148" si="37">Shoulder1*G130</f>
        <v>0</v>
      </c>
      <c r="P130" s="17">
        <f t="shared" ref="P130:P148" si="38">GSltStrucD*H130</f>
        <v>896460.59721468505</v>
      </c>
      <c r="Q130" s="17">
        <f t="shared" ref="Q130:Q148" si="39">SUM(J130:P130)</f>
        <v>14750760.43534741</v>
      </c>
    </row>
    <row r="131" spans="1:17" x14ac:dyDescent="0.2">
      <c r="A131" s="18">
        <v>41456</v>
      </c>
      <c r="B131" s="19">
        <v>16171502</v>
      </c>
      <c r="C131" s="15">
        <v>1.71</v>
      </c>
      <c r="D131" s="15">
        <v>138.5</v>
      </c>
      <c r="E131" s="15">
        <v>60.100000000000364</v>
      </c>
      <c r="F131" s="15">
        <v>31</v>
      </c>
      <c r="G131" s="15">
        <v>0</v>
      </c>
      <c r="H131" s="15">
        <v>1</v>
      </c>
      <c r="J131" s="17">
        <f t="shared" si="32"/>
        <v>4780839.7635845104</v>
      </c>
      <c r="K131" s="17">
        <f t="shared" si="33"/>
        <v>4755.6635950803411</v>
      </c>
      <c r="L131" s="17">
        <f t="shared" si="34"/>
        <v>2034440.7763827343</v>
      </c>
      <c r="M131" s="17">
        <f t="shared" si="35"/>
        <v>313166.92759517446</v>
      </c>
      <c r="N131" s="17">
        <f t="shared" si="36"/>
        <v>7888437.3851843504</v>
      </c>
      <c r="O131" s="17">
        <f t="shared" si="37"/>
        <v>0</v>
      </c>
      <c r="P131" s="17">
        <f t="shared" si="38"/>
        <v>896460.59721468505</v>
      </c>
      <c r="Q131" s="17">
        <f t="shared" si="39"/>
        <v>15918101.113556536</v>
      </c>
    </row>
    <row r="132" spans="1:17" x14ac:dyDescent="0.2">
      <c r="A132" s="18">
        <v>41487</v>
      </c>
      <c r="B132" s="19">
        <v>15437622</v>
      </c>
      <c r="C132" s="15">
        <v>5.34</v>
      </c>
      <c r="D132" s="15">
        <v>106.48</v>
      </c>
      <c r="E132" s="15">
        <v>44.899999999999636</v>
      </c>
      <c r="F132" s="15">
        <v>31</v>
      </c>
      <c r="G132" s="15">
        <v>0</v>
      </c>
      <c r="H132" s="15">
        <v>1</v>
      </c>
      <c r="J132" s="17">
        <f t="shared" si="32"/>
        <v>4780839.7635845104</v>
      </c>
      <c r="K132" s="17">
        <f t="shared" si="33"/>
        <v>14851.019647794748</v>
      </c>
      <c r="L132" s="17">
        <f t="shared" si="34"/>
        <v>1564095.6958067406</v>
      </c>
      <c r="M132" s="17">
        <f t="shared" si="35"/>
        <v>233963.31196377927</v>
      </c>
      <c r="N132" s="17">
        <f t="shared" si="36"/>
        <v>7888437.3851843504</v>
      </c>
      <c r="O132" s="17">
        <f t="shared" si="37"/>
        <v>0</v>
      </c>
      <c r="P132" s="17">
        <f t="shared" si="38"/>
        <v>896460.59721468505</v>
      </c>
      <c r="Q132" s="17">
        <f t="shared" si="39"/>
        <v>15378647.773401862</v>
      </c>
    </row>
    <row r="133" spans="1:17" x14ac:dyDescent="0.2">
      <c r="A133" s="18">
        <v>41518</v>
      </c>
      <c r="B133" s="19">
        <v>14047358</v>
      </c>
      <c r="C133" s="15">
        <v>57.87</v>
      </c>
      <c r="D133" s="15">
        <v>32.590000000000003</v>
      </c>
      <c r="E133" s="15">
        <v>24</v>
      </c>
      <c r="F133" s="15">
        <v>30</v>
      </c>
      <c r="G133" s="15">
        <v>1</v>
      </c>
      <c r="H133" s="15">
        <v>1</v>
      </c>
      <c r="J133" s="17">
        <f t="shared" si="32"/>
        <v>4780839.7635845104</v>
      </c>
      <c r="K133" s="17">
        <f t="shared" si="33"/>
        <v>160941.66798087678</v>
      </c>
      <c r="L133" s="17">
        <f t="shared" si="34"/>
        <v>478717.86933078209</v>
      </c>
      <c r="M133" s="17">
        <f t="shared" si="35"/>
        <v>125058.340470618</v>
      </c>
      <c r="N133" s="17">
        <f t="shared" si="36"/>
        <v>7633971.6630816292</v>
      </c>
      <c r="O133" s="17">
        <f t="shared" si="37"/>
        <v>-429823.48402715102</v>
      </c>
      <c r="P133" s="17">
        <f t="shared" si="38"/>
        <v>896460.59721468505</v>
      </c>
      <c r="Q133" s="17">
        <f t="shared" si="39"/>
        <v>13646166.417635951</v>
      </c>
    </row>
    <row r="134" spans="1:17" x14ac:dyDescent="0.2">
      <c r="A134" s="18">
        <v>41548</v>
      </c>
      <c r="B134" s="19">
        <v>13615030</v>
      </c>
      <c r="C134" s="15">
        <v>236.69</v>
      </c>
      <c r="D134" s="15">
        <v>3.39</v>
      </c>
      <c r="E134" s="15">
        <v>-14.099999999999909</v>
      </c>
      <c r="F134" s="15">
        <v>31</v>
      </c>
      <c r="G134" s="15">
        <v>1</v>
      </c>
      <c r="H134" s="15">
        <v>1</v>
      </c>
      <c r="J134" s="17">
        <f t="shared" si="32"/>
        <v>4780839.7635845104</v>
      </c>
      <c r="K134" s="17">
        <f t="shared" si="33"/>
        <v>658256.14989448292</v>
      </c>
      <c r="L134" s="17">
        <f t="shared" si="34"/>
        <v>49796.059436371623</v>
      </c>
      <c r="M134" s="17">
        <f t="shared" si="35"/>
        <v>-73471.775026487609</v>
      </c>
      <c r="N134" s="17">
        <f t="shared" si="36"/>
        <v>7888437.3851843504</v>
      </c>
      <c r="O134" s="17">
        <f t="shared" si="37"/>
        <v>-429823.48402715102</v>
      </c>
      <c r="P134" s="17">
        <f t="shared" si="38"/>
        <v>896460.59721468505</v>
      </c>
      <c r="Q134" s="17">
        <f t="shared" si="39"/>
        <v>13770494.696260763</v>
      </c>
    </row>
    <row r="135" spans="1:17" x14ac:dyDescent="0.2">
      <c r="A135" s="18">
        <v>41579</v>
      </c>
      <c r="B135" s="19">
        <v>13376948</v>
      </c>
      <c r="C135" s="15">
        <v>408.44</v>
      </c>
      <c r="D135" s="15">
        <v>0</v>
      </c>
      <c r="E135" s="15">
        <v>-23.900000000000091</v>
      </c>
      <c r="F135" s="15">
        <v>30</v>
      </c>
      <c r="G135" s="15">
        <v>1</v>
      </c>
      <c r="H135" s="15">
        <v>1</v>
      </c>
      <c r="J135" s="17">
        <f t="shared" si="32"/>
        <v>4780839.7635845104</v>
      </c>
      <c r="K135" s="17">
        <f t="shared" si="33"/>
        <v>1135908.3267687804</v>
      </c>
      <c r="L135" s="17">
        <f t="shared" si="34"/>
        <v>0</v>
      </c>
      <c r="M135" s="17">
        <f t="shared" si="35"/>
        <v>-124537.2640519909</v>
      </c>
      <c r="N135" s="17">
        <f t="shared" si="36"/>
        <v>7633971.6630816292</v>
      </c>
      <c r="O135" s="17">
        <f t="shared" si="37"/>
        <v>-429823.48402715102</v>
      </c>
      <c r="P135" s="17">
        <f t="shared" si="38"/>
        <v>896460.59721468505</v>
      </c>
      <c r="Q135" s="17">
        <f t="shared" si="39"/>
        <v>13892819.602570465</v>
      </c>
    </row>
    <row r="136" spans="1:17" x14ac:dyDescent="0.2">
      <c r="A136" s="18">
        <v>41609</v>
      </c>
      <c r="B136" s="19">
        <v>14927116</v>
      </c>
      <c r="C136" s="15">
        <v>615.76</v>
      </c>
      <c r="D136" s="15">
        <v>0</v>
      </c>
      <c r="E136" s="15">
        <v>-44.899999999999636</v>
      </c>
      <c r="F136" s="15">
        <v>31</v>
      </c>
      <c r="G136" s="15">
        <v>0</v>
      </c>
      <c r="H136" s="15">
        <v>1</v>
      </c>
      <c r="J136" s="17">
        <f t="shared" si="32"/>
        <v>4780839.7635845104</v>
      </c>
      <c r="K136" s="17">
        <f t="shared" si="33"/>
        <v>1712483.8686003922</v>
      </c>
      <c r="L136" s="17">
        <f t="shared" si="34"/>
        <v>0</v>
      </c>
      <c r="M136" s="17">
        <f t="shared" si="35"/>
        <v>-233963.31196377927</v>
      </c>
      <c r="N136" s="17">
        <f t="shared" si="36"/>
        <v>7888437.3851843504</v>
      </c>
      <c r="O136" s="17">
        <f t="shared" si="37"/>
        <v>0</v>
      </c>
      <c r="P136" s="17">
        <f t="shared" si="38"/>
        <v>896460.59721468505</v>
      </c>
      <c r="Q136" s="17">
        <f t="shared" si="39"/>
        <v>15044258.302620159</v>
      </c>
    </row>
    <row r="137" spans="1:17" x14ac:dyDescent="0.2">
      <c r="A137" s="18">
        <v>41640</v>
      </c>
      <c r="C137" s="15">
        <v>700.22</v>
      </c>
      <c r="D137" s="15">
        <v>0</v>
      </c>
      <c r="E137" s="15">
        <v>-9.9000000000000909</v>
      </c>
      <c r="F137" s="15">
        <v>31</v>
      </c>
      <c r="G137" s="15">
        <v>0</v>
      </c>
      <c r="H137" s="15">
        <v>1</v>
      </c>
      <c r="J137" s="17">
        <f t="shared" si="32"/>
        <v>4780839.7635845104</v>
      </c>
      <c r="K137" s="17">
        <f t="shared" si="33"/>
        <v>1947374.7149398576</v>
      </c>
      <c r="L137" s="17">
        <f t="shared" si="34"/>
        <v>0</v>
      </c>
      <c r="M137" s="17">
        <f t="shared" si="35"/>
        <v>-51586.5654441304</v>
      </c>
      <c r="N137" s="17">
        <f t="shared" si="36"/>
        <v>7888437.3851843504</v>
      </c>
      <c r="O137" s="17">
        <f t="shared" si="37"/>
        <v>0</v>
      </c>
      <c r="P137" s="17">
        <f t="shared" si="38"/>
        <v>896460.59721468505</v>
      </c>
      <c r="Q137" s="17">
        <f t="shared" si="39"/>
        <v>15461525.895479275</v>
      </c>
    </row>
    <row r="138" spans="1:17" x14ac:dyDescent="0.2">
      <c r="A138" s="18">
        <v>41671</v>
      </c>
      <c r="C138" s="15">
        <v>628.92999999999995</v>
      </c>
      <c r="D138" s="15">
        <v>0</v>
      </c>
      <c r="E138" s="15">
        <v>-43.164983245616895</v>
      </c>
      <c r="F138" s="15">
        <v>28</v>
      </c>
      <c r="G138" s="15">
        <v>0</v>
      </c>
      <c r="H138" s="15">
        <v>1</v>
      </c>
      <c r="J138" s="17">
        <f t="shared" si="32"/>
        <v>4780839.7635845104</v>
      </c>
      <c r="K138" s="17">
        <f t="shared" si="33"/>
        <v>1749110.8215519758</v>
      </c>
      <c r="L138" s="17">
        <f t="shared" si="34"/>
        <v>0</v>
      </c>
      <c r="M138" s="17">
        <f t="shared" si="35"/>
        <v>-224922.54879745332</v>
      </c>
      <c r="N138" s="17">
        <f t="shared" si="36"/>
        <v>7125040.2188761877</v>
      </c>
      <c r="O138" s="17">
        <f t="shared" si="37"/>
        <v>0</v>
      </c>
      <c r="P138" s="17">
        <f t="shared" si="38"/>
        <v>896460.59721468505</v>
      </c>
      <c r="Q138" s="17">
        <f t="shared" si="39"/>
        <v>14326528.852429906</v>
      </c>
    </row>
    <row r="139" spans="1:17" x14ac:dyDescent="0.2">
      <c r="A139" s="18">
        <v>41699</v>
      </c>
      <c r="C139" s="15">
        <v>520.29999999999995</v>
      </c>
      <c r="D139" s="15">
        <v>0.02</v>
      </c>
      <c r="E139" s="15">
        <v>-26.868468917744394</v>
      </c>
      <c r="F139" s="15">
        <v>31</v>
      </c>
      <c r="G139" s="15">
        <v>1</v>
      </c>
      <c r="H139" s="15">
        <v>1</v>
      </c>
      <c r="J139" s="17">
        <f t="shared" si="32"/>
        <v>4780839.7635845104</v>
      </c>
      <c r="K139" s="17">
        <f t="shared" si="33"/>
        <v>1447001.0342223982</v>
      </c>
      <c r="L139" s="17">
        <f t="shared" si="34"/>
        <v>293.78206157151402</v>
      </c>
      <c r="M139" s="17">
        <f t="shared" si="35"/>
        <v>-140005.25557664566</v>
      </c>
      <c r="N139" s="17">
        <f t="shared" si="36"/>
        <v>7888437.3851843504</v>
      </c>
      <c r="O139" s="17">
        <f t="shared" si="37"/>
        <v>-429823.48402715102</v>
      </c>
      <c r="P139" s="17">
        <f t="shared" si="38"/>
        <v>896460.59721468505</v>
      </c>
      <c r="Q139" s="17">
        <f t="shared" si="39"/>
        <v>14443203.822663719</v>
      </c>
    </row>
    <row r="140" spans="1:17" x14ac:dyDescent="0.2">
      <c r="A140" s="18">
        <v>41730</v>
      </c>
      <c r="C140" s="15">
        <v>308.54000000000002</v>
      </c>
      <c r="D140" s="15">
        <v>0.12</v>
      </c>
      <c r="E140" s="15">
        <v>-16.054879319931388</v>
      </c>
      <c r="F140" s="15">
        <v>30</v>
      </c>
      <c r="G140" s="15">
        <v>1</v>
      </c>
      <c r="H140" s="15">
        <v>1</v>
      </c>
      <c r="J140" s="17">
        <f t="shared" si="32"/>
        <v>4780839.7635845104</v>
      </c>
      <c r="K140" s="17">
        <f t="shared" si="33"/>
        <v>858077.45358250791</v>
      </c>
      <c r="L140" s="17">
        <f t="shared" si="34"/>
        <v>1762.6923694290838</v>
      </c>
      <c r="M140" s="17">
        <f t="shared" si="35"/>
        <v>-83658.190175277647</v>
      </c>
      <c r="N140" s="17">
        <f t="shared" si="36"/>
        <v>7633971.6630816292</v>
      </c>
      <c r="O140" s="17">
        <f t="shared" si="37"/>
        <v>-429823.48402715102</v>
      </c>
      <c r="P140" s="17">
        <f t="shared" si="38"/>
        <v>896460.59721468505</v>
      </c>
      <c r="Q140" s="17">
        <f t="shared" si="39"/>
        <v>13657630.495630333</v>
      </c>
    </row>
    <row r="141" spans="1:17" x14ac:dyDescent="0.2">
      <c r="A141" s="18">
        <v>41760</v>
      </c>
      <c r="C141" s="15">
        <v>140.63</v>
      </c>
      <c r="D141" s="15">
        <v>18.57</v>
      </c>
      <c r="E141" s="15">
        <v>24.836186446080774</v>
      </c>
      <c r="F141" s="15">
        <v>31</v>
      </c>
      <c r="G141" s="15">
        <v>1</v>
      </c>
      <c r="H141" s="15">
        <v>1</v>
      </c>
      <c r="J141" s="17">
        <f t="shared" si="32"/>
        <v>4780839.7635845104</v>
      </c>
      <c r="K141" s="17">
        <f t="shared" si="33"/>
        <v>391104.66162347852</v>
      </c>
      <c r="L141" s="17">
        <f t="shared" si="34"/>
        <v>272776.64416915074</v>
      </c>
      <c r="M141" s="17">
        <f t="shared" si="35"/>
        <v>129415.51085690489</v>
      </c>
      <c r="N141" s="17">
        <f t="shared" si="36"/>
        <v>7888437.3851843504</v>
      </c>
      <c r="O141" s="17">
        <f t="shared" si="37"/>
        <v>-429823.48402715102</v>
      </c>
      <c r="P141" s="17">
        <f t="shared" si="38"/>
        <v>896460.59721468505</v>
      </c>
      <c r="Q141" s="17">
        <f t="shared" si="39"/>
        <v>13929211.078605929</v>
      </c>
    </row>
    <row r="142" spans="1:17" x14ac:dyDescent="0.2">
      <c r="A142" s="18">
        <v>41791</v>
      </c>
      <c r="C142" s="15">
        <v>25.8</v>
      </c>
      <c r="D142" s="15">
        <v>71.97</v>
      </c>
      <c r="E142" s="15">
        <v>48.934601831826058</v>
      </c>
      <c r="F142" s="15">
        <v>30</v>
      </c>
      <c r="G142" s="15">
        <v>0</v>
      </c>
      <c r="H142" s="15">
        <v>1</v>
      </c>
      <c r="J142" s="17">
        <f t="shared" si="32"/>
        <v>4780839.7635845104</v>
      </c>
      <c r="K142" s="17">
        <f t="shared" si="33"/>
        <v>71752.117399457769</v>
      </c>
      <c r="L142" s="17">
        <f t="shared" si="34"/>
        <v>1057174.7485650931</v>
      </c>
      <c r="M142" s="17">
        <f t="shared" si="35"/>
        <v>254986.67069494294</v>
      </c>
      <c r="N142" s="17">
        <f t="shared" si="36"/>
        <v>7633971.6630816292</v>
      </c>
      <c r="O142" s="17">
        <f t="shared" si="37"/>
        <v>0</v>
      </c>
      <c r="P142" s="17">
        <f t="shared" si="38"/>
        <v>896460.59721468505</v>
      </c>
      <c r="Q142" s="17">
        <f t="shared" si="39"/>
        <v>14695185.56054032</v>
      </c>
    </row>
    <row r="143" spans="1:17" x14ac:dyDescent="0.2">
      <c r="A143" s="18">
        <v>41821</v>
      </c>
      <c r="C143" s="15">
        <v>1.71</v>
      </c>
      <c r="D143" s="15">
        <v>138.5</v>
      </c>
      <c r="E143" s="15">
        <v>57.229826990883794</v>
      </c>
      <c r="F143" s="15">
        <v>31</v>
      </c>
      <c r="G143" s="15">
        <v>0</v>
      </c>
      <c r="H143" s="15">
        <v>1</v>
      </c>
      <c r="J143" s="17">
        <f t="shared" si="32"/>
        <v>4780839.7635845104</v>
      </c>
      <c r="K143" s="17">
        <f t="shared" si="33"/>
        <v>4755.6635950803411</v>
      </c>
      <c r="L143" s="17">
        <f t="shared" si="34"/>
        <v>2034440.7763827343</v>
      </c>
      <c r="M143" s="17">
        <f t="shared" si="35"/>
        <v>298211.13287085452</v>
      </c>
      <c r="N143" s="17">
        <f t="shared" si="36"/>
        <v>7888437.3851843504</v>
      </c>
      <c r="O143" s="17">
        <f t="shared" si="37"/>
        <v>0</v>
      </c>
      <c r="P143" s="17">
        <f t="shared" si="38"/>
        <v>896460.59721468505</v>
      </c>
      <c r="Q143" s="17">
        <f t="shared" si="39"/>
        <v>15903145.318832217</v>
      </c>
    </row>
    <row r="144" spans="1:17" x14ac:dyDescent="0.2">
      <c r="A144" s="18">
        <v>41852</v>
      </c>
      <c r="C144" s="15">
        <v>5.34</v>
      </c>
      <c r="D144" s="15">
        <v>106.48</v>
      </c>
      <c r="E144" s="15">
        <v>42.376802336397304</v>
      </c>
      <c r="F144" s="15">
        <v>31</v>
      </c>
      <c r="G144" s="15">
        <v>0</v>
      </c>
      <c r="H144" s="15">
        <v>1</v>
      </c>
      <c r="J144" s="17">
        <f t="shared" si="32"/>
        <v>4780839.7635845104</v>
      </c>
      <c r="K144" s="17">
        <f t="shared" si="33"/>
        <v>14851.019647794748</v>
      </c>
      <c r="L144" s="17">
        <f t="shared" si="34"/>
        <v>1564095.6958067406</v>
      </c>
      <c r="M144" s="17">
        <f t="shared" si="35"/>
        <v>220815.5239433856</v>
      </c>
      <c r="N144" s="17">
        <f t="shared" si="36"/>
        <v>7888437.3851843504</v>
      </c>
      <c r="O144" s="17">
        <f t="shared" si="37"/>
        <v>0</v>
      </c>
      <c r="P144" s="17">
        <f t="shared" si="38"/>
        <v>896460.59721468505</v>
      </c>
      <c r="Q144" s="17">
        <f t="shared" si="39"/>
        <v>15365499.985381467</v>
      </c>
    </row>
    <row r="145" spans="1:17" x14ac:dyDescent="0.2">
      <c r="A145" s="18">
        <v>41883</v>
      </c>
      <c r="C145" s="15">
        <v>57.87</v>
      </c>
      <c r="D145" s="15">
        <v>32.590000000000003</v>
      </c>
      <c r="E145" s="15">
        <v>34.715306939691345</v>
      </c>
      <c r="F145" s="15">
        <v>30</v>
      </c>
      <c r="G145" s="15">
        <v>1</v>
      </c>
      <c r="H145" s="15">
        <v>1</v>
      </c>
      <c r="J145" s="17">
        <f t="shared" si="32"/>
        <v>4780839.7635845104</v>
      </c>
      <c r="K145" s="17">
        <f t="shared" si="33"/>
        <v>160941.66798087678</v>
      </c>
      <c r="L145" s="17">
        <f t="shared" si="34"/>
        <v>478717.86933078209</v>
      </c>
      <c r="M145" s="17">
        <f t="shared" si="35"/>
        <v>180893.27811691366</v>
      </c>
      <c r="N145" s="17">
        <f t="shared" si="36"/>
        <v>7633971.6630816292</v>
      </c>
      <c r="O145" s="17">
        <f t="shared" si="37"/>
        <v>-429823.48402715102</v>
      </c>
      <c r="P145" s="17">
        <f t="shared" si="38"/>
        <v>896460.59721468505</v>
      </c>
      <c r="Q145" s="17">
        <f t="shared" si="39"/>
        <v>13702001.355282247</v>
      </c>
    </row>
    <row r="146" spans="1:17" x14ac:dyDescent="0.2">
      <c r="A146" s="18">
        <v>41913</v>
      </c>
      <c r="C146" s="15">
        <v>236.69</v>
      </c>
      <c r="D146" s="15">
        <v>3.39</v>
      </c>
      <c r="E146" s="15">
        <v>-9.2826953345543188</v>
      </c>
      <c r="F146" s="15">
        <v>31</v>
      </c>
      <c r="G146" s="15">
        <v>1</v>
      </c>
      <c r="H146" s="15">
        <v>1</v>
      </c>
      <c r="J146" s="17">
        <f t="shared" si="32"/>
        <v>4780839.7635845104</v>
      </c>
      <c r="K146" s="17">
        <f t="shared" si="33"/>
        <v>658256.14989448292</v>
      </c>
      <c r="L146" s="17">
        <f t="shared" si="34"/>
        <v>49796.059436371623</v>
      </c>
      <c r="M146" s="17">
        <f t="shared" si="35"/>
        <v>-48369.936401404637</v>
      </c>
      <c r="N146" s="17">
        <f t="shared" si="36"/>
        <v>7888437.3851843504</v>
      </c>
      <c r="O146" s="17">
        <f t="shared" si="37"/>
        <v>-429823.48402715102</v>
      </c>
      <c r="P146" s="17">
        <f t="shared" si="38"/>
        <v>896460.59721468505</v>
      </c>
      <c r="Q146" s="17">
        <f t="shared" si="39"/>
        <v>13795596.534885844</v>
      </c>
    </row>
    <row r="147" spans="1:17" x14ac:dyDescent="0.2">
      <c r="A147" s="18">
        <v>41944</v>
      </c>
      <c r="C147" s="15">
        <v>408.44</v>
      </c>
      <c r="D147" s="15">
        <v>0</v>
      </c>
      <c r="E147" s="15">
        <v>-9.2332160146220303</v>
      </c>
      <c r="F147" s="15">
        <v>30</v>
      </c>
      <c r="G147" s="15">
        <v>1</v>
      </c>
      <c r="H147" s="15">
        <v>1</v>
      </c>
      <c r="J147" s="17">
        <f t="shared" si="32"/>
        <v>4780839.7635845104</v>
      </c>
      <c r="K147" s="17">
        <f t="shared" si="33"/>
        <v>1135908.3267687804</v>
      </c>
      <c r="L147" s="17">
        <f t="shared" si="34"/>
        <v>0</v>
      </c>
      <c r="M147" s="17">
        <f t="shared" si="35"/>
        <v>-48112.111333140187</v>
      </c>
      <c r="N147" s="17">
        <f t="shared" si="36"/>
        <v>7633971.6630816292</v>
      </c>
      <c r="O147" s="17">
        <f t="shared" si="37"/>
        <v>-429823.48402715102</v>
      </c>
      <c r="P147" s="17">
        <f t="shared" si="38"/>
        <v>896460.59721468505</v>
      </c>
      <c r="Q147" s="17">
        <f t="shared" si="39"/>
        <v>13969244.755289314</v>
      </c>
    </row>
    <row r="148" spans="1:17" x14ac:dyDescent="0.2">
      <c r="A148" s="18">
        <v>41974</v>
      </c>
      <c r="C148" s="15">
        <v>615.76</v>
      </c>
      <c r="D148" s="15">
        <v>0</v>
      </c>
      <c r="E148" s="15">
        <v>-35.431460153576154</v>
      </c>
      <c r="F148" s="15">
        <v>31</v>
      </c>
      <c r="G148" s="15">
        <v>0</v>
      </c>
      <c r="H148" s="15">
        <v>1</v>
      </c>
      <c r="J148" s="17">
        <f t="shared" si="32"/>
        <v>4780839.7635845104</v>
      </c>
      <c r="K148" s="17">
        <f t="shared" si="33"/>
        <v>1712483.8686003922</v>
      </c>
      <c r="L148" s="17">
        <f t="shared" si="34"/>
        <v>0</v>
      </c>
      <c r="M148" s="17">
        <f t="shared" si="35"/>
        <v>-184624.9836357109</v>
      </c>
      <c r="N148" s="17">
        <f t="shared" si="36"/>
        <v>7888437.3851843504</v>
      </c>
      <c r="O148" s="17">
        <f t="shared" si="37"/>
        <v>0</v>
      </c>
      <c r="P148" s="17">
        <f t="shared" si="38"/>
        <v>896460.59721468505</v>
      </c>
      <c r="Q148" s="17">
        <f t="shared" si="39"/>
        <v>15093596.630948229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148"/>
  <sheetViews>
    <sheetView workbookViewId="0"/>
  </sheetViews>
  <sheetFormatPr defaultColWidth="9.140625" defaultRowHeight="12.75" x14ac:dyDescent="0.2"/>
  <cols>
    <col min="1" max="2" width="9.140625" style="17"/>
    <col min="3" max="3" width="10.5703125" style="17" bestFit="1" customWidth="1"/>
    <col min="4" max="231" width="9.140625" style="17"/>
    <col min="232" max="232" width="13.7109375" style="17" bestFit="1" customWidth="1"/>
    <col min="233" max="233" width="10.140625" style="17" bestFit="1" customWidth="1"/>
    <col min="234" max="234" width="10.5703125" style="17" bestFit="1" customWidth="1"/>
    <col min="235" max="236" width="11.140625" style="17" bestFit="1" customWidth="1"/>
    <col min="237" max="238" width="9.85546875" style="17" bestFit="1" customWidth="1"/>
    <col min="239" max="240" width="9.140625" style="17"/>
    <col min="241" max="241" width="10.5703125" style="17" bestFit="1" customWidth="1"/>
    <col min="242" max="243" width="10.5703125" style="17" customWidth="1"/>
    <col min="244" max="244" width="11.140625" style="17" bestFit="1" customWidth="1"/>
    <col min="245" max="246" width="11.7109375" style="17" bestFit="1" customWidth="1"/>
    <col min="247" max="247" width="8" style="17" bestFit="1" customWidth="1"/>
    <col min="248" max="249" width="8" style="17" customWidth="1"/>
    <col min="250" max="250" width="12" style="17" bestFit="1" customWidth="1"/>
    <col min="251" max="251" width="10.28515625" style="17" customWidth="1"/>
    <col min="252" max="252" width="9.5703125" style="17" bestFit="1" customWidth="1"/>
    <col min="253" max="253" width="9.85546875" style="17" bestFit="1" customWidth="1"/>
    <col min="254" max="255" width="9.140625" style="17"/>
    <col min="256" max="257" width="10.42578125" style="17" bestFit="1" customWidth="1"/>
    <col min="258" max="487" width="9.140625" style="17"/>
    <col min="488" max="488" width="13.7109375" style="17" bestFit="1" customWidth="1"/>
    <col min="489" max="489" width="10.140625" style="17" bestFit="1" customWidth="1"/>
    <col min="490" max="490" width="10.5703125" style="17" bestFit="1" customWidth="1"/>
    <col min="491" max="492" width="11.140625" style="17" bestFit="1" customWidth="1"/>
    <col min="493" max="494" width="9.85546875" style="17" bestFit="1" customWidth="1"/>
    <col min="495" max="496" width="9.140625" style="17"/>
    <col min="497" max="497" width="10.5703125" style="17" bestFit="1" customWidth="1"/>
    <col min="498" max="499" width="10.5703125" style="17" customWidth="1"/>
    <col min="500" max="500" width="11.140625" style="17" bestFit="1" customWidth="1"/>
    <col min="501" max="502" width="11.7109375" style="17" bestFit="1" customWidth="1"/>
    <col min="503" max="503" width="8" style="17" bestFit="1" customWidth="1"/>
    <col min="504" max="505" width="8" style="17" customWidth="1"/>
    <col min="506" max="506" width="12" style="17" bestFit="1" customWidth="1"/>
    <col min="507" max="507" width="10.28515625" style="17" customWidth="1"/>
    <col min="508" max="508" width="9.5703125" style="17" bestFit="1" customWidth="1"/>
    <col min="509" max="509" width="9.85546875" style="17" bestFit="1" customWidth="1"/>
    <col min="510" max="511" width="9.140625" style="17"/>
    <col min="512" max="513" width="10.42578125" style="17" bestFit="1" customWidth="1"/>
    <col min="514" max="743" width="9.140625" style="17"/>
    <col min="744" max="744" width="13.7109375" style="17" bestFit="1" customWidth="1"/>
    <col min="745" max="745" width="10.140625" style="17" bestFit="1" customWidth="1"/>
    <col min="746" max="746" width="10.5703125" style="17" bestFit="1" customWidth="1"/>
    <col min="747" max="748" width="11.140625" style="17" bestFit="1" customWidth="1"/>
    <col min="749" max="750" width="9.85546875" style="17" bestFit="1" customWidth="1"/>
    <col min="751" max="752" width="9.140625" style="17"/>
    <col min="753" max="753" width="10.5703125" style="17" bestFit="1" customWidth="1"/>
    <col min="754" max="755" width="10.5703125" style="17" customWidth="1"/>
    <col min="756" max="756" width="11.140625" style="17" bestFit="1" customWidth="1"/>
    <col min="757" max="758" width="11.7109375" style="17" bestFit="1" customWidth="1"/>
    <col min="759" max="759" width="8" style="17" bestFit="1" customWidth="1"/>
    <col min="760" max="761" width="8" style="17" customWidth="1"/>
    <col min="762" max="762" width="12" style="17" bestFit="1" customWidth="1"/>
    <col min="763" max="763" width="10.28515625" style="17" customWidth="1"/>
    <col min="764" max="764" width="9.5703125" style="17" bestFit="1" customWidth="1"/>
    <col min="765" max="765" width="9.85546875" style="17" bestFit="1" customWidth="1"/>
    <col min="766" max="767" width="9.140625" style="17"/>
    <col min="768" max="769" width="10.42578125" style="17" bestFit="1" customWidth="1"/>
    <col min="770" max="999" width="9.140625" style="17"/>
    <col min="1000" max="1000" width="13.7109375" style="17" bestFit="1" customWidth="1"/>
    <col min="1001" max="1001" width="10.140625" style="17" bestFit="1" customWidth="1"/>
    <col min="1002" max="1002" width="10.5703125" style="17" bestFit="1" customWidth="1"/>
    <col min="1003" max="1004" width="11.140625" style="17" bestFit="1" customWidth="1"/>
    <col min="1005" max="1006" width="9.85546875" style="17" bestFit="1" customWidth="1"/>
    <col min="1007" max="1008" width="9.140625" style="17"/>
    <col min="1009" max="1009" width="10.5703125" style="17" bestFit="1" customWidth="1"/>
    <col min="1010" max="1011" width="10.5703125" style="17" customWidth="1"/>
    <col min="1012" max="1012" width="11.140625" style="17" bestFit="1" customWidth="1"/>
    <col min="1013" max="1014" width="11.7109375" style="17" bestFit="1" customWidth="1"/>
    <col min="1015" max="1015" width="8" style="17" bestFit="1" customWidth="1"/>
    <col min="1016" max="1017" width="8" style="17" customWidth="1"/>
    <col min="1018" max="1018" width="12" style="17" bestFit="1" customWidth="1"/>
    <col min="1019" max="1019" width="10.28515625" style="17" customWidth="1"/>
    <col min="1020" max="1020" width="9.5703125" style="17" bestFit="1" customWidth="1"/>
    <col min="1021" max="1021" width="9.85546875" style="17" bestFit="1" customWidth="1"/>
    <col min="1022" max="1023" width="9.140625" style="17"/>
    <col min="1024" max="1025" width="10.42578125" style="17" bestFit="1" customWidth="1"/>
    <col min="1026" max="1255" width="9.140625" style="17"/>
    <col min="1256" max="1256" width="13.7109375" style="17" bestFit="1" customWidth="1"/>
    <col min="1257" max="1257" width="10.140625" style="17" bestFit="1" customWidth="1"/>
    <col min="1258" max="1258" width="10.5703125" style="17" bestFit="1" customWidth="1"/>
    <col min="1259" max="1260" width="11.140625" style="17" bestFit="1" customWidth="1"/>
    <col min="1261" max="1262" width="9.85546875" style="17" bestFit="1" customWidth="1"/>
    <col min="1263" max="1264" width="9.140625" style="17"/>
    <col min="1265" max="1265" width="10.5703125" style="17" bestFit="1" customWidth="1"/>
    <col min="1266" max="1267" width="10.5703125" style="17" customWidth="1"/>
    <col min="1268" max="1268" width="11.140625" style="17" bestFit="1" customWidth="1"/>
    <col min="1269" max="1270" width="11.7109375" style="17" bestFit="1" customWidth="1"/>
    <col min="1271" max="1271" width="8" style="17" bestFit="1" customWidth="1"/>
    <col min="1272" max="1273" width="8" style="17" customWidth="1"/>
    <col min="1274" max="1274" width="12" style="17" bestFit="1" customWidth="1"/>
    <col min="1275" max="1275" width="10.28515625" style="17" customWidth="1"/>
    <col min="1276" max="1276" width="9.5703125" style="17" bestFit="1" customWidth="1"/>
    <col min="1277" max="1277" width="9.85546875" style="17" bestFit="1" customWidth="1"/>
    <col min="1278" max="1279" width="9.140625" style="17"/>
    <col min="1280" max="1281" width="10.42578125" style="17" bestFit="1" customWidth="1"/>
    <col min="1282" max="1511" width="9.140625" style="17"/>
    <col min="1512" max="1512" width="13.7109375" style="17" bestFit="1" customWidth="1"/>
    <col min="1513" max="1513" width="10.140625" style="17" bestFit="1" customWidth="1"/>
    <col min="1514" max="1514" width="10.5703125" style="17" bestFit="1" customWidth="1"/>
    <col min="1515" max="1516" width="11.140625" style="17" bestFit="1" customWidth="1"/>
    <col min="1517" max="1518" width="9.85546875" style="17" bestFit="1" customWidth="1"/>
    <col min="1519" max="1520" width="9.140625" style="17"/>
    <col min="1521" max="1521" width="10.5703125" style="17" bestFit="1" customWidth="1"/>
    <col min="1522" max="1523" width="10.5703125" style="17" customWidth="1"/>
    <col min="1524" max="1524" width="11.140625" style="17" bestFit="1" customWidth="1"/>
    <col min="1525" max="1526" width="11.7109375" style="17" bestFit="1" customWidth="1"/>
    <col min="1527" max="1527" width="8" style="17" bestFit="1" customWidth="1"/>
    <col min="1528" max="1529" width="8" style="17" customWidth="1"/>
    <col min="1530" max="1530" width="12" style="17" bestFit="1" customWidth="1"/>
    <col min="1531" max="1531" width="10.28515625" style="17" customWidth="1"/>
    <col min="1532" max="1532" width="9.5703125" style="17" bestFit="1" customWidth="1"/>
    <col min="1533" max="1533" width="9.85546875" style="17" bestFit="1" customWidth="1"/>
    <col min="1534" max="1535" width="9.140625" style="17"/>
    <col min="1536" max="1537" width="10.42578125" style="17" bestFit="1" customWidth="1"/>
    <col min="1538" max="1767" width="9.140625" style="17"/>
    <col min="1768" max="1768" width="13.7109375" style="17" bestFit="1" customWidth="1"/>
    <col min="1769" max="1769" width="10.140625" style="17" bestFit="1" customWidth="1"/>
    <col min="1770" max="1770" width="10.5703125" style="17" bestFit="1" customWidth="1"/>
    <col min="1771" max="1772" width="11.140625" style="17" bestFit="1" customWidth="1"/>
    <col min="1773" max="1774" width="9.85546875" style="17" bestFit="1" customWidth="1"/>
    <col min="1775" max="1776" width="9.140625" style="17"/>
    <col min="1777" max="1777" width="10.5703125" style="17" bestFit="1" customWidth="1"/>
    <col min="1778" max="1779" width="10.5703125" style="17" customWidth="1"/>
    <col min="1780" max="1780" width="11.140625" style="17" bestFit="1" customWidth="1"/>
    <col min="1781" max="1782" width="11.7109375" style="17" bestFit="1" customWidth="1"/>
    <col min="1783" max="1783" width="8" style="17" bestFit="1" customWidth="1"/>
    <col min="1784" max="1785" width="8" style="17" customWidth="1"/>
    <col min="1786" max="1786" width="12" style="17" bestFit="1" customWidth="1"/>
    <col min="1787" max="1787" width="10.28515625" style="17" customWidth="1"/>
    <col min="1788" max="1788" width="9.5703125" style="17" bestFit="1" customWidth="1"/>
    <col min="1789" max="1789" width="9.85546875" style="17" bestFit="1" customWidth="1"/>
    <col min="1790" max="1791" width="9.140625" style="17"/>
    <col min="1792" max="1793" width="10.42578125" style="17" bestFit="1" customWidth="1"/>
    <col min="1794" max="2023" width="9.140625" style="17"/>
    <col min="2024" max="2024" width="13.7109375" style="17" bestFit="1" customWidth="1"/>
    <col min="2025" max="2025" width="10.140625" style="17" bestFit="1" customWidth="1"/>
    <col min="2026" max="2026" width="10.5703125" style="17" bestFit="1" customWidth="1"/>
    <col min="2027" max="2028" width="11.140625" style="17" bestFit="1" customWidth="1"/>
    <col min="2029" max="2030" width="9.85546875" style="17" bestFit="1" customWidth="1"/>
    <col min="2031" max="2032" width="9.140625" style="17"/>
    <col min="2033" max="2033" width="10.5703125" style="17" bestFit="1" customWidth="1"/>
    <col min="2034" max="2035" width="10.5703125" style="17" customWidth="1"/>
    <col min="2036" max="2036" width="11.140625" style="17" bestFit="1" customWidth="1"/>
    <col min="2037" max="2038" width="11.7109375" style="17" bestFit="1" customWidth="1"/>
    <col min="2039" max="2039" width="8" style="17" bestFit="1" customWidth="1"/>
    <col min="2040" max="2041" width="8" style="17" customWidth="1"/>
    <col min="2042" max="2042" width="12" style="17" bestFit="1" customWidth="1"/>
    <col min="2043" max="2043" width="10.28515625" style="17" customWidth="1"/>
    <col min="2044" max="2044" width="9.5703125" style="17" bestFit="1" customWidth="1"/>
    <col min="2045" max="2045" width="9.85546875" style="17" bestFit="1" customWidth="1"/>
    <col min="2046" max="2047" width="9.140625" style="17"/>
    <col min="2048" max="2049" width="10.42578125" style="17" bestFit="1" customWidth="1"/>
    <col min="2050" max="2279" width="9.140625" style="17"/>
    <col min="2280" max="2280" width="13.7109375" style="17" bestFit="1" customWidth="1"/>
    <col min="2281" max="2281" width="10.140625" style="17" bestFit="1" customWidth="1"/>
    <col min="2282" max="2282" width="10.5703125" style="17" bestFit="1" customWidth="1"/>
    <col min="2283" max="2284" width="11.140625" style="17" bestFit="1" customWidth="1"/>
    <col min="2285" max="2286" width="9.85546875" style="17" bestFit="1" customWidth="1"/>
    <col min="2287" max="2288" width="9.140625" style="17"/>
    <col min="2289" max="2289" width="10.5703125" style="17" bestFit="1" customWidth="1"/>
    <col min="2290" max="2291" width="10.5703125" style="17" customWidth="1"/>
    <col min="2292" max="2292" width="11.140625" style="17" bestFit="1" customWidth="1"/>
    <col min="2293" max="2294" width="11.7109375" style="17" bestFit="1" customWidth="1"/>
    <col min="2295" max="2295" width="8" style="17" bestFit="1" customWidth="1"/>
    <col min="2296" max="2297" width="8" style="17" customWidth="1"/>
    <col min="2298" max="2298" width="12" style="17" bestFit="1" customWidth="1"/>
    <col min="2299" max="2299" width="10.28515625" style="17" customWidth="1"/>
    <col min="2300" max="2300" width="9.5703125" style="17" bestFit="1" customWidth="1"/>
    <col min="2301" max="2301" width="9.85546875" style="17" bestFit="1" customWidth="1"/>
    <col min="2302" max="2303" width="9.140625" style="17"/>
    <col min="2304" max="2305" width="10.42578125" style="17" bestFit="1" customWidth="1"/>
    <col min="2306" max="2535" width="9.140625" style="17"/>
    <col min="2536" max="2536" width="13.7109375" style="17" bestFit="1" customWidth="1"/>
    <col min="2537" max="2537" width="10.140625" style="17" bestFit="1" customWidth="1"/>
    <col min="2538" max="2538" width="10.5703125" style="17" bestFit="1" customWidth="1"/>
    <col min="2539" max="2540" width="11.140625" style="17" bestFit="1" customWidth="1"/>
    <col min="2541" max="2542" width="9.85546875" style="17" bestFit="1" customWidth="1"/>
    <col min="2543" max="2544" width="9.140625" style="17"/>
    <col min="2545" max="2545" width="10.5703125" style="17" bestFit="1" customWidth="1"/>
    <col min="2546" max="2547" width="10.5703125" style="17" customWidth="1"/>
    <col min="2548" max="2548" width="11.140625" style="17" bestFit="1" customWidth="1"/>
    <col min="2549" max="2550" width="11.7109375" style="17" bestFit="1" customWidth="1"/>
    <col min="2551" max="2551" width="8" style="17" bestFit="1" customWidth="1"/>
    <col min="2552" max="2553" width="8" style="17" customWidth="1"/>
    <col min="2554" max="2554" width="12" style="17" bestFit="1" customWidth="1"/>
    <col min="2555" max="2555" width="10.28515625" style="17" customWidth="1"/>
    <col min="2556" max="2556" width="9.5703125" style="17" bestFit="1" customWidth="1"/>
    <col min="2557" max="2557" width="9.85546875" style="17" bestFit="1" customWidth="1"/>
    <col min="2558" max="2559" width="9.140625" style="17"/>
    <col min="2560" max="2561" width="10.42578125" style="17" bestFit="1" customWidth="1"/>
    <col min="2562" max="2791" width="9.140625" style="17"/>
    <col min="2792" max="2792" width="13.7109375" style="17" bestFit="1" customWidth="1"/>
    <col min="2793" max="2793" width="10.140625" style="17" bestFit="1" customWidth="1"/>
    <col min="2794" max="2794" width="10.5703125" style="17" bestFit="1" customWidth="1"/>
    <col min="2795" max="2796" width="11.140625" style="17" bestFit="1" customWidth="1"/>
    <col min="2797" max="2798" width="9.85546875" style="17" bestFit="1" customWidth="1"/>
    <col min="2799" max="2800" width="9.140625" style="17"/>
    <col min="2801" max="2801" width="10.5703125" style="17" bestFit="1" customWidth="1"/>
    <col min="2802" max="2803" width="10.5703125" style="17" customWidth="1"/>
    <col min="2804" max="2804" width="11.140625" style="17" bestFit="1" customWidth="1"/>
    <col min="2805" max="2806" width="11.7109375" style="17" bestFit="1" customWidth="1"/>
    <col min="2807" max="2807" width="8" style="17" bestFit="1" customWidth="1"/>
    <col min="2808" max="2809" width="8" style="17" customWidth="1"/>
    <col min="2810" max="2810" width="12" style="17" bestFit="1" customWidth="1"/>
    <col min="2811" max="2811" width="10.28515625" style="17" customWidth="1"/>
    <col min="2812" max="2812" width="9.5703125" style="17" bestFit="1" customWidth="1"/>
    <col min="2813" max="2813" width="9.85546875" style="17" bestFit="1" customWidth="1"/>
    <col min="2814" max="2815" width="9.140625" style="17"/>
    <col min="2816" max="2817" width="10.42578125" style="17" bestFit="1" customWidth="1"/>
    <col min="2818" max="3047" width="9.140625" style="17"/>
    <col min="3048" max="3048" width="13.7109375" style="17" bestFit="1" customWidth="1"/>
    <col min="3049" max="3049" width="10.140625" style="17" bestFit="1" customWidth="1"/>
    <col min="3050" max="3050" width="10.5703125" style="17" bestFit="1" customWidth="1"/>
    <col min="3051" max="3052" width="11.140625" style="17" bestFit="1" customWidth="1"/>
    <col min="3053" max="3054" width="9.85546875" style="17" bestFit="1" customWidth="1"/>
    <col min="3055" max="3056" width="9.140625" style="17"/>
    <col min="3057" max="3057" width="10.5703125" style="17" bestFit="1" customWidth="1"/>
    <col min="3058" max="3059" width="10.5703125" style="17" customWidth="1"/>
    <col min="3060" max="3060" width="11.140625" style="17" bestFit="1" customWidth="1"/>
    <col min="3061" max="3062" width="11.7109375" style="17" bestFit="1" customWidth="1"/>
    <col min="3063" max="3063" width="8" style="17" bestFit="1" customWidth="1"/>
    <col min="3064" max="3065" width="8" style="17" customWidth="1"/>
    <col min="3066" max="3066" width="12" style="17" bestFit="1" customWidth="1"/>
    <col min="3067" max="3067" width="10.28515625" style="17" customWidth="1"/>
    <col min="3068" max="3068" width="9.5703125" style="17" bestFit="1" customWidth="1"/>
    <col min="3069" max="3069" width="9.85546875" style="17" bestFit="1" customWidth="1"/>
    <col min="3070" max="3071" width="9.140625" style="17"/>
    <col min="3072" max="3073" width="10.42578125" style="17" bestFit="1" customWidth="1"/>
    <col min="3074" max="3303" width="9.140625" style="17"/>
    <col min="3304" max="3304" width="13.7109375" style="17" bestFit="1" customWidth="1"/>
    <col min="3305" max="3305" width="10.140625" style="17" bestFit="1" customWidth="1"/>
    <col min="3306" max="3306" width="10.5703125" style="17" bestFit="1" customWidth="1"/>
    <col min="3307" max="3308" width="11.140625" style="17" bestFit="1" customWidth="1"/>
    <col min="3309" max="3310" width="9.85546875" style="17" bestFit="1" customWidth="1"/>
    <col min="3311" max="3312" width="9.140625" style="17"/>
    <col min="3313" max="3313" width="10.5703125" style="17" bestFit="1" customWidth="1"/>
    <col min="3314" max="3315" width="10.5703125" style="17" customWidth="1"/>
    <col min="3316" max="3316" width="11.140625" style="17" bestFit="1" customWidth="1"/>
    <col min="3317" max="3318" width="11.7109375" style="17" bestFit="1" customWidth="1"/>
    <col min="3319" max="3319" width="8" style="17" bestFit="1" customWidth="1"/>
    <col min="3320" max="3321" width="8" style="17" customWidth="1"/>
    <col min="3322" max="3322" width="12" style="17" bestFit="1" customWidth="1"/>
    <col min="3323" max="3323" width="10.28515625" style="17" customWidth="1"/>
    <col min="3324" max="3324" width="9.5703125" style="17" bestFit="1" customWidth="1"/>
    <col min="3325" max="3325" width="9.85546875" style="17" bestFit="1" customWidth="1"/>
    <col min="3326" max="3327" width="9.140625" style="17"/>
    <col min="3328" max="3329" width="10.42578125" style="17" bestFit="1" customWidth="1"/>
    <col min="3330" max="3559" width="9.140625" style="17"/>
    <col min="3560" max="3560" width="13.7109375" style="17" bestFit="1" customWidth="1"/>
    <col min="3561" max="3561" width="10.140625" style="17" bestFit="1" customWidth="1"/>
    <col min="3562" max="3562" width="10.5703125" style="17" bestFit="1" customWidth="1"/>
    <col min="3563" max="3564" width="11.140625" style="17" bestFit="1" customWidth="1"/>
    <col min="3565" max="3566" width="9.85546875" style="17" bestFit="1" customWidth="1"/>
    <col min="3567" max="3568" width="9.140625" style="17"/>
    <col min="3569" max="3569" width="10.5703125" style="17" bestFit="1" customWidth="1"/>
    <col min="3570" max="3571" width="10.5703125" style="17" customWidth="1"/>
    <col min="3572" max="3572" width="11.140625" style="17" bestFit="1" customWidth="1"/>
    <col min="3573" max="3574" width="11.7109375" style="17" bestFit="1" customWidth="1"/>
    <col min="3575" max="3575" width="8" style="17" bestFit="1" customWidth="1"/>
    <col min="3576" max="3577" width="8" style="17" customWidth="1"/>
    <col min="3578" max="3578" width="12" style="17" bestFit="1" customWidth="1"/>
    <col min="3579" max="3579" width="10.28515625" style="17" customWidth="1"/>
    <col min="3580" max="3580" width="9.5703125" style="17" bestFit="1" customWidth="1"/>
    <col min="3581" max="3581" width="9.85546875" style="17" bestFit="1" customWidth="1"/>
    <col min="3582" max="3583" width="9.140625" style="17"/>
    <col min="3584" max="3585" width="10.42578125" style="17" bestFit="1" customWidth="1"/>
    <col min="3586" max="3815" width="9.140625" style="17"/>
    <col min="3816" max="3816" width="13.7109375" style="17" bestFit="1" customWidth="1"/>
    <col min="3817" max="3817" width="10.140625" style="17" bestFit="1" customWidth="1"/>
    <col min="3818" max="3818" width="10.5703125" style="17" bestFit="1" customWidth="1"/>
    <col min="3819" max="3820" width="11.140625" style="17" bestFit="1" customWidth="1"/>
    <col min="3821" max="3822" width="9.85546875" style="17" bestFit="1" customWidth="1"/>
    <col min="3823" max="3824" width="9.140625" style="17"/>
    <col min="3825" max="3825" width="10.5703125" style="17" bestFit="1" customWidth="1"/>
    <col min="3826" max="3827" width="10.5703125" style="17" customWidth="1"/>
    <col min="3828" max="3828" width="11.140625" style="17" bestFit="1" customWidth="1"/>
    <col min="3829" max="3830" width="11.7109375" style="17" bestFit="1" customWidth="1"/>
    <col min="3831" max="3831" width="8" style="17" bestFit="1" customWidth="1"/>
    <col min="3832" max="3833" width="8" style="17" customWidth="1"/>
    <col min="3834" max="3834" width="12" style="17" bestFit="1" customWidth="1"/>
    <col min="3835" max="3835" width="10.28515625" style="17" customWidth="1"/>
    <col min="3836" max="3836" width="9.5703125" style="17" bestFit="1" customWidth="1"/>
    <col min="3837" max="3837" width="9.85546875" style="17" bestFit="1" customWidth="1"/>
    <col min="3838" max="3839" width="9.140625" style="17"/>
    <col min="3840" max="3841" width="10.42578125" style="17" bestFit="1" customWidth="1"/>
    <col min="3842" max="4071" width="9.140625" style="17"/>
    <col min="4072" max="4072" width="13.7109375" style="17" bestFit="1" customWidth="1"/>
    <col min="4073" max="4073" width="10.140625" style="17" bestFit="1" customWidth="1"/>
    <col min="4074" max="4074" width="10.5703125" style="17" bestFit="1" customWidth="1"/>
    <col min="4075" max="4076" width="11.140625" style="17" bestFit="1" customWidth="1"/>
    <col min="4077" max="4078" width="9.85546875" style="17" bestFit="1" customWidth="1"/>
    <col min="4079" max="4080" width="9.140625" style="17"/>
    <col min="4081" max="4081" width="10.5703125" style="17" bestFit="1" customWidth="1"/>
    <col min="4082" max="4083" width="10.5703125" style="17" customWidth="1"/>
    <col min="4084" max="4084" width="11.140625" style="17" bestFit="1" customWidth="1"/>
    <col min="4085" max="4086" width="11.7109375" style="17" bestFit="1" customWidth="1"/>
    <col min="4087" max="4087" width="8" style="17" bestFit="1" customWidth="1"/>
    <col min="4088" max="4089" width="8" style="17" customWidth="1"/>
    <col min="4090" max="4090" width="12" style="17" bestFit="1" customWidth="1"/>
    <col min="4091" max="4091" width="10.28515625" style="17" customWidth="1"/>
    <col min="4092" max="4092" width="9.5703125" style="17" bestFit="1" customWidth="1"/>
    <col min="4093" max="4093" width="9.85546875" style="17" bestFit="1" customWidth="1"/>
    <col min="4094" max="4095" width="9.140625" style="17"/>
    <col min="4096" max="4097" width="10.42578125" style="17" bestFit="1" customWidth="1"/>
    <col min="4098" max="4327" width="9.140625" style="17"/>
    <col min="4328" max="4328" width="13.7109375" style="17" bestFit="1" customWidth="1"/>
    <col min="4329" max="4329" width="10.140625" style="17" bestFit="1" customWidth="1"/>
    <col min="4330" max="4330" width="10.5703125" style="17" bestFit="1" customWidth="1"/>
    <col min="4331" max="4332" width="11.140625" style="17" bestFit="1" customWidth="1"/>
    <col min="4333" max="4334" width="9.85546875" style="17" bestFit="1" customWidth="1"/>
    <col min="4335" max="4336" width="9.140625" style="17"/>
    <col min="4337" max="4337" width="10.5703125" style="17" bestFit="1" customWidth="1"/>
    <col min="4338" max="4339" width="10.5703125" style="17" customWidth="1"/>
    <col min="4340" max="4340" width="11.140625" style="17" bestFit="1" customWidth="1"/>
    <col min="4341" max="4342" width="11.7109375" style="17" bestFit="1" customWidth="1"/>
    <col min="4343" max="4343" width="8" style="17" bestFit="1" customWidth="1"/>
    <col min="4344" max="4345" width="8" style="17" customWidth="1"/>
    <col min="4346" max="4346" width="12" style="17" bestFit="1" customWidth="1"/>
    <col min="4347" max="4347" width="10.28515625" style="17" customWidth="1"/>
    <col min="4348" max="4348" width="9.5703125" style="17" bestFit="1" customWidth="1"/>
    <col min="4349" max="4349" width="9.85546875" style="17" bestFit="1" customWidth="1"/>
    <col min="4350" max="4351" width="9.140625" style="17"/>
    <col min="4352" max="4353" width="10.42578125" style="17" bestFit="1" customWidth="1"/>
    <col min="4354" max="4583" width="9.140625" style="17"/>
    <col min="4584" max="4584" width="13.7109375" style="17" bestFit="1" customWidth="1"/>
    <col min="4585" max="4585" width="10.140625" style="17" bestFit="1" customWidth="1"/>
    <col min="4586" max="4586" width="10.5703125" style="17" bestFit="1" customWidth="1"/>
    <col min="4587" max="4588" width="11.140625" style="17" bestFit="1" customWidth="1"/>
    <col min="4589" max="4590" width="9.85546875" style="17" bestFit="1" customWidth="1"/>
    <col min="4591" max="4592" width="9.140625" style="17"/>
    <col min="4593" max="4593" width="10.5703125" style="17" bestFit="1" customWidth="1"/>
    <col min="4594" max="4595" width="10.5703125" style="17" customWidth="1"/>
    <col min="4596" max="4596" width="11.140625" style="17" bestFit="1" customWidth="1"/>
    <col min="4597" max="4598" width="11.7109375" style="17" bestFit="1" customWidth="1"/>
    <col min="4599" max="4599" width="8" style="17" bestFit="1" customWidth="1"/>
    <col min="4600" max="4601" width="8" style="17" customWidth="1"/>
    <col min="4602" max="4602" width="12" style="17" bestFit="1" customWidth="1"/>
    <col min="4603" max="4603" width="10.28515625" style="17" customWidth="1"/>
    <col min="4604" max="4604" width="9.5703125" style="17" bestFit="1" customWidth="1"/>
    <col min="4605" max="4605" width="9.85546875" style="17" bestFit="1" customWidth="1"/>
    <col min="4606" max="4607" width="9.140625" style="17"/>
    <col min="4608" max="4609" width="10.42578125" style="17" bestFit="1" customWidth="1"/>
    <col min="4610" max="4839" width="9.140625" style="17"/>
    <col min="4840" max="4840" width="13.7109375" style="17" bestFit="1" customWidth="1"/>
    <col min="4841" max="4841" width="10.140625" style="17" bestFit="1" customWidth="1"/>
    <col min="4842" max="4842" width="10.5703125" style="17" bestFit="1" customWidth="1"/>
    <col min="4843" max="4844" width="11.140625" style="17" bestFit="1" customWidth="1"/>
    <col min="4845" max="4846" width="9.85546875" style="17" bestFit="1" customWidth="1"/>
    <col min="4847" max="4848" width="9.140625" style="17"/>
    <col min="4849" max="4849" width="10.5703125" style="17" bestFit="1" customWidth="1"/>
    <col min="4850" max="4851" width="10.5703125" style="17" customWidth="1"/>
    <col min="4852" max="4852" width="11.140625" style="17" bestFit="1" customWidth="1"/>
    <col min="4853" max="4854" width="11.7109375" style="17" bestFit="1" customWidth="1"/>
    <col min="4855" max="4855" width="8" style="17" bestFit="1" customWidth="1"/>
    <col min="4856" max="4857" width="8" style="17" customWidth="1"/>
    <col min="4858" max="4858" width="12" style="17" bestFit="1" customWidth="1"/>
    <col min="4859" max="4859" width="10.28515625" style="17" customWidth="1"/>
    <col min="4860" max="4860" width="9.5703125" style="17" bestFit="1" customWidth="1"/>
    <col min="4861" max="4861" width="9.85546875" style="17" bestFit="1" customWidth="1"/>
    <col min="4862" max="4863" width="9.140625" style="17"/>
    <col min="4864" max="4865" width="10.42578125" style="17" bestFit="1" customWidth="1"/>
    <col min="4866" max="5095" width="9.140625" style="17"/>
    <col min="5096" max="5096" width="13.7109375" style="17" bestFit="1" customWidth="1"/>
    <col min="5097" max="5097" width="10.140625" style="17" bestFit="1" customWidth="1"/>
    <col min="5098" max="5098" width="10.5703125" style="17" bestFit="1" customWidth="1"/>
    <col min="5099" max="5100" width="11.140625" style="17" bestFit="1" customWidth="1"/>
    <col min="5101" max="5102" width="9.85546875" style="17" bestFit="1" customWidth="1"/>
    <col min="5103" max="5104" width="9.140625" style="17"/>
    <col min="5105" max="5105" width="10.5703125" style="17" bestFit="1" customWidth="1"/>
    <col min="5106" max="5107" width="10.5703125" style="17" customWidth="1"/>
    <col min="5108" max="5108" width="11.140625" style="17" bestFit="1" customWidth="1"/>
    <col min="5109" max="5110" width="11.7109375" style="17" bestFit="1" customWidth="1"/>
    <col min="5111" max="5111" width="8" style="17" bestFit="1" customWidth="1"/>
    <col min="5112" max="5113" width="8" style="17" customWidth="1"/>
    <col min="5114" max="5114" width="12" style="17" bestFit="1" customWidth="1"/>
    <col min="5115" max="5115" width="10.28515625" style="17" customWidth="1"/>
    <col min="5116" max="5116" width="9.5703125" style="17" bestFit="1" customWidth="1"/>
    <col min="5117" max="5117" width="9.85546875" style="17" bestFit="1" customWidth="1"/>
    <col min="5118" max="5119" width="9.140625" style="17"/>
    <col min="5120" max="5121" width="10.42578125" style="17" bestFit="1" customWidth="1"/>
    <col min="5122" max="5351" width="9.140625" style="17"/>
    <col min="5352" max="5352" width="13.7109375" style="17" bestFit="1" customWidth="1"/>
    <col min="5353" max="5353" width="10.140625" style="17" bestFit="1" customWidth="1"/>
    <col min="5354" max="5354" width="10.5703125" style="17" bestFit="1" customWidth="1"/>
    <col min="5355" max="5356" width="11.140625" style="17" bestFit="1" customWidth="1"/>
    <col min="5357" max="5358" width="9.85546875" style="17" bestFit="1" customWidth="1"/>
    <col min="5359" max="5360" width="9.140625" style="17"/>
    <col min="5361" max="5361" width="10.5703125" style="17" bestFit="1" customWidth="1"/>
    <col min="5362" max="5363" width="10.5703125" style="17" customWidth="1"/>
    <col min="5364" max="5364" width="11.140625" style="17" bestFit="1" customWidth="1"/>
    <col min="5365" max="5366" width="11.7109375" style="17" bestFit="1" customWidth="1"/>
    <col min="5367" max="5367" width="8" style="17" bestFit="1" customWidth="1"/>
    <col min="5368" max="5369" width="8" style="17" customWidth="1"/>
    <col min="5370" max="5370" width="12" style="17" bestFit="1" customWidth="1"/>
    <col min="5371" max="5371" width="10.28515625" style="17" customWidth="1"/>
    <col min="5372" max="5372" width="9.5703125" style="17" bestFit="1" customWidth="1"/>
    <col min="5373" max="5373" width="9.85546875" style="17" bestFit="1" customWidth="1"/>
    <col min="5374" max="5375" width="9.140625" style="17"/>
    <col min="5376" max="5377" width="10.42578125" style="17" bestFit="1" customWidth="1"/>
    <col min="5378" max="5607" width="9.140625" style="17"/>
    <col min="5608" max="5608" width="13.7109375" style="17" bestFit="1" customWidth="1"/>
    <col min="5609" max="5609" width="10.140625" style="17" bestFit="1" customWidth="1"/>
    <col min="5610" max="5610" width="10.5703125" style="17" bestFit="1" customWidth="1"/>
    <col min="5611" max="5612" width="11.140625" style="17" bestFit="1" customWidth="1"/>
    <col min="5613" max="5614" width="9.85546875" style="17" bestFit="1" customWidth="1"/>
    <col min="5615" max="5616" width="9.140625" style="17"/>
    <col min="5617" max="5617" width="10.5703125" style="17" bestFit="1" customWidth="1"/>
    <col min="5618" max="5619" width="10.5703125" style="17" customWidth="1"/>
    <col min="5620" max="5620" width="11.140625" style="17" bestFit="1" customWidth="1"/>
    <col min="5621" max="5622" width="11.7109375" style="17" bestFit="1" customWidth="1"/>
    <col min="5623" max="5623" width="8" style="17" bestFit="1" customWidth="1"/>
    <col min="5624" max="5625" width="8" style="17" customWidth="1"/>
    <col min="5626" max="5626" width="12" style="17" bestFit="1" customWidth="1"/>
    <col min="5627" max="5627" width="10.28515625" style="17" customWidth="1"/>
    <col min="5628" max="5628" width="9.5703125" style="17" bestFit="1" customWidth="1"/>
    <col min="5629" max="5629" width="9.85546875" style="17" bestFit="1" customWidth="1"/>
    <col min="5630" max="5631" width="9.140625" style="17"/>
    <col min="5632" max="5633" width="10.42578125" style="17" bestFit="1" customWidth="1"/>
    <col min="5634" max="5863" width="9.140625" style="17"/>
    <col min="5864" max="5864" width="13.7109375" style="17" bestFit="1" customWidth="1"/>
    <col min="5865" max="5865" width="10.140625" style="17" bestFit="1" customWidth="1"/>
    <col min="5866" max="5866" width="10.5703125" style="17" bestFit="1" customWidth="1"/>
    <col min="5867" max="5868" width="11.140625" style="17" bestFit="1" customWidth="1"/>
    <col min="5869" max="5870" width="9.85546875" style="17" bestFit="1" customWidth="1"/>
    <col min="5871" max="5872" width="9.140625" style="17"/>
    <col min="5873" max="5873" width="10.5703125" style="17" bestFit="1" customWidth="1"/>
    <col min="5874" max="5875" width="10.5703125" style="17" customWidth="1"/>
    <col min="5876" max="5876" width="11.140625" style="17" bestFit="1" customWidth="1"/>
    <col min="5877" max="5878" width="11.7109375" style="17" bestFit="1" customWidth="1"/>
    <col min="5879" max="5879" width="8" style="17" bestFit="1" customWidth="1"/>
    <col min="5880" max="5881" width="8" style="17" customWidth="1"/>
    <col min="5882" max="5882" width="12" style="17" bestFit="1" customWidth="1"/>
    <col min="5883" max="5883" width="10.28515625" style="17" customWidth="1"/>
    <col min="5884" max="5884" width="9.5703125" style="17" bestFit="1" customWidth="1"/>
    <col min="5885" max="5885" width="9.85546875" style="17" bestFit="1" customWidth="1"/>
    <col min="5886" max="5887" width="9.140625" style="17"/>
    <col min="5888" max="5889" width="10.42578125" style="17" bestFit="1" customWidth="1"/>
    <col min="5890" max="6119" width="9.140625" style="17"/>
    <col min="6120" max="6120" width="13.7109375" style="17" bestFit="1" customWidth="1"/>
    <col min="6121" max="6121" width="10.140625" style="17" bestFit="1" customWidth="1"/>
    <col min="6122" max="6122" width="10.5703125" style="17" bestFit="1" customWidth="1"/>
    <col min="6123" max="6124" width="11.140625" style="17" bestFit="1" customWidth="1"/>
    <col min="6125" max="6126" width="9.85546875" style="17" bestFit="1" customWidth="1"/>
    <col min="6127" max="6128" width="9.140625" style="17"/>
    <col min="6129" max="6129" width="10.5703125" style="17" bestFit="1" customWidth="1"/>
    <col min="6130" max="6131" width="10.5703125" style="17" customWidth="1"/>
    <col min="6132" max="6132" width="11.140625" style="17" bestFit="1" customWidth="1"/>
    <col min="6133" max="6134" width="11.7109375" style="17" bestFit="1" customWidth="1"/>
    <col min="6135" max="6135" width="8" style="17" bestFit="1" customWidth="1"/>
    <col min="6136" max="6137" width="8" style="17" customWidth="1"/>
    <col min="6138" max="6138" width="12" style="17" bestFit="1" customWidth="1"/>
    <col min="6139" max="6139" width="10.28515625" style="17" customWidth="1"/>
    <col min="6140" max="6140" width="9.5703125" style="17" bestFit="1" customWidth="1"/>
    <col min="6141" max="6141" width="9.85546875" style="17" bestFit="1" customWidth="1"/>
    <col min="6142" max="6143" width="9.140625" style="17"/>
    <col min="6144" max="6145" width="10.42578125" style="17" bestFit="1" customWidth="1"/>
    <col min="6146" max="6375" width="9.140625" style="17"/>
    <col min="6376" max="6376" width="13.7109375" style="17" bestFit="1" customWidth="1"/>
    <col min="6377" max="6377" width="10.140625" style="17" bestFit="1" customWidth="1"/>
    <col min="6378" max="6378" width="10.5703125" style="17" bestFit="1" customWidth="1"/>
    <col min="6379" max="6380" width="11.140625" style="17" bestFit="1" customWidth="1"/>
    <col min="6381" max="6382" width="9.85546875" style="17" bestFit="1" customWidth="1"/>
    <col min="6383" max="6384" width="9.140625" style="17"/>
    <col min="6385" max="6385" width="10.5703125" style="17" bestFit="1" customWidth="1"/>
    <col min="6386" max="6387" width="10.5703125" style="17" customWidth="1"/>
    <col min="6388" max="6388" width="11.140625" style="17" bestFit="1" customWidth="1"/>
    <col min="6389" max="6390" width="11.7109375" style="17" bestFit="1" customWidth="1"/>
    <col min="6391" max="6391" width="8" style="17" bestFit="1" customWidth="1"/>
    <col min="6392" max="6393" width="8" style="17" customWidth="1"/>
    <col min="6394" max="6394" width="12" style="17" bestFit="1" customWidth="1"/>
    <col min="6395" max="6395" width="10.28515625" style="17" customWidth="1"/>
    <col min="6396" max="6396" width="9.5703125" style="17" bestFit="1" customWidth="1"/>
    <col min="6397" max="6397" width="9.85546875" style="17" bestFit="1" customWidth="1"/>
    <col min="6398" max="6399" width="9.140625" style="17"/>
    <col min="6400" max="6401" width="10.42578125" style="17" bestFit="1" customWidth="1"/>
    <col min="6402" max="6631" width="9.140625" style="17"/>
    <col min="6632" max="6632" width="13.7109375" style="17" bestFit="1" customWidth="1"/>
    <col min="6633" max="6633" width="10.140625" style="17" bestFit="1" customWidth="1"/>
    <col min="6634" max="6634" width="10.5703125" style="17" bestFit="1" customWidth="1"/>
    <col min="6635" max="6636" width="11.140625" style="17" bestFit="1" customWidth="1"/>
    <col min="6637" max="6638" width="9.85546875" style="17" bestFit="1" customWidth="1"/>
    <col min="6639" max="6640" width="9.140625" style="17"/>
    <col min="6641" max="6641" width="10.5703125" style="17" bestFit="1" customWidth="1"/>
    <col min="6642" max="6643" width="10.5703125" style="17" customWidth="1"/>
    <col min="6644" max="6644" width="11.140625" style="17" bestFit="1" customWidth="1"/>
    <col min="6645" max="6646" width="11.7109375" style="17" bestFit="1" customWidth="1"/>
    <col min="6647" max="6647" width="8" style="17" bestFit="1" customWidth="1"/>
    <col min="6648" max="6649" width="8" style="17" customWidth="1"/>
    <col min="6650" max="6650" width="12" style="17" bestFit="1" customWidth="1"/>
    <col min="6651" max="6651" width="10.28515625" style="17" customWidth="1"/>
    <col min="6652" max="6652" width="9.5703125" style="17" bestFit="1" customWidth="1"/>
    <col min="6653" max="6653" width="9.85546875" style="17" bestFit="1" customWidth="1"/>
    <col min="6654" max="6655" width="9.140625" style="17"/>
    <col min="6656" max="6657" width="10.42578125" style="17" bestFit="1" customWidth="1"/>
    <col min="6658" max="6887" width="9.140625" style="17"/>
    <col min="6888" max="6888" width="13.7109375" style="17" bestFit="1" customWidth="1"/>
    <col min="6889" max="6889" width="10.140625" style="17" bestFit="1" customWidth="1"/>
    <col min="6890" max="6890" width="10.5703125" style="17" bestFit="1" customWidth="1"/>
    <col min="6891" max="6892" width="11.140625" style="17" bestFit="1" customWidth="1"/>
    <col min="6893" max="6894" width="9.85546875" style="17" bestFit="1" customWidth="1"/>
    <col min="6895" max="6896" width="9.140625" style="17"/>
    <col min="6897" max="6897" width="10.5703125" style="17" bestFit="1" customWidth="1"/>
    <col min="6898" max="6899" width="10.5703125" style="17" customWidth="1"/>
    <col min="6900" max="6900" width="11.140625" style="17" bestFit="1" customWidth="1"/>
    <col min="6901" max="6902" width="11.7109375" style="17" bestFit="1" customWidth="1"/>
    <col min="6903" max="6903" width="8" style="17" bestFit="1" customWidth="1"/>
    <col min="6904" max="6905" width="8" style="17" customWidth="1"/>
    <col min="6906" max="6906" width="12" style="17" bestFit="1" customWidth="1"/>
    <col min="6907" max="6907" width="10.28515625" style="17" customWidth="1"/>
    <col min="6908" max="6908" width="9.5703125" style="17" bestFit="1" customWidth="1"/>
    <col min="6909" max="6909" width="9.85546875" style="17" bestFit="1" customWidth="1"/>
    <col min="6910" max="6911" width="9.140625" style="17"/>
    <col min="6912" max="6913" width="10.42578125" style="17" bestFit="1" customWidth="1"/>
    <col min="6914" max="7143" width="9.140625" style="17"/>
    <col min="7144" max="7144" width="13.7109375" style="17" bestFit="1" customWidth="1"/>
    <col min="7145" max="7145" width="10.140625" style="17" bestFit="1" customWidth="1"/>
    <col min="7146" max="7146" width="10.5703125" style="17" bestFit="1" customWidth="1"/>
    <col min="7147" max="7148" width="11.140625" style="17" bestFit="1" customWidth="1"/>
    <col min="7149" max="7150" width="9.85546875" style="17" bestFit="1" customWidth="1"/>
    <col min="7151" max="7152" width="9.140625" style="17"/>
    <col min="7153" max="7153" width="10.5703125" style="17" bestFit="1" customWidth="1"/>
    <col min="7154" max="7155" width="10.5703125" style="17" customWidth="1"/>
    <col min="7156" max="7156" width="11.140625" style="17" bestFit="1" customWidth="1"/>
    <col min="7157" max="7158" width="11.7109375" style="17" bestFit="1" customWidth="1"/>
    <col min="7159" max="7159" width="8" style="17" bestFit="1" customWidth="1"/>
    <col min="7160" max="7161" width="8" style="17" customWidth="1"/>
    <col min="7162" max="7162" width="12" style="17" bestFit="1" customWidth="1"/>
    <col min="7163" max="7163" width="10.28515625" style="17" customWidth="1"/>
    <col min="7164" max="7164" width="9.5703125" style="17" bestFit="1" customWidth="1"/>
    <col min="7165" max="7165" width="9.85546875" style="17" bestFit="1" customWidth="1"/>
    <col min="7166" max="7167" width="9.140625" style="17"/>
    <col min="7168" max="7169" width="10.42578125" style="17" bestFit="1" customWidth="1"/>
    <col min="7170" max="7399" width="9.140625" style="17"/>
    <col min="7400" max="7400" width="13.7109375" style="17" bestFit="1" customWidth="1"/>
    <col min="7401" max="7401" width="10.140625" style="17" bestFit="1" customWidth="1"/>
    <col min="7402" max="7402" width="10.5703125" style="17" bestFit="1" customWidth="1"/>
    <col min="7403" max="7404" width="11.140625" style="17" bestFit="1" customWidth="1"/>
    <col min="7405" max="7406" width="9.85546875" style="17" bestFit="1" customWidth="1"/>
    <col min="7407" max="7408" width="9.140625" style="17"/>
    <col min="7409" max="7409" width="10.5703125" style="17" bestFit="1" customWidth="1"/>
    <col min="7410" max="7411" width="10.5703125" style="17" customWidth="1"/>
    <col min="7412" max="7412" width="11.140625" style="17" bestFit="1" customWidth="1"/>
    <col min="7413" max="7414" width="11.7109375" style="17" bestFit="1" customWidth="1"/>
    <col min="7415" max="7415" width="8" style="17" bestFit="1" customWidth="1"/>
    <col min="7416" max="7417" width="8" style="17" customWidth="1"/>
    <col min="7418" max="7418" width="12" style="17" bestFit="1" customWidth="1"/>
    <col min="7419" max="7419" width="10.28515625" style="17" customWidth="1"/>
    <col min="7420" max="7420" width="9.5703125" style="17" bestFit="1" customWidth="1"/>
    <col min="7421" max="7421" width="9.85546875" style="17" bestFit="1" customWidth="1"/>
    <col min="7422" max="7423" width="9.140625" style="17"/>
    <col min="7424" max="7425" width="10.42578125" style="17" bestFit="1" customWidth="1"/>
    <col min="7426" max="7655" width="9.140625" style="17"/>
    <col min="7656" max="7656" width="13.7109375" style="17" bestFit="1" customWidth="1"/>
    <col min="7657" max="7657" width="10.140625" style="17" bestFit="1" customWidth="1"/>
    <col min="7658" max="7658" width="10.5703125" style="17" bestFit="1" customWidth="1"/>
    <col min="7659" max="7660" width="11.140625" style="17" bestFit="1" customWidth="1"/>
    <col min="7661" max="7662" width="9.85546875" style="17" bestFit="1" customWidth="1"/>
    <col min="7663" max="7664" width="9.140625" style="17"/>
    <col min="7665" max="7665" width="10.5703125" style="17" bestFit="1" customWidth="1"/>
    <col min="7666" max="7667" width="10.5703125" style="17" customWidth="1"/>
    <col min="7668" max="7668" width="11.140625" style="17" bestFit="1" customWidth="1"/>
    <col min="7669" max="7670" width="11.7109375" style="17" bestFit="1" customWidth="1"/>
    <col min="7671" max="7671" width="8" style="17" bestFit="1" customWidth="1"/>
    <col min="7672" max="7673" width="8" style="17" customWidth="1"/>
    <col min="7674" max="7674" width="12" style="17" bestFit="1" customWidth="1"/>
    <col min="7675" max="7675" width="10.28515625" style="17" customWidth="1"/>
    <col min="7676" max="7676" width="9.5703125" style="17" bestFit="1" customWidth="1"/>
    <col min="7677" max="7677" width="9.85546875" style="17" bestFit="1" customWidth="1"/>
    <col min="7678" max="7679" width="9.140625" style="17"/>
    <col min="7680" max="7681" width="10.42578125" style="17" bestFit="1" customWidth="1"/>
    <col min="7682" max="7911" width="9.140625" style="17"/>
    <col min="7912" max="7912" width="13.7109375" style="17" bestFit="1" customWidth="1"/>
    <col min="7913" max="7913" width="10.140625" style="17" bestFit="1" customWidth="1"/>
    <col min="7914" max="7914" width="10.5703125" style="17" bestFit="1" customWidth="1"/>
    <col min="7915" max="7916" width="11.140625" style="17" bestFit="1" customWidth="1"/>
    <col min="7917" max="7918" width="9.85546875" style="17" bestFit="1" customWidth="1"/>
    <col min="7919" max="7920" width="9.140625" style="17"/>
    <col min="7921" max="7921" width="10.5703125" style="17" bestFit="1" customWidth="1"/>
    <col min="7922" max="7923" width="10.5703125" style="17" customWidth="1"/>
    <col min="7924" max="7924" width="11.140625" style="17" bestFit="1" customWidth="1"/>
    <col min="7925" max="7926" width="11.7109375" style="17" bestFit="1" customWidth="1"/>
    <col min="7927" max="7927" width="8" style="17" bestFit="1" customWidth="1"/>
    <col min="7928" max="7929" width="8" style="17" customWidth="1"/>
    <col min="7930" max="7930" width="12" style="17" bestFit="1" customWidth="1"/>
    <col min="7931" max="7931" width="10.28515625" style="17" customWidth="1"/>
    <col min="7932" max="7932" width="9.5703125" style="17" bestFit="1" customWidth="1"/>
    <col min="7933" max="7933" width="9.85546875" style="17" bestFit="1" customWidth="1"/>
    <col min="7934" max="7935" width="9.140625" style="17"/>
    <col min="7936" max="7937" width="10.42578125" style="17" bestFit="1" customWidth="1"/>
    <col min="7938" max="8167" width="9.140625" style="17"/>
    <col min="8168" max="8168" width="13.7109375" style="17" bestFit="1" customWidth="1"/>
    <col min="8169" max="8169" width="10.140625" style="17" bestFit="1" customWidth="1"/>
    <col min="8170" max="8170" width="10.5703125" style="17" bestFit="1" customWidth="1"/>
    <col min="8171" max="8172" width="11.140625" style="17" bestFit="1" customWidth="1"/>
    <col min="8173" max="8174" width="9.85546875" style="17" bestFit="1" customWidth="1"/>
    <col min="8175" max="8176" width="9.140625" style="17"/>
    <col min="8177" max="8177" width="10.5703125" style="17" bestFit="1" customWidth="1"/>
    <col min="8178" max="8179" width="10.5703125" style="17" customWidth="1"/>
    <col min="8180" max="8180" width="11.140625" style="17" bestFit="1" customWidth="1"/>
    <col min="8181" max="8182" width="11.7109375" style="17" bestFit="1" customWidth="1"/>
    <col min="8183" max="8183" width="8" style="17" bestFit="1" customWidth="1"/>
    <col min="8184" max="8185" width="8" style="17" customWidth="1"/>
    <col min="8186" max="8186" width="12" style="17" bestFit="1" customWidth="1"/>
    <col min="8187" max="8187" width="10.28515625" style="17" customWidth="1"/>
    <col min="8188" max="8188" width="9.5703125" style="17" bestFit="1" customWidth="1"/>
    <col min="8189" max="8189" width="9.85546875" style="17" bestFit="1" customWidth="1"/>
    <col min="8190" max="8191" width="9.140625" style="17"/>
    <col min="8192" max="8193" width="10.42578125" style="17" bestFit="1" customWidth="1"/>
    <col min="8194" max="8423" width="9.140625" style="17"/>
    <col min="8424" max="8424" width="13.7109375" style="17" bestFit="1" customWidth="1"/>
    <col min="8425" max="8425" width="10.140625" style="17" bestFit="1" customWidth="1"/>
    <col min="8426" max="8426" width="10.5703125" style="17" bestFit="1" customWidth="1"/>
    <col min="8427" max="8428" width="11.140625" style="17" bestFit="1" customWidth="1"/>
    <col min="8429" max="8430" width="9.85546875" style="17" bestFit="1" customWidth="1"/>
    <col min="8431" max="8432" width="9.140625" style="17"/>
    <col min="8433" max="8433" width="10.5703125" style="17" bestFit="1" customWidth="1"/>
    <col min="8434" max="8435" width="10.5703125" style="17" customWidth="1"/>
    <col min="8436" max="8436" width="11.140625" style="17" bestFit="1" customWidth="1"/>
    <col min="8437" max="8438" width="11.7109375" style="17" bestFit="1" customWidth="1"/>
    <col min="8439" max="8439" width="8" style="17" bestFit="1" customWidth="1"/>
    <col min="8440" max="8441" width="8" style="17" customWidth="1"/>
    <col min="8442" max="8442" width="12" style="17" bestFit="1" customWidth="1"/>
    <col min="8443" max="8443" width="10.28515625" style="17" customWidth="1"/>
    <col min="8444" max="8444" width="9.5703125" style="17" bestFit="1" customWidth="1"/>
    <col min="8445" max="8445" width="9.85546875" style="17" bestFit="1" customWidth="1"/>
    <col min="8446" max="8447" width="9.140625" style="17"/>
    <col min="8448" max="8449" width="10.42578125" style="17" bestFit="1" customWidth="1"/>
    <col min="8450" max="8679" width="9.140625" style="17"/>
    <col min="8680" max="8680" width="13.7109375" style="17" bestFit="1" customWidth="1"/>
    <col min="8681" max="8681" width="10.140625" style="17" bestFit="1" customWidth="1"/>
    <col min="8682" max="8682" width="10.5703125" style="17" bestFit="1" customWidth="1"/>
    <col min="8683" max="8684" width="11.140625" style="17" bestFit="1" customWidth="1"/>
    <col min="8685" max="8686" width="9.85546875" style="17" bestFit="1" customWidth="1"/>
    <col min="8687" max="8688" width="9.140625" style="17"/>
    <col min="8689" max="8689" width="10.5703125" style="17" bestFit="1" customWidth="1"/>
    <col min="8690" max="8691" width="10.5703125" style="17" customWidth="1"/>
    <col min="8692" max="8692" width="11.140625" style="17" bestFit="1" customWidth="1"/>
    <col min="8693" max="8694" width="11.7109375" style="17" bestFit="1" customWidth="1"/>
    <col min="8695" max="8695" width="8" style="17" bestFit="1" customWidth="1"/>
    <col min="8696" max="8697" width="8" style="17" customWidth="1"/>
    <col min="8698" max="8698" width="12" style="17" bestFit="1" customWidth="1"/>
    <col min="8699" max="8699" width="10.28515625" style="17" customWidth="1"/>
    <col min="8700" max="8700" width="9.5703125" style="17" bestFit="1" customWidth="1"/>
    <col min="8701" max="8701" width="9.85546875" style="17" bestFit="1" customWidth="1"/>
    <col min="8702" max="8703" width="9.140625" style="17"/>
    <col min="8704" max="8705" width="10.42578125" style="17" bestFit="1" customWidth="1"/>
    <col min="8706" max="8935" width="9.140625" style="17"/>
    <col min="8936" max="8936" width="13.7109375" style="17" bestFit="1" customWidth="1"/>
    <col min="8937" max="8937" width="10.140625" style="17" bestFit="1" customWidth="1"/>
    <col min="8938" max="8938" width="10.5703125" style="17" bestFit="1" customWidth="1"/>
    <col min="8939" max="8940" width="11.140625" style="17" bestFit="1" customWidth="1"/>
    <col min="8941" max="8942" width="9.85546875" style="17" bestFit="1" customWidth="1"/>
    <col min="8943" max="8944" width="9.140625" style="17"/>
    <col min="8945" max="8945" width="10.5703125" style="17" bestFit="1" customWidth="1"/>
    <col min="8946" max="8947" width="10.5703125" style="17" customWidth="1"/>
    <col min="8948" max="8948" width="11.140625" style="17" bestFit="1" customWidth="1"/>
    <col min="8949" max="8950" width="11.7109375" style="17" bestFit="1" customWidth="1"/>
    <col min="8951" max="8951" width="8" style="17" bestFit="1" customWidth="1"/>
    <col min="8952" max="8953" width="8" style="17" customWidth="1"/>
    <col min="8954" max="8954" width="12" style="17" bestFit="1" customWidth="1"/>
    <col min="8955" max="8955" width="10.28515625" style="17" customWidth="1"/>
    <col min="8956" max="8956" width="9.5703125" style="17" bestFit="1" customWidth="1"/>
    <col min="8957" max="8957" width="9.85546875" style="17" bestFit="1" customWidth="1"/>
    <col min="8958" max="8959" width="9.140625" style="17"/>
    <col min="8960" max="8961" width="10.42578125" style="17" bestFit="1" customWidth="1"/>
    <col min="8962" max="9191" width="9.140625" style="17"/>
    <col min="9192" max="9192" width="13.7109375" style="17" bestFit="1" customWidth="1"/>
    <col min="9193" max="9193" width="10.140625" style="17" bestFit="1" customWidth="1"/>
    <col min="9194" max="9194" width="10.5703125" style="17" bestFit="1" customWidth="1"/>
    <col min="9195" max="9196" width="11.140625" style="17" bestFit="1" customWidth="1"/>
    <col min="9197" max="9198" width="9.85546875" style="17" bestFit="1" customWidth="1"/>
    <col min="9199" max="9200" width="9.140625" style="17"/>
    <col min="9201" max="9201" width="10.5703125" style="17" bestFit="1" customWidth="1"/>
    <col min="9202" max="9203" width="10.5703125" style="17" customWidth="1"/>
    <col min="9204" max="9204" width="11.140625" style="17" bestFit="1" customWidth="1"/>
    <col min="9205" max="9206" width="11.7109375" style="17" bestFit="1" customWidth="1"/>
    <col min="9207" max="9207" width="8" style="17" bestFit="1" customWidth="1"/>
    <col min="9208" max="9209" width="8" style="17" customWidth="1"/>
    <col min="9210" max="9210" width="12" style="17" bestFit="1" customWidth="1"/>
    <col min="9211" max="9211" width="10.28515625" style="17" customWidth="1"/>
    <col min="9212" max="9212" width="9.5703125" style="17" bestFit="1" customWidth="1"/>
    <col min="9213" max="9213" width="9.85546875" style="17" bestFit="1" customWidth="1"/>
    <col min="9214" max="9215" width="9.140625" style="17"/>
    <col min="9216" max="9217" width="10.42578125" style="17" bestFit="1" customWidth="1"/>
    <col min="9218" max="9447" width="9.140625" style="17"/>
    <col min="9448" max="9448" width="13.7109375" style="17" bestFit="1" customWidth="1"/>
    <col min="9449" max="9449" width="10.140625" style="17" bestFit="1" customWidth="1"/>
    <col min="9450" max="9450" width="10.5703125" style="17" bestFit="1" customWidth="1"/>
    <col min="9451" max="9452" width="11.140625" style="17" bestFit="1" customWidth="1"/>
    <col min="9453" max="9454" width="9.85546875" style="17" bestFit="1" customWidth="1"/>
    <col min="9455" max="9456" width="9.140625" style="17"/>
    <col min="9457" max="9457" width="10.5703125" style="17" bestFit="1" customWidth="1"/>
    <col min="9458" max="9459" width="10.5703125" style="17" customWidth="1"/>
    <col min="9460" max="9460" width="11.140625" style="17" bestFit="1" customWidth="1"/>
    <col min="9461" max="9462" width="11.7109375" style="17" bestFit="1" customWidth="1"/>
    <col min="9463" max="9463" width="8" style="17" bestFit="1" customWidth="1"/>
    <col min="9464" max="9465" width="8" style="17" customWidth="1"/>
    <col min="9466" max="9466" width="12" style="17" bestFit="1" customWidth="1"/>
    <col min="9467" max="9467" width="10.28515625" style="17" customWidth="1"/>
    <col min="9468" max="9468" width="9.5703125" style="17" bestFit="1" customWidth="1"/>
    <col min="9469" max="9469" width="9.85546875" style="17" bestFit="1" customWidth="1"/>
    <col min="9470" max="9471" width="9.140625" style="17"/>
    <col min="9472" max="9473" width="10.42578125" style="17" bestFit="1" customWidth="1"/>
    <col min="9474" max="9703" width="9.140625" style="17"/>
    <col min="9704" max="9704" width="13.7109375" style="17" bestFit="1" customWidth="1"/>
    <col min="9705" max="9705" width="10.140625" style="17" bestFit="1" customWidth="1"/>
    <col min="9706" max="9706" width="10.5703125" style="17" bestFit="1" customWidth="1"/>
    <col min="9707" max="9708" width="11.140625" style="17" bestFit="1" customWidth="1"/>
    <col min="9709" max="9710" width="9.85546875" style="17" bestFit="1" customWidth="1"/>
    <col min="9711" max="9712" width="9.140625" style="17"/>
    <col min="9713" max="9713" width="10.5703125" style="17" bestFit="1" customWidth="1"/>
    <col min="9714" max="9715" width="10.5703125" style="17" customWidth="1"/>
    <col min="9716" max="9716" width="11.140625" style="17" bestFit="1" customWidth="1"/>
    <col min="9717" max="9718" width="11.7109375" style="17" bestFit="1" customWidth="1"/>
    <col min="9719" max="9719" width="8" style="17" bestFit="1" customWidth="1"/>
    <col min="9720" max="9721" width="8" style="17" customWidth="1"/>
    <col min="9722" max="9722" width="12" style="17" bestFit="1" customWidth="1"/>
    <col min="9723" max="9723" width="10.28515625" style="17" customWidth="1"/>
    <col min="9724" max="9724" width="9.5703125" style="17" bestFit="1" customWidth="1"/>
    <col min="9725" max="9725" width="9.85546875" style="17" bestFit="1" customWidth="1"/>
    <col min="9726" max="9727" width="9.140625" style="17"/>
    <col min="9728" max="9729" width="10.42578125" style="17" bestFit="1" customWidth="1"/>
    <col min="9730" max="9959" width="9.140625" style="17"/>
    <col min="9960" max="9960" width="13.7109375" style="17" bestFit="1" customWidth="1"/>
    <col min="9961" max="9961" width="10.140625" style="17" bestFit="1" customWidth="1"/>
    <col min="9962" max="9962" width="10.5703125" style="17" bestFit="1" customWidth="1"/>
    <col min="9963" max="9964" width="11.140625" style="17" bestFit="1" customWidth="1"/>
    <col min="9965" max="9966" width="9.85546875" style="17" bestFit="1" customWidth="1"/>
    <col min="9967" max="9968" width="9.140625" style="17"/>
    <col min="9969" max="9969" width="10.5703125" style="17" bestFit="1" customWidth="1"/>
    <col min="9970" max="9971" width="10.5703125" style="17" customWidth="1"/>
    <col min="9972" max="9972" width="11.140625" style="17" bestFit="1" customWidth="1"/>
    <col min="9973" max="9974" width="11.7109375" style="17" bestFit="1" customWidth="1"/>
    <col min="9975" max="9975" width="8" style="17" bestFit="1" customWidth="1"/>
    <col min="9976" max="9977" width="8" style="17" customWidth="1"/>
    <col min="9978" max="9978" width="12" style="17" bestFit="1" customWidth="1"/>
    <col min="9979" max="9979" width="10.28515625" style="17" customWidth="1"/>
    <col min="9980" max="9980" width="9.5703125" style="17" bestFit="1" customWidth="1"/>
    <col min="9981" max="9981" width="9.85546875" style="17" bestFit="1" customWidth="1"/>
    <col min="9982" max="9983" width="9.140625" style="17"/>
    <col min="9984" max="9985" width="10.42578125" style="17" bestFit="1" customWidth="1"/>
    <col min="9986" max="10215" width="9.140625" style="17"/>
    <col min="10216" max="10216" width="13.7109375" style="17" bestFit="1" customWidth="1"/>
    <col min="10217" max="10217" width="10.140625" style="17" bestFit="1" customWidth="1"/>
    <col min="10218" max="10218" width="10.5703125" style="17" bestFit="1" customWidth="1"/>
    <col min="10219" max="10220" width="11.140625" style="17" bestFit="1" customWidth="1"/>
    <col min="10221" max="10222" width="9.85546875" style="17" bestFit="1" customWidth="1"/>
    <col min="10223" max="10224" width="9.140625" style="17"/>
    <col min="10225" max="10225" width="10.5703125" style="17" bestFit="1" customWidth="1"/>
    <col min="10226" max="10227" width="10.5703125" style="17" customWidth="1"/>
    <col min="10228" max="10228" width="11.140625" style="17" bestFit="1" customWidth="1"/>
    <col min="10229" max="10230" width="11.7109375" style="17" bestFit="1" customWidth="1"/>
    <col min="10231" max="10231" width="8" style="17" bestFit="1" customWidth="1"/>
    <col min="10232" max="10233" width="8" style="17" customWidth="1"/>
    <col min="10234" max="10234" width="12" style="17" bestFit="1" customWidth="1"/>
    <col min="10235" max="10235" width="10.28515625" style="17" customWidth="1"/>
    <col min="10236" max="10236" width="9.5703125" style="17" bestFit="1" customWidth="1"/>
    <col min="10237" max="10237" width="9.85546875" style="17" bestFit="1" customWidth="1"/>
    <col min="10238" max="10239" width="9.140625" style="17"/>
    <col min="10240" max="10241" width="10.42578125" style="17" bestFit="1" customWidth="1"/>
    <col min="10242" max="10471" width="9.140625" style="17"/>
    <col min="10472" max="10472" width="13.7109375" style="17" bestFit="1" customWidth="1"/>
    <col min="10473" max="10473" width="10.140625" style="17" bestFit="1" customWidth="1"/>
    <col min="10474" max="10474" width="10.5703125" style="17" bestFit="1" customWidth="1"/>
    <col min="10475" max="10476" width="11.140625" style="17" bestFit="1" customWidth="1"/>
    <col min="10477" max="10478" width="9.85546875" style="17" bestFit="1" customWidth="1"/>
    <col min="10479" max="10480" width="9.140625" style="17"/>
    <col min="10481" max="10481" width="10.5703125" style="17" bestFit="1" customWidth="1"/>
    <col min="10482" max="10483" width="10.5703125" style="17" customWidth="1"/>
    <col min="10484" max="10484" width="11.140625" style="17" bestFit="1" customWidth="1"/>
    <col min="10485" max="10486" width="11.7109375" style="17" bestFit="1" customWidth="1"/>
    <col min="10487" max="10487" width="8" style="17" bestFit="1" customWidth="1"/>
    <col min="10488" max="10489" width="8" style="17" customWidth="1"/>
    <col min="10490" max="10490" width="12" style="17" bestFit="1" customWidth="1"/>
    <col min="10491" max="10491" width="10.28515625" style="17" customWidth="1"/>
    <col min="10492" max="10492" width="9.5703125" style="17" bestFit="1" customWidth="1"/>
    <col min="10493" max="10493" width="9.85546875" style="17" bestFit="1" customWidth="1"/>
    <col min="10494" max="10495" width="9.140625" style="17"/>
    <col min="10496" max="10497" width="10.42578125" style="17" bestFit="1" customWidth="1"/>
    <col min="10498" max="10727" width="9.140625" style="17"/>
    <col min="10728" max="10728" width="13.7109375" style="17" bestFit="1" customWidth="1"/>
    <col min="10729" max="10729" width="10.140625" style="17" bestFit="1" customWidth="1"/>
    <col min="10730" max="10730" width="10.5703125" style="17" bestFit="1" customWidth="1"/>
    <col min="10731" max="10732" width="11.140625" style="17" bestFit="1" customWidth="1"/>
    <col min="10733" max="10734" width="9.85546875" style="17" bestFit="1" customWidth="1"/>
    <col min="10735" max="10736" width="9.140625" style="17"/>
    <col min="10737" max="10737" width="10.5703125" style="17" bestFit="1" customWidth="1"/>
    <col min="10738" max="10739" width="10.5703125" style="17" customWidth="1"/>
    <col min="10740" max="10740" width="11.140625" style="17" bestFit="1" customWidth="1"/>
    <col min="10741" max="10742" width="11.7109375" style="17" bestFit="1" customWidth="1"/>
    <col min="10743" max="10743" width="8" style="17" bestFit="1" customWidth="1"/>
    <col min="10744" max="10745" width="8" style="17" customWidth="1"/>
    <col min="10746" max="10746" width="12" style="17" bestFit="1" customWidth="1"/>
    <col min="10747" max="10747" width="10.28515625" style="17" customWidth="1"/>
    <col min="10748" max="10748" width="9.5703125" style="17" bestFit="1" customWidth="1"/>
    <col min="10749" max="10749" width="9.85546875" style="17" bestFit="1" customWidth="1"/>
    <col min="10750" max="10751" width="9.140625" style="17"/>
    <col min="10752" max="10753" width="10.42578125" style="17" bestFit="1" customWidth="1"/>
    <col min="10754" max="10983" width="9.140625" style="17"/>
    <col min="10984" max="10984" width="13.7109375" style="17" bestFit="1" customWidth="1"/>
    <col min="10985" max="10985" width="10.140625" style="17" bestFit="1" customWidth="1"/>
    <col min="10986" max="10986" width="10.5703125" style="17" bestFit="1" customWidth="1"/>
    <col min="10987" max="10988" width="11.140625" style="17" bestFit="1" customWidth="1"/>
    <col min="10989" max="10990" width="9.85546875" style="17" bestFit="1" customWidth="1"/>
    <col min="10991" max="10992" width="9.140625" style="17"/>
    <col min="10993" max="10993" width="10.5703125" style="17" bestFit="1" customWidth="1"/>
    <col min="10994" max="10995" width="10.5703125" style="17" customWidth="1"/>
    <col min="10996" max="10996" width="11.140625" style="17" bestFit="1" customWidth="1"/>
    <col min="10997" max="10998" width="11.7109375" style="17" bestFit="1" customWidth="1"/>
    <col min="10999" max="10999" width="8" style="17" bestFit="1" customWidth="1"/>
    <col min="11000" max="11001" width="8" style="17" customWidth="1"/>
    <col min="11002" max="11002" width="12" style="17" bestFit="1" customWidth="1"/>
    <col min="11003" max="11003" width="10.28515625" style="17" customWidth="1"/>
    <col min="11004" max="11004" width="9.5703125" style="17" bestFit="1" customWidth="1"/>
    <col min="11005" max="11005" width="9.85546875" style="17" bestFit="1" customWidth="1"/>
    <col min="11006" max="11007" width="9.140625" style="17"/>
    <col min="11008" max="11009" width="10.42578125" style="17" bestFit="1" customWidth="1"/>
    <col min="11010" max="11239" width="9.140625" style="17"/>
    <col min="11240" max="11240" width="13.7109375" style="17" bestFit="1" customWidth="1"/>
    <col min="11241" max="11241" width="10.140625" style="17" bestFit="1" customWidth="1"/>
    <col min="11242" max="11242" width="10.5703125" style="17" bestFit="1" customWidth="1"/>
    <col min="11243" max="11244" width="11.140625" style="17" bestFit="1" customWidth="1"/>
    <col min="11245" max="11246" width="9.85546875" style="17" bestFit="1" customWidth="1"/>
    <col min="11247" max="11248" width="9.140625" style="17"/>
    <col min="11249" max="11249" width="10.5703125" style="17" bestFit="1" customWidth="1"/>
    <col min="11250" max="11251" width="10.5703125" style="17" customWidth="1"/>
    <col min="11252" max="11252" width="11.140625" style="17" bestFit="1" customWidth="1"/>
    <col min="11253" max="11254" width="11.7109375" style="17" bestFit="1" customWidth="1"/>
    <col min="11255" max="11255" width="8" style="17" bestFit="1" customWidth="1"/>
    <col min="11256" max="11257" width="8" style="17" customWidth="1"/>
    <col min="11258" max="11258" width="12" style="17" bestFit="1" customWidth="1"/>
    <col min="11259" max="11259" width="10.28515625" style="17" customWidth="1"/>
    <col min="11260" max="11260" width="9.5703125" style="17" bestFit="1" customWidth="1"/>
    <col min="11261" max="11261" width="9.85546875" style="17" bestFit="1" customWidth="1"/>
    <col min="11262" max="11263" width="9.140625" style="17"/>
    <col min="11264" max="11265" width="10.42578125" style="17" bestFit="1" customWidth="1"/>
    <col min="11266" max="11495" width="9.140625" style="17"/>
    <col min="11496" max="11496" width="13.7109375" style="17" bestFit="1" customWidth="1"/>
    <col min="11497" max="11497" width="10.140625" style="17" bestFit="1" customWidth="1"/>
    <col min="11498" max="11498" width="10.5703125" style="17" bestFit="1" customWidth="1"/>
    <col min="11499" max="11500" width="11.140625" style="17" bestFit="1" customWidth="1"/>
    <col min="11501" max="11502" width="9.85546875" style="17" bestFit="1" customWidth="1"/>
    <col min="11503" max="11504" width="9.140625" style="17"/>
    <col min="11505" max="11505" width="10.5703125" style="17" bestFit="1" customWidth="1"/>
    <col min="11506" max="11507" width="10.5703125" style="17" customWidth="1"/>
    <col min="11508" max="11508" width="11.140625" style="17" bestFit="1" customWidth="1"/>
    <col min="11509" max="11510" width="11.7109375" style="17" bestFit="1" customWidth="1"/>
    <col min="11511" max="11511" width="8" style="17" bestFit="1" customWidth="1"/>
    <col min="11512" max="11513" width="8" style="17" customWidth="1"/>
    <col min="11514" max="11514" width="12" style="17" bestFit="1" customWidth="1"/>
    <col min="11515" max="11515" width="10.28515625" style="17" customWidth="1"/>
    <col min="11516" max="11516" width="9.5703125" style="17" bestFit="1" customWidth="1"/>
    <col min="11517" max="11517" width="9.85546875" style="17" bestFit="1" customWidth="1"/>
    <col min="11518" max="11519" width="9.140625" style="17"/>
    <col min="11520" max="11521" width="10.42578125" style="17" bestFit="1" customWidth="1"/>
    <col min="11522" max="11751" width="9.140625" style="17"/>
    <col min="11752" max="11752" width="13.7109375" style="17" bestFit="1" customWidth="1"/>
    <col min="11753" max="11753" width="10.140625" style="17" bestFit="1" customWidth="1"/>
    <col min="11754" max="11754" width="10.5703125" style="17" bestFit="1" customWidth="1"/>
    <col min="11755" max="11756" width="11.140625" style="17" bestFit="1" customWidth="1"/>
    <col min="11757" max="11758" width="9.85546875" style="17" bestFit="1" customWidth="1"/>
    <col min="11759" max="11760" width="9.140625" style="17"/>
    <col min="11761" max="11761" width="10.5703125" style="17" bestFit="1" customWidth="1"/>
    <col min="11762" max="11763" width="10.5703125" style="17" customWidth="1"/>
    <col min="11764" max="11764" width="11.140625" style="17" bestFit="1" customWidth="1"/>
    <col min="11765" max="11766" width="11.7109375" style="17" bestFit="1" customWidth="1"/>
    <col min="11767" max="11767" width="8" style="17" bestFit="1" customWidth="1"/>
    <col min="11768" max="11769" width="8" style="17" customWidth="1"/>
    <col min="11770" max="11770" width="12" style="17" bestFit="1" customWidth="1"/>
    <col min="11771" max="11771" width="10.28515625" style="17" customWidth="1"/>
    <col min="11772" max="11772" width="9.5703125" style="17" bestFit="1" customWidth="1"/>
    <col min="11773" max="11773" width="9.85546875" style="17" bestFit="1" customWidth="1"/>
    <col min="11774" max="11775" width="9.140625" style="17"/>
    <col min="11776" max="11777" width="10.42578125" style="17" bestFit="1" customWidth="1"/>
    <col min="11778" max="12007" width="9.140625" style="17"/>
    <col min="12008" max="12008" width="13.7109375" style="17" bestFit="1" customWidth="1"/>
    <col min="12009" max="12009" width="10.140625" style="17" bestFit="1" customWidth="1"/>
    <col min="12010" max="12010" width="10.5703125" style="17" bestFit="1" customWidth="1"/>
    <col min="12011" max="12012" width="11.140625" style="17" bestFit="1" customWidth="1"/>
    <col min="12013" max="12014" width="9.85546875" style="17" bestFit="1" customWidth="1"/>
    <col min="12015" max="12016" width="9.140625" style="17"/>
    <col min="12017" max="12017" width="10.5703125" style="17" bestFit="1" customWidth="1"/>
    <col min="12018" max="12019" width="10.5703125" style="17" customWidth="1"/>
    <col min="12020" max="12020" width="11.140625" style="17" bestFit="1" customWidth="1"/>
    <col min="12021" max="12022" width="11.7109375" style="17" bestFit="1" customWidth="1"/>
    <col min="12023" max="12023" width="8" style="17" bestFit="1" customWidth="1"/>
    <col min="12024" max="12025" width="8" style="17" customWidth="1"/>
    <col min="12026" max="12026" width="12" style="17" bestFit="1" customWidth="1"/>
    <col min="12027" max="12027" width="10.28515625" style="17" customWidth="1"/>
    <col min="12028" max="12028" width="9.5703125" style="17" bestFit="1" customWidth="1"/>
    <col min="12029" max="12029" width="9.85546875" style="17" bestFit="1" customWidth="1"/>
    <col min="12030" max="12031" width="9.140625" style="17"/>
    <col min="12032" max="12033" width="10.42578125" style="17" bestFit="1" customWidth="1"/>
    <col min="12034" max="12263" width="9.140625" style="17"/>
    <col min="12264" max="12264" width="13.7109375" style="17" bestFit="1" customWidth="1"/>
    <col min="12265" max="12265" width="10.140625" style="17" bestFit="1" customWidth="1"/>
    <col min="12266" max="12266" width="10.5703125" style="17" bestFit="1" customWidth="1"/>
    <col min="12267" max="12268" width="11.140625" style="17" bestFit="1" customWidth="1"/>
    <col min="12269" max="12270" width="9.85546875" style="17" bestFit="1" customWidth="1"/>
    <col min="12271" max="12272" width="9.140625" style="17"/>
    <col min="12273" max="12273" width="10.5703125" style="17" bestFit="1" customWidth="1"/>
    <col min="12274" max="12275" width="10.5703125" style="17" customWidth="1"/>
    <col min="12276" max="12276" width="11.140625" style="17" bestFit="1" customWidth="1"/>
    <col min="12277" max="12278" width="11.7109375" style="17" bestFit="1" customWidth="1"/>
    <col min="12279" max="12279" width="8" style="17" bestFit="1" customWidth="1"/>
    <col min="12280" max="12281" width="8" style="17" customWidth="1"/>
    <col min="12282" max="12282" width="12" style="17" bestFit="1" customWidth="1"/>
    <col min="12283" max="12283" width="10.28515625" style="17" customWidth="1"/>
    <col min="12284" max="12284" width="9.5703125" style="17" bestFit="1" customWidth="1"/>
    <col min="12285" max="12285" width="9.85546875" style="17" bestFit="1" customWidth="1"/>
    <col min="12286" max="12287" width="9.140625" style="17"/>
    <col min="12288" max="12289" width="10.42578125" style="17" bestFit="1" customWidth="1"/>
    <col min="12290" max="12519" width="9.140625" style="17"/>
    <col min="12520" max="12520" width="13.7109375" style="17" bestFit="1" customWidth="1"/>
    <col min="12521" max="12521" width="10.140625" style="17" bestFit="1" customWidth="1"/>
    <col min="12522" max="12522" width="10.5703125" style="17" bestFit="1" customWidth="1"/>
    <col min="12523" max="12524" width="11.140625" style="17" bestFit="1" customWidth="1"/>
    <col min="12525" max="12526" width="9.85546875" style="17" bestFit="1" customWidth="1"/>
    <col min="12527" max="12528" width="9.140625" style="17"/>
    <col min="12529" max="12529" width="10.5703125" style="17" bestFit="1" customWidth="1"/>
    <col min="12530" max="12531" width="10.5703125" style="17" customWidth="1"/>
    <col min="12532" max="12532" width="11.140625" style="17" bestFit="1" customWidth="1"/>
    <col min="12533" max="12534" width="11.7109375" style="17" bestFit="1" customWidth="1"/>
    <col min="12535" max="12535" width="8" style="17" bestFit="1" customWidth="1"/>
    <col min="12536" max="12537" width="8" style="17" customWidth="1"/>
    <col min="12538" max="12538" width="12" style="17" bestFit="1" customWidth="1"/>
    <col min="12539" max="12539" width="10.28515625" style="17" customWidth="1"/>
    <col min="12540" max="12540" width="9.5703125" style="17" bestFit="1" customWidth="1"/>
    <col min="12541" max="12541" width="9.85546875" style="17" bestFit="1" customWidth="1"/>
    <col min="12542" max="12543" width="9.140625" style="17"/>
    <col min="12544" max="12545" width="10.42578125" style="17" bestFit="1" customWidth="1"/>
    <col min="12546" max="12775" width="9.140625" style="17"/>
    <col min="12776" max="12776" width="13.7109375" style="17" bestFit="1" customWidth="1"/>
    <col min="12777" max="12777" width="10.140625" style="17" bestFit="1" customWidth="1"/>
    <col min="12778" max="12778" width="10.5703125" style="17" bestFit="1" customWidth="1"/>
    <col min="12779" max="12780" width="11.140625" style="17" bestFit="1" customWidth="1"/>
    <col min="12781" max="12782" width="9.85546875" style="17" bestFit="1" customWidth="1"/>
    <col min="12783" max="12784" width="9.140625" style="17"/>
    <col min="12785" max="12785" width="10.5703125" style="17" bestFit="1" customWidth="1"/>
    <col min="12786" max="12787" width="10.5703125" style="17" customWidth="1"/>
    <col min="12788" max="12788" width="11.140625" style="17" bestFit="1" customWidth="1"/>
    <col min="12789" max="12790" width="11.7109375" style="17" bestFit="1" customWidth="1"/>
    <col min="12791" max="12791" width="8" style="17" bestFit="1" customWidth="1"/>
    <col min="12792" max="12793" width="8" style="17" customWidth="1"/>
    <col min="12794" max="12794" width="12" style="17" bestFit="1" customWidth="1"/>
    <col min="12795" max="12795" width="10.28515625" style="17" customWidth="1"/>
    <col min="12796" max="12796" width="9.5703125" style="17" bestFit="1" customWidth="1"/>
    <col min="12797" max="12797" width="9.85546875" style="17" bestFit="1" customWidth="1"/>
    <col min="12798" max="12799" width="9.140625" style="17"/>
    <col min="12800" max="12801" width="10.42578125" style="17" bestFit="1" customWidth="1"/>
    <col min="12802" max="13031" width="9.140625" style="17"/>
    <col min="13032" max="13032" width="13.7109375" style="17" bestFit="1" customWidth="1"/>
    <col min="13033" max="13033" width="10.140625" style="17" bestFit="1" customWidth="1"/>
    <col min="13034" max="13034" width="10.5703125" style="17" bestFit="1" customWidth="1"/>
    <col min="13035" max="13036" width="11.140625" style="17" bestFit="1" customWidth="1"/>
    <col min="13037" max="13038" width="9.85546875" style="17" bestFit="1" customWidth="1"/>
    <col min="13039" max="13040" width="9.140625" style="17"/>
    <col min="13041" max="13041" width="10.5703125" style="17" bestFit="1" customWidth="1"/>
    <col min="13042" max="13043" width="10.5703125" style="17" customWidth="1"/>
    <col min="13044" max="13044" width="11.140625" style="17" bestFit="1" customWidth="1"/>
    <col min="13045" max="13046" width="11.7109375" style="17" bestFit="1" customWidth="1"/>
    <col min="13047" max="13047" width="8" style="17" bestFit="1" customWidth="1"/>
    <col min="13048" max="13049" width="8" style="17" customWidth="1"/>
    <col min="13050" max="13050" width="12" style="17" bestFit="1" customWidth="1"/>
    <col min="13051" max="13051" width="10.28515625" style="17" customWidth="1"/>
    <col min="13052" max="13052" width="9.5703125" style="17" bestFit="1" customWidth="1"/>
    <col min="13053" max="13053" width="9.85546875" style="17" bestFit="1" customWidth="1"/>
    <col min="13054" max="13055" width="9.140625" style="17"/>
    <col min="13056" max="13057" width="10.42578125" style="17" bestFit="1" customWidth="1"/>
    <col min="13058" max="13287" width="9.140625" style="17"/>
    <col min="13288" max="13288" width="13.7109375" style="17" bestFit="1" customWidth="1"/>
    <col min="13289" max="13289" width="10.140625" style="17" bestFit="1" customWidth="1"/>
    <col min="13290" max="13290" width="10.5703125" style="17" bestFit="1" customWidth="1"/>
    <col min="13291" max="13292" width="11.140625" style="17" bestFit="1" customWidth="1"/>
    <col min="13293" max="13294" width="9.85546875" style="17" bestFit="1" customWidth="1"/>
    <col min="13295" max="13296" width="9.140625" style="17"/>
    <col min="13297" max="13297" width="10.5703125" style="17" bestFit="1" customWidth="1"/>
    <col min="13298" max="13299" width="10.5703125" style="17" customWidth="1"/>
    <col min="13300" max="13300" width="11.140625" style="17" bestFit="1" customWidth="1"/>
    <col min="13301" max="13302" width="11.7109375" style="17" bestFit="1" customWidth="1"/>
    <col min="13303" max="13303" width="8" style="17" bestFit="1" customWidth="1"/>
    <col min="13304" max="13305" width="8" style="17" customWidth="1"/>
    <col min="13306" max="13306" width="12" style="17" bestFit="1" customWidth="1"/>
    <col min="13307" max="13307" width="10.28515625" style="17" customWidth="1"/>
    <col min="13308" max="13308" width="9.5703125" style="17" bestFit="1" customWidth="1"/>
    <col min="13309" max="13309" width="9.85546875" style="17" bestFit="1" customWidth="1"/>
    <col min="13310" max="13311" width="9.140625" style="17"/>
    <col min="13312" max="13313" width="10.42578125" style="17" bestFit="1" customWidth="1"/>
    <col min="13314" max="13543" width="9.140625" style="17"/>
    <col min="13544" max="13544" width="13.7109375" style="17" bestFit="1" customWidth="1"/>
    <col min="13545" max="13545" width="10.140625" style="17" bestFit="1" customWidth="1"/>
    <col min="13546" max="13546" width="10.5703125" style="17" bestFit="1" customWidth="1"/>
    <col min="13547" max="13548" width="11.140625" style="17" bestFit="1" customWidth="1"/>
    <col min="13549" max="13550" width="9.85546875" style="17" bestFit="1" customWidth="1"/>
    <col min="13551" max="13552" width="9.140625" style="17"/>
    <col min="13553" max="13553" width="10.5703125" style="17" bestFit="1" customWidth="1"/>
    <col min="13554" max="13555" width="10.5703125" style="17" customWidth="1"/>
    <col min="13556" max="13556" width="11.140625" style="17" bestFit="1" customWidth="1"/>
    <col min="13557" max="13558" width="11.7109375" style="17" bestFit="1" customWidth="1"/>
    <col min="13559" max="13559" width="8" style="17" bestFit="1" customWidth="1"/>
    <col min="13560" max="13561" width="8" style="17" customWidth="1"/>
    <col min="13562" max="13562" width="12" style="17" bestFit="1" customWidth="1"/>
    <col min="13563" max="13563" width="10.28515625" style="17" customWidth="1"/>
    <col min="13564" max="13564" width="9.5703125" style="17" bestFit="1" customWidth="1"/>
    <col min="13565" max="13565" width="9.85546875" style="17" bestFit="1" customWidth="1"/>
    <col min="13566" max="13567" width="9.140625" style="17"/>
    <col min="13568" max="13569" width="10.42578125" style="17" bestFit="1" customWidth="1"/>
    <col min="13570" max="13799" width="9.140625" style="17"/>
    <col min="13800" max="13800" width="13.7109375" style="17" bestFit="1" customWidth="1"/>
    <col min="13801" max="13801" width="10.140625" style="17" bestFit="1" customWidth="1"/>
    <col min="13802" max="13802" width="10.5703125" style="17" bestFit="1" customWidth="1"/>
    <col min="13803" max="13804" width="11.140625" style="17" bestFit="1" customWidth="1"/>
    <col min="13805" max="13806" width="9.85546875" style="17" bestFit="1" customWidth="1"/>
    <col min="13807" max="13808" width="9.140625" style="17"/>
    <col min="13809" max="13809" width="10.5703125" style="17" bestFit="1" customWidth="1"/>
    <col min="13810" max="13811" width="10.5703125" style="17" customWidth="1"/>
    <col min="13812" max="13812" width="11.140625" style="17" bestFit="1" customWidth="1"/>
    <col min="13813" max="13814" width="11.7109375" style="17" bestFit="1" customWidth="1"/>
    <col min="13815" max="13815" width="8" style="17" bestFit="1" customWidth="1"/>
    <col min="13816" max="13817" width="8" style="17" customWidth="1"/>
    <col min="13818" max="13818" width="12" style="17" bestFit="1" customWidth="1"/>
    <col min="13819" max="13819" width="10.28515625" style="17" customWidth="1"/>
    <col min="13820" max="13820" width="9.5703125" style="17" bestFit="1" customWidth="1"/>
    <col min="13821" max="13821" width="9.85546875" style="17" bestFit="1" customWidth="1"/>
    <col min="13822" max="13823" width="9.140625" style="17"/>
    <col min="13824" max="13825" width="10.42578125" style="17" bestFit="1" customWidth="1"/>
    <col min="13826" max="14055" width="9.140625" style="17"/>
    <col min="14056" max="14056" width="13.7109375" style="17" bestFit="1" customWidth="1"/>
    <col min="14057" max="14057" width="10.140625" style="17" bestFit="1" customWidth="1"/>
    <col min="14058" max="14058" width="10.5703125" style="17" bestFit="1" customWidth="1"/>
    <col min="14059" max="14060" width="11.140625" style="17" bestFit="1" customWidth="1"/>
    <col min="14061" max="14062" width="9.85546875" style="17" bestFit="1" customWidth="1"/>
    <col min="14063" max="14064" width="9.140625" style="17"/>
    <col min="14065" max="14065" width="10.5703125" style="17" bestFit="1" customWidth="1"/>
    <col min="14066" max="14067" width="10.5703125" style="17" customWidth="1"/>
    <col min="14068" max="14068" width="11.140625" style="17" bestFit="1" customWidth="1"/>
    <col min="14069" max="14070" width="11.7109375" style="17" bestFit="1" customWidth="1"/>
    <col min="14071" max="14071" width="8" style="17" bestFit="1" customWidth="1"/>
    <col min="14072" max="14073" width="8" style="17" customWidth="1"/>
    <col min="14074" max="14074" width="12" style="17" bestFit="1" customWidth="1"/>
    <col min="14075" max="14075" width="10.28515625" style="17" customWidth="1"/>
    <col min="14076" max="14076" width="9.5703125" style="17" bestFit="1" customWidth="1"/>
    <col min="14077" max="14077" width="9.85546875" style="17" bestFit="1" customWidth="1"/>
    <col min="14078" max="14079" width="9.140625" style="17"/>
    <col min="14080" max="14081" width="10.42578125" style="17" bestFit="1" customWidth="1"/>
    <col min="14082" max="14311" width="9.140625" style="17"/>
    <col min="14312" max="14312" width="13.7109375" style="17" bestFit="1" customWidth="1"/>
    <col min="14313" max="14313" width="10.140625" style="17" bestFit="1" customWidth="1"/>
    <col min="14314" max="14314" width="10.5703125" style="17" bestFit="1" customWidth="1"/>
    <col min="14315" max="14316" width="11.140625" style="17" bestFit="1" customWidth="1"/>
    <col min="14317" max="14318" width="9.85546875" style="17" bestFit="1" customWidth="1"/>
    <col min="14319" max="14320" width="9.140625" style="17"/>
    <col min="14321" max="14321" width="10.5703125" style="17" bestFit="1" customWidth="1"/>
    <col min="14322" max="14323" width="10.5703125" style="17" customWidth="1"/>
    <col min="14324" max="14324" width="11.140625" style="17" bestFit="1" customWidth="1"/>
    <col min="14325" max="14326" width="11.7109375" style="17" bestFit="1" customWidth="1"/>
    <col min="14327" max="14327" width="8" style="17" bestFit="1" customWidth="1"/>
    <col min="14328" max="14329" width="8" style="17" customWidth="1"/>
    <col min="14330" max="14330" width="12" style="17" bestFit="1" customWidth="1"/>
    <col min="14331" max="14331" width="10.28515625" style="17" customWidth="1"/>
    <col min="14332" max="14332" width="9.5703125" style="17" bestFit="1" customWidth="1"/>
    <col min="14333" max="14333" width="9.85546875" style="17" bestFit="1" customWidth="1"/>
    <col min="14334" max="14335" width="9.140625" style="17"/>
    <col min="14336" max="14337" width="10.42578125" style="17" bestFit="1" customWidth="1"/>
    <col min="14338" max="14567" width="9.140625" style="17"/>
    <col min="14568" max="14568" width="13.7109375" style="17" bestFit="1" customWidth="1"/>
    <col min="14569" max="14569" width="10.140625" style="17" bestFit="1" customWidth="1"/>
    <col min="14570" max="14570" width="10.5703125" style="17" bestFit="1" customWidth="1"/>
    <col min="14571" max="14572" width="11.140625" style="17" bestFit="1" customWidth="1"/>
    <col min="14573" max="14574" width="9.85546875" style="17" bestFit="1" customWidth="1"/>
    <col min="14575" max="14576" width="9.140625" style="17"/>
    <col min="14577" max="14577" width="10.5703125" style="17" bestFit="1" customWidth="1"/>
    <col min="14578" max="14579" width="10.5703125" style="17" customWidth="1"/>
    <col min="14580" max="14580" width="11.140625" style="17" bestFit="1" customWidth="1"/>
    <col min="14581" max="14582" width="11.7109375" style="17" bestFit="1" customWidth="1"/>
    <col min="14583" max="14583" width="8" style="17" bestFit="1" customWidth="1"/>
    <col min="14584" max="14585" width="8" style="17" customWidth="1"/>
    <col min="14586" max="14586" width="12" style="17" bestFit="1" customWidth="1"/>
    <col min="14587" max="14587" width="10.28515625" style="17" customWidth="1"/>
    <col min="14588" max="14588" width="9.5703125" style="17" bestFit="1" customWidth="1"/>
    <col min="14589" max="14589" width="9.85546875" style="17" bestFit="1" customWidth="1"/>
    <col min="14590" max="14591" width="9.140625" style="17"/>
    <col min="14592" max="14593" width="10.42578125" style="17" bestFit="1" customWidth="1"/>
    <col min="14594" max="14823" width="9.140625" style="17"/>
    <col min="14824" max="14824" width="13.7109375" style="17" bestFit="1" customWidth="1"/>
    <col min="14825" max="14825" width="10.140625" style="17" bestFit="1" customWidth="1"/>
    <col min="14826" max="14826" width="10.5703125" style="17" bestFit="1" customWidth="1"/>
    <col min="14827" max="14828" width="11.140625" style="17" bestFit="1" customWidth="1"/>
    <col min="14829" max="14830" width="9.85546875" style="17" bestFit="1" customWidth="1"/>
    <col min="14831" max="14832" width="9.140625" style="17"/>
    <col min="14833" max="14833" width="10.5703125" style="17" bestFit="1" customWidth="1"/>
    <col min="14834" max="14835" width="10.5703125" style="17" customWidth="1"/>
    <col min="14836" max="14836" width="11.140625" style="17" bestFit="1" customWidth="1"/>
    <col min="14837" max="14838" width="11.7109375" style="17" bestFit="1" customWidth="1"/>
    <col min="14839" max="14839" width="8" style="17" bestFit="1" customWidth="1"/>
    <col min="14840" max="14841" width="8" style="17" customWidth="1"/>
    <col min="14842" max="14842" width="12" style="17" bestFit="1" customWidth="1"/>
    <col min="14843" max="14843" width="10.28515625" style="17" customWidth="1"/>
    <col min="14844" max="14844" width="9.5703125" style="17" bestFit="1" customWidth="1"/>
    <col min="14845" max="14845" width="9.85546875" style="17" bestFit="1" customWidth="1"/>
    <col min="14846" max="14847" width="9.140625" style="17"/>
    <col min="14848" max="14849" width="10.42578125" style="17" bestFit="1" customWidth="1"/>
    <col min="14850" max="15079" width="9.140625" style="17"/>
    <col min="15080" max="15080" width="13.7109375" style="17" bestFit="1" customWidth="1"/>
    <col min="15081" max="15081" width="10.140625" style="17" bestFit="1" customWidth="1"/>
    <col min="15082" max="15082" width="10.5703125" style="17" bestFit="1" customWidth="1"/>
    <col min="15083" max="15084" width="11.140625" style="17" bestFit="1" customWidth="1"/>
    <col min="15085" max="15086" width="9.85546875" style="17" bestFit="1" customWidth="1"/>
    <col min="15087" max="15088" width="9.140625" style="17"/>
    <col min="15089" max="15089" width="10.5703125" style="17" bestFit="1" customWidth="1"/>
    <col min="15090" max="15091" width="10.5703125" style="17" customWidth="1"/>
    <col min="15092" max="15092" width="11.140625" style="17" bestFit="1" customWidth="1"/>
    <col min="15093" max="15094" width="11.7109375" style="17" bestFit="1" customWidth="1"/>
    <col min="15095" max="15095" width="8" style="17" bestFit="1" customWidth="1"/>
    <col min="15096" max="15097" width="8" style="17" customWidth="1"/>
    <col min="15098" max="15098" width="12" style="17" bestFit="1" customWidth="1"/>
    <col min="15099" max="15099" width="10.28515625" style="17" customWidth="1"/>
    <col min="15100" max="15100" width="9.5703125" style="17" bestFit="1" customWidth="1"/>
    <col min="15101" max="15101" width="9.85546875" style="17" bestFit="1" customWidth="1"/>
    <col min="15102" max="15103" width="9.140625" style="17"/>
    <col min="15104" max="15105" width="10.42578125" style="17" bestFit="1" customWidth="1"/>
    <col min="15106" max="15335" width="9.140625" style="17"/>
    <col min="15336" max="15336" width="13.7109375" style="17" bestFit="1" customWidth="1"/>
    <col min="15337" max="15337" width="10.140625" style="17" bestFit="1" customWidth="1"/>
    <col min="15338" max="15338" width="10.5703125" style="17" bestFit="1" customWidth="1"/>
    <col min="15339" max="15340" width="11.140625" style="17" bestFit="1" customWidth="1"/>
    <col min="15341" max="15342" width="9.85546875" style="17" bestFit="1" customWidth="1"/>
    <col min="15343" max="15344" width="9.140625" style="17"/>
    <col min="15345" max="15345" width="10.5703125" style="17" bestFit="1" customWidth="1"/>
    <col min="15346" max="15347" width="10.5703125" style="17" customWidth="1"/>
    <col min="15348" max="15348" width="11.140625" style="17" bestFit="1" customWidth="1"/>
    <col min="15349" max="15350" width="11.7109375" style="17" bestFit="1" customWidth="1"/>
    <col min="15351" max="15351" width="8" style="17" bestFit="1" customWidth="1"/>
    <col min="15352" max="15353" width="8" style="17" customWidth="1"/>
    <col min="15354" max="15354" width="12" style="17" bestFit="1" customWidth="1"/>
    <col min="15355" max="15355" width="10.28515625" style="17" customWidth="1"/>
    <col min="15356" max="15356" width="9.5703125" style="17" bestFit="1" customWidth="1"/>
    <col min="15357" max="15357" width="9.85546875" style="17" bestFit="1" customWidth="1"/>
    <col min="15358" max="15359" width="9.140625" style="17"/>
    <col min="15360" max="15361" width="10.42578125" style="17" bestFit="1" customWidth="1"/>
    <col min="15362" max="15591" width="9.140625" style="17"/>
    <col min="15592" max="15592" width="13.7109375" style="17" bestFit="1" customWidth="1"/>
    <col min="15593" max="15593" width="10.140625" style="17" bestFit="1" customWidth="1"/>
    <col min="15594" max="15594" width="10.5703125" style="17" bestFit="1" customWidth="1"/>
    <col min="15595" max="15596" width="11.140625" style="17" bestFit="1" customWidth="1"/>
    <col min="15597" max="15598" width="9.85546875" style="17" bestFit="1" customWidth="1"/>
    <col min="15599" max="15600" width="9.140625" style="17"/>
    <col min="15601" max="15601" width="10.5703125" style="17" bestFit="1" customWidth="1"/>
    <col min="15602" max="15603" width="10.5703125" style="17" customWidth="1"/>
    <col min="15604" max="15604" width="11.140625" style="17" bestFit="1" customWidth="1"/>
    <col min="15605" max="15606" width="11.7109375" style="17" bestFit="1" customWidth="1"/>
    <col min="15607" max="15607" width="8" style="17" bestFit="1" customWidth="1"/>
    <col min="15608" max="15609" width="8" style="17" customWidth="1"/>
    <col min="15610" max="15610" width="12" style="17" bestFit="1" customWidth="1"/>
    <col min="15611" max="15611" width="10.28515625" style="17" customWidth="1"/>
    <col min="15612" max="15612" width="9.5703125" style="17" bestFit="1" customWidth="1"/>
    <col min="15613" max="15613" width="9.85546875" style="17" bestFit="1" customWidth="1"/>
    <col min="15614" max="15615" width="9.140625" style="17"/>
    <col min="15616" max="15617" width="10.42578125" style="17" bestFit="1" customWidth="1"/>
    <col min="15618" max="15847" width="9.140625" style="17"/>
    <col min="15848" max="15848" width="13.7109375" style="17" bestFit="1" customWidth="1"/>
    <col min="15849" max="15849" width="10.140625" style="17" bestFit="1" customWidth="1"/>
    <col min="15850" max="15850" width="10.5703125" style="17" bestFit="1" customWidth="1"/>
    <col min="15851" max="15852" width="11.140625" style="17" bestFit="1" customWidth="1"/>
    <col min="15853" max="15854" width="9.85546875" style="17" bestFit="1" customWidth="1"/>
    <col min="15855" max="15856" width="9.140625" style="17"/>
    <col min="15857" max="15857" width="10.5703125" style="17" bestFit="1" customWidth="1"/>
    <col min="15858" max="15859" width="10.5703125" style="17" customWidth="1"/>
    <col min="15860" max="15860" width="11.140625" style="17" bestFit="1" customWidth="1"/>
    <col min="15861" max="15862" width="11.7109375" style="17" bestFit="1" customWidth="1"/>
    <col min="15863" max="15863" width="8" style="17" bestFit="1" customWidth="1"/>
    <col min="15864" max="15865" width="8" style="17" customWidth="1"/>
    <col min="15866" max="15866" width="12" style="17" bestFit="1" customWidth="1"/>
    <col min="15867" max="15867" width="10.28515625" style="17" customWidth="1"/>
    <col min="15868" max="15868" width="9.5703125" style="17" bestFit="1" customWidth="1"/>
    <col min="15869" max="15869" width="9.85546875" style="17" bestFit="1" customWidth="1"/>
    <col min="15870" max="15871" width="9.140625" style="17"/>
    <col min="15872" max="15873" width="10.42578125" style="17" bestFit="1" customWidth="1"/>
    <col min="15874" max="16103" width="9.140625" style="17"/>
    <col min="16104" max="16104" width="13.7109375" style="17" bestFit="1" customWidth="1"/>
    <col min="16105" max="16105" width="10.140625" style="17" bestFit="1" customWidth="1"/>
    <col min="16106" max="16106" width="10.5703125" style="17" bestFit="1" customWidth="1"/>
    <col min="16107" max="16108" width="11.140625" style="17" bestFit="1" customWidth="1"/>
    <col min="16109" max="16110" width="9.85546875" style="17" bestFit="1" customWidth="1"/>
    <col min="16111" max="16112" width="9.140625" style="17"/>
    <col min="16113" max="16113" width="10.5703125" style="17" bestFit="1" customWidth="1"/>
    <col min="16114" max="16115" width="10.5703125" style="17" customWidth="1"/>
    <col min="16116" max="16116" width="11.140625" style="17" bestFit="1" customWidth="1"/>
    <col min="16117" max="16118" width="11.7109375" style="17" bestFit="1" customWidth="1"/>
    <col min="16119" max="16119" width="8" style="17" bestFit="1" customWidth="1"/>
    <col min="16120" max="16121" width="8" style="17" customWidth="1"/>
    <col min="16122" max="16122" width="12" style="17" bestFit="1" customWidth="1"/>
    <col min="16123" max="16123" width="10.28515625" style="17" customWidth="1"/>
    <col min="16124" max="16124" width="9.5703125" style="17" bestFit="1" customWidth="1"/>
    <col min="16125" max="16125" width="9.85546875" style="17" bestFit="1" customWidth="1"/>
    <col min="16126" max="16127" width="9.140625" style="17"/>
    <col min="16128" max="16129" width="10.42578125" style="17" bestFit="1" customWidth="1"/>
    <col min="16130" max="16384" width="9.140625" style="17"/>
  </cols>
  <sheetData>
    <row r="1" spans="1:4" x14ac:dyDescent="0.2">
      <c r="A1" s="16" t="s">
        <v>1</v>
      </c>
      <c r="B1" s="16" t="s">
        <v>0</v>
      </c>
      <c r="C1" s="16" t="s">
        <v>2</v>
      </c>
      <c r="D1" s="17" t="s">
        <v>38</v>
      </c>
    </row>
    <row r="2" spans="1:4" x14ac:dyDescent="0.2">
      <c r="A2" s="18">
        <v>37530</v>
      </c>
      <c r="B2" s="22">
        <f t="shared" ref="B2:B33" si="0">YEAR(A2)</f>
        <v>2002</v>
      </c>
      <c r="C2" s="19">
        <v>13176747</v>
      </c>
      <c r="D2" s="17">
        <v>12962096.013794137</v>
      </c>
    </row>
    <row r="3" spans="1:4" x14ac:dyDescent="0.2">
      <c r="A3" s="18">
        <v>37561</v>
      </c>
      <c r="B3" s="22">
        <f t="shared" si="0"/>
        <v>2002</v>
      </c>
      <c r="C3" s="19">
        <v>13076331</v>
      </c>
      <c r="D3" s="17">
        <v>13015638.832844997</v>
      </c>
    </row>
    <row r="4" spans="1:4" x14ac:dyDescent="0.2">
      <c r="A4" s="18">
        <v>37591</v>
      </c>
      <c r="B4" s="22">
        <f t="shared" si="0"/>
        <v>2002</v>
      </c>
      <c r="C4" s="19">
        <v>14182976</v>
      </c>
      <c r="D4" s="17">
        <v>14269729.587364323</v>
      </c>
    </row>
    <row r="5" spans="1:4" x14ac:dyDescent="0.2">
      <c r="A5" s="18">
        <v>37622</v>
      </c>
      <c r="B5" s="22">
        <f t="shared" si="0"/>
        <v>2003</v>
      </c>
      <c r="C5" s="19">
        <v>14725364</v>
      </c>
      <c r="D5" s="17">
        <v>14629157.69775578</v>
      </c>
    </row>
    <row r="6" spans="1:4" x14ac:dyDescent="0.2">
      <c r="A6" s="18">
        <v>37653</v>
      </c>
      <c r="B6" s="22">
        <f t="shared" si="0"/>
        <v>2003</v>
      </c>
      <c r="C6" s="19">
        <v>13813814</v>
      </c>
      <c r="D6" s="17">
        <v>13639879.587872474</v>
      </c>
    </row>
    <row r="7" spans="1:4" x14ac:dyDescent="0.2">
      <c r="A7" s="18">
        <v>37681</v>
      </c>
      <c r="B7" s="22">
        <f t="shared" si="0"/>
        <v>2003</v>
      </c>
      <c r="C7" s="19">
        <v>14528938</v>
      </c>
      <c r="D7" s="17">
        <v>13681016.640420776</v>
      </c>
    </row>
    <row r="8" spans="1:4" x14ac:dyDescent="0.2">
      <c r="A8" s="18">
        <v>37712</v>
      </c>
      <c r="B8" s="22">
        <f t="shared" si="0"/>
        <v>2003</v>
      </c>
      <c r="C8" s="19">
        <v>13401771</v>
      </c>
      <c r="D8" s="17">
        <v>12843264.859335043</v>
      </c>
    </row>
    <row r="9" spans="1:4" x14ac:dyDescent="0.2">
      <c r="A9" s="18">
        <v>37742</v>
      </c>
      <c r="B9" s="22">
        <f t="shared" si="0"/>
        <v>2003</v>
      </c>
      <c r="C9" s="19">
        <v>12623569</v>
      </c>
      <c r="D9" s="17">
        <v>12984622.891840242</v>
      </c>
    </row>
    <row r="10" spans="1:4" x14ac:dyDescent="0.2">
      <c r="A10" s="18">
        <v>37773</v>
      </c>
      <c r="B10" s="22">
        <f t="shared" si="0"/>
        <v>2003</v>
      </c>
      <c r="C10" s="19">
        <v>13621464</v>
      </c>
      <c r="D10" s="17">
        <v>13591156.2467258</v>
      </c>
    </row>
    <row r="11" spans="1:4" x14ac:dyDescent="0.2">
      <c r="A11" s="18">
        <v>37803</v>
      </c>
      <c r="B11" s="22">
        <f t="shared" si="0"/>
        <v>2003</v>
      </c>
      <c r="C11" s="19">
        <v>15172270</v>
      </c>
      <c r="D11" s="17">
        <v>14813209.948890816</v>
      </c>
    </row>
    <row r="12" spans="1:4" x14ac:dyDescent="0.2">
      <c r="A12" s="18">
        <v>37834</v>
      </c>
      <c r="B12" s="22">
        <f t="shared" si="0"/>
        <v>2003</v>
      </c>
      <c r="C12" s="19">
        <v>13939309</v>
      </c>
      <c r="D12" s="17">
        <v>14349312.689437147</v>
      </c>
    </row>
    <row r="13" spans="1:4" x14ac:dyDescent="0.2">
      <c r="A13" s="18">
        <v>37865</v>
      </c>
      <c r="B13" s="22">
        <f t="shared" si="0"/>
        <v>2003</v>
      </c>
      <c r="C13" s="19">
        <v>13536278</v>
      </c>
      <c r="D13" s="17">
        <v>12713751.547535963</v>
      </c>
    </row>
    <row r="14" spans="1:4" x14ac:dyDescent="0.2">
      <c r="A14" s="18">
        <v>37895</v>
      </c>
      <c r="B14" s="22">
        <f t="shared" si="0"/>
        <v>2003</v>
      </c>
      <c r="C14" s="19">
        <v>12902693</v>
      </c>
      <c r="D14" s="17">
        <v>12878723.786813725</v>
      </c>
    </row>
    <row r="15" spans="1:4" x14ac:dyDescent="0.2">
      <c r="A15" s="18">
        <v>37926</v>
      </c>
      <c r="B15" s="22">
        <f t="shared" si="0"/>
        <v>2003</v>
      </c>
      <c r="C15" s="19">
        <v>12759013</v>
      </c>
      <c r="D15" s="17">
        <v>13016159.909263624</v>
      </c>
    </row>
    <row r="16" spans="1:4" x14ac:dyDescent="0.2">
      <c r="A16" s="18">
        <v>37956</v>
      </c>
      <c r="B16" s="22">
        <f t="shared" si="0"/>
        <v>2003</v>
      </c>
      <c r="C16" s="19">
        <v>13845612</v>
      </c>
      <c r="D16" s="17">
        <v>14290572.644109428</v>
      </c>
    </row>
    <row r="17" spans="1:4" x14ac:dyDescent="0.2">
      <c r="A17" s="18">
        <v>37987</v>
      </c>
      <c r="B17" s="22">
        <f t="shared" si="0"/>
        <v>2004</v>
      </c>
      <c r="C17" s="19">
        <v>14085449</v>
      </c>
      <c r="D17" s="17">
        <v>14643226.761058727</v>
      </c>
    </row>
    <row r="18" spans="1:4" x14ac:dyDescent="0.2">
      <c r="A18" s="18">
        <v>38018</v>
      </c>
      <c r="B18" s="22">
        <f t="shared" si="0"/>
        <v>2004</v>
      </c>
      <c r="C18" s="19">
        <v>13888435</v>
      </c>
      <c r="D18" s="17">
        <v>13886008.087277155</v>
      </c>
    </row>
    <row r="19" spans="1:4" x14ac:dyDescent="0.2">
      <c r="A19" s="18">
        <v>38047</v>
      </c>
      <c r="B19" s="22">
        <f t="shared" si="0"/>
        <v>2004</v>
      </c>
      <c r="C19" s="19">
        <v>13762531</v>
      </c>
      <c r="D19" s="17">
        <v>13710196.919863921</v>
      </c>
    </row>
    <row r="20" spans="1:4" x14ac:dyDescent="0.2">
      <c r="A20" s="18">
        <v>38078</v>
      </c>
      <c r="B20" s="22">
        <f t="shared" si="0"/>
        <v>2004</v>
      </c>
      <c r="C20" s="19">
        <v>12400465</v>
      </c>
      <c r="D20" s="17">
        <v>12860981.457568381</v>
      </c>
    </row>
    <row r="21" spans="1:4" x14ac:dyDescent="0.2">
      <c r="A21" s="18">
        <v>38108</v>
      </c>
      <c r="B21" s="22">
        <f t="shared" si="0"/>
        <v>2004</v>
      </c>
      <c r="C21" s="19">
        <v>12698878</v>
      </c>
      <c r="D21" s="17">
        <v>13037251.610121626</v>
      </c>
    </row>
    <row r="22" spans="1:4" x14ac:dyDescent="0.2">
      <c r="A22" s="18">
        <v>38139</v>
      </c>
      <c r="B22" s="22">
        <f t="shared" si="0"/>
        <v>2004</v>
      </c>
      <c r="C22" s="19">
        <v>12797929</v>
      </c>
      <c r="D22" s="17">
        <v>13616167.914819924</v>
      </c>
    </row>
    <row r="23" spans="1:4" x14ac:dyDescent="0.2">
      <c r="A23" s="18">
        <v>38169</v>
      </c>
      <c r="B23" s="22">
        <f t="shared" si="0"/>
        <v>2004</v>
      </c>
      <c r="C23" s="19">
        <v>13695289</v>
      </c>
      <c r="D23" s="17">
        <v>14902314.016476132</v>
      </c>
    </row>
    <row r="24" spans="1:4" x14ac:dyDescent="0.2">
      <c r="A24" s="18">
        <v>38200</v>
      </c>
      <c r="B24" s="22">
        <f t="shared" si="0"/>
        <v>2004</v>
      </c>
      <c r="C24" s="19">
        <v>13771120</v>
      </c>
      <c r="D24" s="17">
        <v>14334722.549715575</v>
      </c>
    </row>
    <row r="25" spans="1:4" x14ac:dyDescent="0.2">
      <c r="A25" s="18">
        <v>38231</v>
      </c>
      <c r="B25" s="22">
        <f t="shared" si="0"/>
        <v>2004</v>
      </c>
      <c r="C25" s="19">
        <v>13033548</v>
      </c>
      <c r="D25" s="17">
        <v>12733552.45144381</v>
      </c>
    </row>
    <row r="26" spans="1:4" x14ac:dyDescent="0.2">
      <c r="A26" s="18">
        <v>38261</v>
      </c>
      <c r="B26" s="22">
        <f t="shared" si="0"/>
        <v>2004</v>
      </c>
      <c r="C26" s="19">
        <v>12801196</v>
      </c>
      <c r="D26" s="17">
        <v>12766692.356808797</v>
      </c>
    </row>
    <row r="27" spans="1:4" x14ac:dyDescent="0.2">
      <c r="A27" s="18">
        <v>38292</v>
      </c>
      <c r="B27" s="22">
        <f t="shared" si="0"/>
        <v>2004</v>
      </c>
      <c r="C27" s="19">
        <v>13166644</v>
      </c>
      <c r="D27" s="17">
        <v>12913507.854793992</v>
      </c>
    </row>
    <row r="28" spans="1:4" x14ac:dyDescent="0.2">
      <c r="A28" s="18">
        <v>38322</v>
      </c>
      <c r="B28" s="22">
        <f t="shared" si="0"/>
        <v>2004</v>
      </c>
      <c r="C28" s="19">
        <v>13797330</v>
      </c>
      <c r="D28" s="17">
        <v>14206679.340710387</v>
      </c>
    </row>
    <row r="29" spans="1:4" x14ac:dyDescent="0.2">
      <c r="A29" s="18">
        <v>38353</v>
      </c>
      <c r="B29" s="22">
        <f t="shared" si="0"/>
        <v>2005</v>
      </c>
      <c r="C29" s="19">
        <v>14766967</v>
      </c>
      <c r="D29" s="17">
        <v>14518168.420588106</v>
      </c>
    </row>
    <row r="30" spans="1:4" x14ac:dyDescent="0.2">
      <c r="A30" s="18">
        <v>38384</v>
      </c>
      <c r="B30" s="22">
        <f t="shared" si="0"/>
        <v>2005</v>
      </c>
      <c r="C30" s="19">
        <v>13804600</v>
      </c>
      <c r="D30" s="17">
        <v>13549733.367449906</v>
      </c>
    </row>
    <row r="31" spans="1:4" x14ac:dyDescent="0.2">
      <c r="A31" s="18">
        <v>38412</v>
      </c>
      <c r="B31" s="22">
        <f t="shared" si="0"/>
        <v>2005</v>
      </c>
      <c r="C31" s="19">
        <v>13686035</v>
      </c>
      <c r="D31" s="17">
        <v>13590870.419998204</v>
      </c>
    </row>
    <row r="32" spans="1:4" x14ac:dyDescent="0.2">
      <c r="A32" s="18">
        <v>38443</v>
      </c>
      <c r="B32" s="22">
        <f t="shared" si="0"/>
        <v>2005</v>
      </c>
      <c r="C32" s="19">
        <v>12498043</v>
      </c>
      <c r="D32" s="17">
        <v>12852123.158451712</v>
      </c>
    </row>
    <row r="33" spans="1:4" x14ac:dyDescent="0.2">
      <c r="A33" s="18">
        <v>38473</v>
      </c>
      <c r="B33" s="22">
        <f t="shared" si="0"/>
        <v>2005</v>
      </c>
      <c r="C33" s="19">
        <v>12869194</v>
      </c>
      <c r="D33" s="17">
        <v>13073726.959425556</v>
      </c>
    </row>
    <row r="34" spans="1:4" x14ac:dyDescent="0.2">
      <c r="A34" s="18">
        <v>38504</v>
      </c>
      <c r="B34" s="22">
        <f t="shared" ref="B34:B65" si="1">YEAR(A34)</f>
        <v>2005</v>
      </c>
      <c r="C34" s="19">
        <v>14454200</v>
      </c>
      <c r="D34" s="17">
        <v>13717256.740033675</v>
      </c>
    </row>
    <row r="35" spans="1:4" x14ac:dyDescent="0.2">
      <c r="A35" s="18">
        <v>38534</v>
      </c>
      <c r="B35" s="22">
        <f t="shared" si="1"/>
        <v>2005</v>
      </c>
      <c r="C35" s="19">
        <v>15509626</v>
      </c>
      <c r="D35" s="17">
        <v>14961716.728199676</v>
      </c>
    </row>
    <row r="36" spans="1:4" x14ac:dyDescent="0.2">
      <c r="A36" s="18">
        <v>38565</v>
      </c>
      <c r="B36" s="22">
        <f t="shared" si="1"/>
        <v>2005</v>
      </c>
      <c r="C36" s="19">
        <v>14861042</v>
      </c>
      <c r="D36" s="17">
        <v>14464470.57795384</v>
      </c>
    </row>
    <row r="37" spans="1:4" x14ac:dyDescent="0.2">
      <c r="A37" s="18">
        <v>38596</v>
      </c>
      <c r="B37" s="22">
        <f t="shared" si="1"/>
        <v>2005</v>
      </c>
      <c r="C37" s="19">
        <v>13389341</v>
      </c>
      <c r="D37" s="17">
        <v>12842457.422936976</v>
      </c>
    </row>
    <row r="38" spans="1:4" x14ac:dyDescent="0.2">
      <c r="A38" s="18">
        <v>38626</v>
      </c>
      <c r="B38" s="22">
        <f t="shared" si="1"/>
        <v>2005</v>
      </c>
      <c r="C38" s="19">
        <v>12747922</v>
      </c>
      <c r="D38" s="17">
        <v>12968348.930817667</v>
      </c>
    </row>
    <row r="39" spans="1:4" x14ac:dyDescent="0.2">
      <c r="A39" s="18">
        <v>38657</v>
      </c>
      <c r="B39" s="22">
        <f t="shared" si="1"/>
        <v>2005</v>
      </c>
      <c r="C39" s="19">
        <v>12843936</v>
      </c>
      <c r="D39" s="17">
        <v>13035960.813171472</v>
      </c>
    </row>
    <row r="40" spans="1:4" x14ac:dyDescent="0.2">
      <c r="A40" s="18">
        <v>38687</v>
      </c>
      <c r="B40" s="22">
        <f t="shared" si="1"/>
        <v>2005</v>
      </c>
      <c r="C40" s="19">
        <v>14193120</v>
      </c>
      <c r="D40" s="17">
        <v>14208242.569966272</v>
      </c>
    </row>
    <row r="41" spans="1:4" x14ac:dyDescent="0.2">
      <c r="A41" s="18">
        <v>38718</v>
      </c>
      <c r="B41" s="22">
        <f t="shared" si="1"/>
        <v>2006</v>
      </c>
      <c r="C41" s="19">
        <v>14265893</v>
      </c>
      <c r="D41" s="17">
        <v>14516084.114913596</v>
      </c>
    </row>
    <row r="42" spans="1:4" x14ac:dyDescent="0.2">
      <c r="A42" s="18">
        <v>38749</v>
      </c>
      <c r="B42" s="22">
        <f t="shared" si="1"/>
        <v>2006</v>
      </c>
      <c r="C42" s="19">
        <v>13236791</v>
      </c>
      <c r="D42" s="17">
        <v>13538790.762658723</v>
      </c>
    </row>
    <row r="43" spans="1:4" x14ac:dyDescent="0.2">
      <c r="A43" s="18">
        <v>38777</v>
      </c>
      <c r="B43" s="22">
        <f t="shared" si="1"/>
        <v>2006</v>
      </c>
      <c r="C43" s="19">
        <v>13910653</v>
      </c>
      <c r="D43" s="17">
        <v>13568985.210415848</v>
      </c>
    </row>
    <row r="44" spans="1:4" x14ac:dyDescent="0.2">
      <c r="A44" s="18">
        <v>38808</v>
      </c>
      <c r="B44" s="22">
        <f t="shared" si="1"/>
        <v>2006</v>
      </c>
      <c r="C44" s="19">
        <v>12254987</v>
      </c>
      <c r="D44" s="17">
        <v>12759371.555936003</v>
      </c>
    </row>
    <row r="45" spans="1:4" x14ac:dyDescent="0.2">
      <c r="A45" s="18">
        <v>38838</v>
      </c>
      <c r="B45" s="22">
        <f t="shared" si="1"/>
        <v>2006</v>
      </c>
      <c r="C45" s="19">
        <v>12986715</v>
      </c>
      <c r="D45" s="17">
        <v>12935120.632070623</v>
      </c>
    </row>
    <row r="46" spans="1:4" x14ac:dyDescent="0.2">
      <c r="A46" s="18">
        <v>38869</v>
      </c>
      <c r="B46" s="22">
        <f t="shared" si="1"/>
        <v>2006</v>
      </c>
      <c r="C46" s="19">
        <v>13696422</v>
      </c>
      <c r="D46" s="17">
        <v>13773532.993245451</v>
      </c>
    </row>
    <row r="47" spans="1:4" x14ac:dyDescent="0.2">
      <c r="A47" s="18">
        <v>38899</v>
      </c>
      <c r="B47" s="22">
        <f t="shared" si="1"/>
        <v>2006</v>
      </c>
      <c r="C47" s="19">
        <v>15371315</v>
      </c>
      <c r="D47" s="17">
        <v>14977349.020758502</v>
      </c>
    </row>
    <row r="48" spans="1:4" x14ac:dyDescent="0.2">
      <c r="A48" s="18">
        <v>38930</v>
      </c>
      <c r="B48" s="22">
        <f t="shared" si="1"/>
        <v>2006</v>
      </c>
      <c r="C48" s="19">
        <v>14499122</v>
      </c>
      <c r="D48" s="17">
        <v>14512930.684886206</v>
      </c>
    </row>
    <row r="49" spans="1:4" x14ac:dyDescent="0.2">
      <c r="A49" s="18">
        <v>38961</v>
      </c>
      <c r="B49" s="22">
        <f t="shared" si="1"/>
        <v>2006</v>
      </c>
      <c r="C49" s="19">
        <v>12687211</v>
      </c>
      <c r="D49" s="17">
        <v>12677797.274650659</v>
      </c>
    </row>
    <row r="50" spans="1:4" x14ac:dyDescent="0.2">
      <c r="A50" s="18">
        <v>38991</v>
      </c>
      <c r="B50" s="22">
        <f t="shared" si="1"/>
        <v>2006</v>
      </c>
      <c r="C50" s="19">
        <v>13130024</v>
      </c>
      <c r="D50" s="17">
        <v>12790661.872065663</v>
      </c>
    </row>
    <row r="51" spans="1:4" x14ac:dyDescent="0.2">
      <c r="A51" s="18">
        <v>39022</v>
      </c>
      <c r="B51" s="22">
        <f t="shared" si="1"/>
        <v>2006</v>
      </c>
      <c r="C51" s="19">
        <v>13947133</v>
      </c>
      <c r="D51" s="17">
        <v>12933308.758701842</v>
      </c>
    </row>
    <row r="52" spans="1:4" x14ac:dyDescent="0.2">
      <c r="A52" s="18">
        <v>39052</v>
      </c>
      <c r="B52" s="22">
        <f t="shared" si="1"/>
        <v>2006</v>
      </c>
      <c r="C52" s="19">
        <v>14597906</v>
      </c>
      <c r="D52" s="17">
        <v>14205637.187873133</v>
      </c>
    </row>
    <row r="53" spans="1:4" x14ac:dyDescent="0.2">
      <c r="A53" s="18">
        <v>39083</v>
      </c>
      <c r="B53" s="22">
        <f t="shared" si="1"/>
        <v>2007</v>
      </c>
      <c r="C53" s="19">
        <v>15809611</v>
      </c>
      <c r="D53" s="17">
        <v>15555319.650832238</v>
      </c>
    </row>
    <row r="54" spans="1:4" x14ac:dyDescent="0.2">
      <c r="A54" s="18">
        <v>39114</v>
      </c>
      <c r="B54" s="22">
        <f t="shared" si="1"/>
        <v>2007</v>
      </c>
      <c r="C54" s="19">
        <v>15056106</v>
      </c>
      <c r="D54" s="17">
        <v>14537382.337924415</v>
      </c>
    </row>
    <row r="55" spans="1:4" x14ac:dyDescent="0.2">
      <c r="A55" s="18">
        <v>39142</v>
      </c>
      <c r="B55" s="22">
        <f t="shared" si="1"/>
        <v>2007</v>
      </c>
      <c r="C55" s="19">
        <v>15315370</v>
      </c>
      <c r="D55" s="17">
        <v>14604573.211404094</v>
      </c>
    </row>
    <row r="56" spans="1:4" x14ac:dyDescent="0.2">
      <c r="A56" s="18">
        <v>39173</v>
      </c>
      <c r="B56" s="22">
        <f t="shared" si="1"/>
        <v>2007</v>
      </c>
      <c r="C56" s="19">
        <v>13685110</v>
      </c>
      <c r="D56" s="17">
        <v>13747020.526410514</v>
      </c>
    </row>
    <row r="57" spans="1:4" x14ac:dyDescent="0.2">
      <c r="A57" s="18">
        <v>39203</v>
      </c>
      <c r="B57" s="22">
        <f t="shared" si="1"/>
        <v>2007</v>
      </c>
      <c r="C57" s="19">
        <v>13960122</v>
      </c>
      <c r="D57" s="17">
        <v>13843565.986913742</v>
      </c>
    </row>
    <row r="58" spans="1:4" x14ac:dyDescent="0.2">
      <c r="A58" s="18">
        <v>39234</v>
      </c>
      <c r="B58" s="22">
        <f t="shared" si="1"/>
        <v>2007</v>
      </c>
      <c r="C58" s="19">
        <v>14673629</v>
      </c>
      <c r="D58" s="17">
        <v>14582973.828549333</v>
      </c>
    </row>
    <row r="59" spans="1:4" x14ac:dyDescent="0.2">
      <c r="A59" s="18">
        <v>39264</v>
      </c>
      <c r="B59" s="22">
        <f t="shared" si="1"/>
        <v>2007</v>
      </c>
      <c r="C59" s="19">
        <v>15730380</v>
      </c>
      <c r="D59" s="17">
        <v>15841502.880018281</v>
      </c>
    </row>
    <row r="60" spans="1:4" x14ac:dyDescent="0.2">
      <c r="A60" s="18">
        <v>39295</v>
      </c>
      <c r="B60" s="22">
        <f t="shared" si="1"/>
        <v>2007</v>
      </c>
      <c r="C60" s="19">
        <v>15502155</v>
      </c>
      <c r="D60" s="17">
        <v>15378126.696983235</v>
      </c>
    </row>
    <row r="61" spans="1:4" x14ac:dyDescent="0.2">
      <c r="A61" s="18">
        <v>39326</v>
      </c>
      <c r="B61" s="22">
        <f t="shared" si="1"/>
        <v>2007</v>
      </c>
      <c r="C61" s="19">
        <v>14311612</v>
      </c>
      <c r="D61" s="17">
        <v>13633139.507170262</v>
      </c>
    </row>
    <row r="62" spans="1:4" x14ac:dyDescent="0.2">
      <c r="A62" s="18">
        <v>39356</v>
      </c>
      <c r="B62" s="22">
        <f t="shared" si="1"/>
        <v>2007</v>
      </c>
      <c r="C62" s="19">
        <v>13967367</v>
      </c>
      <c r="D62" s="17">
        <v>13691291.080629371</v>
      </c>
    </row>
    <row r="63" spans="1:4" x14ac:dyDescent="0.2">
      <c r="A63" s="18">
        <v>39387</v>
      </c>
      <c r="B63" s="22">
        <f t="shared" si="1"/>
        <v>2007</v>
      </c>
      <c r="C63" s="19">
        <v>13996509</v>
      </c>
      <c r="D63" s="17">
        <v>13858428.558941044</v>
      </c>
    </row>
    <row r="64" spans="1:4" x14ac:dyDescent="0.2">
      <c r="A64" s="18">
        <v>39417</v>
      </c>
      <c r="B64" s="22">
        <f t="shared" si="1"/>
        <v>2007</v>
      </c>
      <c r="C64" s="19">
        <v>15266952</v>
      </c>
      <c r="D64" s="17">
        <v>15133362.370205471</v>
      </c>
    </row>
    <row r="65" spans="1:4" x14ac:dyDescent="0.2">
      <c r="A65" s="18">
        <v>39448</v>
      </c>
      <c r="B65" s="22">
        <f t="shared" si="1"/>
        <v>2008</v>
      </c>
      <c r="C65" s="19">
        <v>15544828</v>
      </c>
      <c r="D65" s="17">
        <v>15515717.843016542</v>
      </c>
    </row>
    <row r="66" spans="1:4" x14ac:dyDescent="0.2">
      <c r="A66" s="18">
        <v>39479</v>
      </c>
      <c r="B66" s="22">
        <f t="shared" ref="B66:B97" si="2">YEAR(A66)</f>
        <v>2008</v>
      </c>
      <c r="C66" s="19">
        <v>14862324</v>
      </c>
      <c r="D66" s="17">
        <v>14738698.265327124</v>
      </c>
    </row>
    <row r="67" spans="1:4" x14ac:dyDescent="0.2">
      <c r="A67" s="18">
        <v>39508</v>
      </c>
      <c r="B67" s="22">
        <f t="shared" si="2"/>
        <v>2008</v>
      </c>
      <c r="C67" s="19">
        <v>15097048</v>
      </c>
      <c r="D67" s="17">
        <v>14593109.530194288</v>
      </c>
    </row>
    <row r="68" spans="1:4" x14ac:dyDescent="0.2">
      <c r="A68" s="18">
        <v>39539</v>
      </c>
      <c r="B68" s="22">
        <f t="shared" si="2"/>
        <v>2008</v>
      </c>
      <c r="C68" s="19">
        <v>13585077</v>
      </c>
      <c r="D68" s="17">
        <v>13717840.24696737</v>
      </c>
    </row>
    <row r="69" spans="1:4" x14ac:dyDescent="0.2">
      <c r="A69" s="18">
        <v>39569</v>
      </c>
      <c r="B69" s="22">
        <f t="shared" si="2"/>
        <v>2008</v>
      </c>
      <c r="C69" s="19">
        <v>13492129</v>
      </c>
      <c r="D69" s="17">
        <v>13898800.087288264</v>
      </c>
    </row>
    <row r="70" spans="1:4" x14ac:dyDescent="0.2">
      <c r="A70" s="18">
        <v>39600</v>
      </c>
      <c r="B70" s="22">
        <f t="shared" si="2"/>
        <v>2008</v>
      </c>
      <c r="C70" s="19">
        <v>14258259</v>
      </c>
      <c r="D70" s="17">
        <v>14562130.77180423</v>
      </c>
    </row>
    <row r="71" spans="1:4" x14ac:dyDescent="0.2">
      <c r="A71" s="18">
        <v>39630</v>
      </c>
      <c r="B71" s="22">
        <f t="shared" si="2"/>
        <v>2008</v>
      </c>
      <c r="C71" s="19">
        <v>15471914</v>
      </c>
      <c r="D71" s="17">
        <v>15727908.220757468</v>
      </c>
    </row>
    <row r="72" spans="1:4" x14ac:dyDescent="0.2">
      <c r="A72" s="18">
        <v>39661</v>
      </c>
      <c r="B72" s="22">
        <f t="shared" si="2"/>
        <v>2008</v>
      </c>
      <c r="C72" s="19">
        <v>15015979</v>
      </c>
      <c r="D72" s="17">
        <v>15214508.701534178</v>
      </c>
    </row>
    <row r="73" spans="1:4" x14ac:dyDescent="0.2">
      <c r="A73" s="18">
        <v>39692</v>
      </c>
      <c r="B73" s="22">
        <f t="shared" si="2"/>
        <v>2008</v>
      </c>
      <c r="C73" s="19">
        <v>13735683</v>
      </c>
      <c r="D73" s="17">
        <v>13560709.884981029</v>
      </c>
    </row>
    <row r="74" spans="1:4" x14ac:dyDescent="0.2">
      <c r="A74" s="18">
        <v>39722</v>
      </c>
      <c r="B74" s="22">
        <f t="shared" si="2"/>
        <v>2008</v>
      </c>
      <c r="C74" s="19">
        <v>13572429</v>
      </c>
      <c r="D74" s="17">
        <v>13780395.148214687</v>
      </c>
    </row>
    <row r="75" spans="1:4" x14ac:dyDescent="0.2">
      <c r="A75" s="18">
        <v>39753</v>
      </c>
      <c r="B75" s="22">
        <f t="shared" si="2"/>
        <v>2008</v>
      </c>
      <c r="C75" s="19">
        <v>14047607</v>
      </c>
      <c r="D75" s="17">
        <v>13989739.816435192</v>
      </c>
    </row>
    <row r="76" spans="1:4" x14ac:dyDescent="0.2">
      <c r="A76" s="18">
        <v>39783</v>
      </c>
      <c r="B76" s="22">
        <f t="shared" si="2"/>
        <v>2008</v>
      </c>
      <c r="C76" s="19">
        <v>15131468</v>
      </c>
      <c r="D76" s="17">
        <v>15100534.555831937</v>
      </c>
    </row>
    <row r="77" spans="1:4" x14ac:dyDescent="0.2">
      <c r="A77" s="18">
        <v>39814</v>
      </c>
      <c r="B77" s="22">
        <f t="shared" si="2"/>
        <v>2009</v>
      </c>
      <c r="C77" s="19">
        <v>15895146</v>
      </c>
      <c r="D77" s="17">
        <v>15481326.799387122</v>
      </c>
    </row>
    <row r="78" spans="1:4" x14ac:dyDescent="0.2">
      <c r="A78" s="18">
        <v>39845</v>
      </c>
      <c r="B78" s="22">
        <f t="shared" si="2"/>
        <v>2009</v>
      </c>
      <c r="C78" s="19">
        <v>14653535</v>
      </c>
      <c r="D78" s="17">
        <v>14377411.87740575</v>
      </c>
    </row>
    <row r="79" spans="1:4" x14ac:dyDescent="0.2">
      <c r="A79" s="18">
        <v>39873</v>
      </c>
      <c r="B79" s="22">
        <f t="shared" si="2"/>
        <v>2009</v>
      </c>
      <c r="C79" s="19">
        <v>15181939</v>
      </c>
      <c r="D79" s="17">
        <v>14492541.781399166</v>
      </c>
    </row>
    <row r="80" spans="1:4" x14ac:dyDescent="0.2">
      <c r="A80" s="18">
        <v>39904</v>
      </c>
      <c r="B80" s="22">
        <f t="shared" si="2"/>
        <v>2009</v>
      </c>
      <c r="C80" s="19">
        <v>13561049</v>
      </c>
      <c r="D80" s="17">
        <v>13616230.345334994</v>
      </c>
    </row>
    <row r="81" spans="1:4" x14ac:dyDescent="0.2">
      <c r="A81" s="18">
        <v>39934</v>
      </c>
      <c r="B81" s="22">
        <f t="shared" si="2"/>
        <v>2009</v>
      </c>
      <c r="C81" s="19">
        <v>13559089</v>
      </c>
      <c r="D81" s="17">
        <v>13844608.139750997</v>
      </c>
    </row>
    <row r="82" spans="1:4" x14ac:dyDescent="0.2">
      <c r="A82" s="18">
        <v>39965</v>
      </c>
      <c r="B82" s="22">
        <f t="shared" si="2"/>
        <v>2009</v>
      </c>
      <c r="C82" s="19">
        <v>13757165</v>
      </c>
      <c r="D82" s="17">
        <v>14472505.627800288</v>
      </c>
    </row>
    <row r="83" spans="1:4" x14ac:dyDescent="0.2">
      <c r="A83" s="18">
        <v>39995</v>
      </c>
      <c r="B83" s="22">
        <f t="shared" si="2"/>
        <v>2009</v>
      </c>
      <c r="C83" s="19">
        <v>14681369</v>
      </c>
      <c r="D83" s="17">
        <v>15600765.57461234</v>
      </c>
    </row>
    <row r="84" spans="1:4" x14ac:dyDescent="0.2">
      <c r="A84" s="18">
        <v>40026</v>
      </c>
      <c r="B84" s="22">
        <f t="shared" si="2"/>
        <v>2009</v>
      </c>
      <c r="C84" s="19">
        <v>15190741</v>
      </c>
      <c r="D84" s="17">
        <v>15241083.598884184</v>
      </c>
    </row>
    <row r="85" spans="1:4" x14ac:dyDescent="0.2">
      <c r="A85" s="18">
        <v>40057</v>
      </c>
      <c r="B85" s="22">
        <f t="shared" si="2"/>
        <v>2009</v>
      </c>
      <c r="C85" s="19">
        <v>13734145</v>
      </c>
      <c r="D85" s="17">
        <v>13613338.603262415</v>
      </c>
    </row>
    <row r="86" spans="1:4" x14ac:dyDescent="0.2">
      <c r="A86" s="18">
        <v>40087</v>
      </c>
      <c r="B86" s="22">
        <f t="shared" si="2"/>
        <v>2009</v>
      </c>
      <c r="C86" s="19">
        <v>13581813</v>
      </c>
      <c r="D86" s="17">
        <v>13895553.036731377</v>
      </c>
    </row>
    <row r="87" spans="1:4" x14ac:dyDescent="0.2">
      <c r="A87" s="18">
        <v>40118</v>
      </c>
      <c r="B87" s="22">
        <f t="shared" si="2"/>
        <v>2009</v>
      </c>
      <c r="C87" s="19">
        <v>13607461</v>
      </c>
      <c r="D87" s="17">
        <v>13952743.390712637</v>
      </c>
    </row>
    <row r="88" spans="1:4" x14ac:dyDescent="0.2">
      <c r="A88" s="18">
        <v>40148</v>
      </c>
      <c r="B88" s="22">
        <f t="shared" si="2"/>
        <v>2009</v>
      </c>
      <c r="C88" s="19">
        <v>14959640</v>
      </c>
      <c r="D88" s="17">
        <v>15225071.819883924</v>
      </c>
    </row>
    <row r="89" spans="1:4" x14ac:dyDescent="0.2">
      <c r="A89" s="18">
        <v>40179</v>
      </c>
      <c r="B89" s="22">
        <f t="shared" si="2"/>
        <v>2010</v>
      </c>
      <c r="C89" s="19">
        <v>15762767</v>
      </c>
      <c r="D89" s="17">
        <v>15579810.242507735</v>
      </c>
    </row>
    <row r="90" spans="1:4" x14ac:dyDescent="0.2">
      <c r="A90" s="18">
        <v>40210</v>
      </c>
      <c r="B90" s="22">
        <f t="shared" si="2"/>
        <v>2010</v>
      </c>
      <c r="C90" s="19">
        <v>14456043</v>
      </c>
      <c r="D90" s="17">
        <v>14545198.484203828</v>
      </c>
    </row>
    <row r="91" spans="1:4" x14ac:dyDescent="0.2">
      <c r="A91" s="18">
        <v>40238</v>
      </c>
      <c r="B91" s="22">
        <f t="shared" si="2"/>
        <v>2010</v>
      </c>
      <c r="C91" s="19">
        <v>14266604</v>
      </c>
      <c r="D91" s="17">
        <v>14597278.141543312</v>
      </c>
    </row>
    <row r="92" spans="1:4" x14ac:dyDescent="0.2">
      <c r="A92" s="18">
        <v>40269</v>
      </c>
      <c r="B92" s="22">
        <f t="shared" si="2"/>
        <v>2010</v>
      </c>
      <c r="C92" s="19">
        <v>12709245</v>
      </c>
      <c r="D92" s="17">
        <v>13718361.323385997</v>
      </c>
    </row>
    <row r="93" spans="1:4" x14ac:dyDescent="0.2">
      <c r="A93" s="18">
        <v>40299</v>
      </c>
      <c r="B93" s="22">
        <f t="shared" si="2"/>
        <v>2010</v>
      </c>
      <c r="C93" s="19">
        <v>13617876</v>
      </c>
      <c r="D93" s="17">
        <v>13770615.288305881</v>
      </c>
    </row>
    <row r="94" spans="1:4" x14ac:dyDescent="0.2">
      <c r="A94" s="18">
        <v>40330</v>
      </c>
      <c r="B94" s="22">
        <f t="shared" si="2"/>
        <v>2010</v>
      </c>
      <c r="C94" s="19">
        <v>14352297</v>
      </c>
      <c r="D94" s="17">
        <v>14512107.435615981</v>
      </c>
    </row>
    <row r="95" spans="1:4" x14ac:dyDescent="0.2">
      <c r="A95" s="18">
        <v>40360</v>
      </c>
      <c r="B95" s="22">
        <f t="shared" si="2"/>
        <v>2010</v>
      </c>
      <c r="C95" s="19">
        <v>16022256</v>
      </c>
      <c r="D95" s="17">
        <v>15782100.168294737</v>
      </c>
    </row>
    <row r="96" spans="1:4" x14ac:dyDescent="0.2">
      <c r="A96" s="18">
        <v>40391</v>
      </c>
      <c r="B96" s="22">
        <f t="shared" si="2"/>
        <v>2010</v>
      </c>
      <c r="C96" s="19">
        <v>15750964</v>
      </c>
      <c r="D96" s="17">
        <v>15386984.996099904</v>
      </c>
    </row>
    <row r="97" spans="1:4" x14ac:dyDescent="0.2">
      <c r="A97" s="18">
        <v>40422</v>
      </c>
      <c r="B97" s="22">
        <f t="shared" si="2"/>
        <v>2010</v>
      </c>
      <c r="C97" s="19">
        <v>13403453</v>
      </c>
      <c r="D97" s="17">
        <v>13655545.793171249</v>
      </c>
    </row>
    <row r="98" spans="1:4" x14ac:dyDescent="0.2">
      <c r="A98" s="18">
        <v>40452</v>
      </c>
      <c r="B98" s="22">
        <f t="shared" ref="B98:B129" si="3">YEAR(A98)</f>
        <v>2010</v>
      </c>
      <c r="C98" s="19">
        <v>13142565</v>
      </c>
      <c r="D98" s="17">
        <v>13704317.991095059</v>
      </c>
    </row>
    <row r="99" spans="1:4" x14ac:dyDescent="0.2">
      <c r="A99" s="18">
        <v>40483</v>
      </c>
      <c r="B99" s="22">
        <f t="shared" si="3"/>
        <v>2010</v>
      </c>
      <c r="C99" s="19">
        <v>13574075</v>
      </c>
      <c r="D99" s="17">
        <v>13952222.314294009</v>
      </c>
    </row>
    <row r="100" spans="1:4" x14ac:dyDescent="0.2">
      <c r="A100" s="18">
        <v>40513</v>
      </c>
      <c r="B100" s="22">
        <f t="shared" si="3"/>
        <v>2010</v>
      </c>
      <c r="C100" s="19">
        <v>15142180</v>
      </c>
      <c r="D100" s="17">
        <v>15180780.324300582</v>
      </c>
    </row>
    <row r="101" spans="1:4" x14ac:dyDescent="0.2">
      <c r="A101" s="18">
        <v>40544</v>
      </c>
      <c r="B101" s="22">
        <f t="shared" si="3"/>
        <v>2011</v>
      </c>
      <c r="C101" s="19">
        <v>15948894</v>
      </c>
      <c r="D101" s="17">
        <v>15617848.821067547</v>
      </c>
    </row>
    <row r="102" spans="1:4" x14ac:dyDescent="0.2">
      <c r="A102" s="18">
        <v>40575</v>
      </c>
      <c r="B102" s="22">
        <f t="shared" si="3"/>
        <v>2011</v>
      </c>
      <c r="C102" s="19">
        <v>14508851</v>
      </c>
      <c r="D102" s="17">
        <v>14481627.161131265</v>
      </c>
    </row>
    <row r="103" spans="1:4" x14ac:dyDescent="0.2">
      <c r="A103" s="18">
        <v>40603</v>
      </c>
      <c r="B103" s="22">
        <f t="shared" si="3"/>
        <v>2011</v>
      </c>
      <c r="C103" s="19">
        <v>15118512</v>
      </c>
      <c r="D103" s="17">
        <v>14507131.921120739</v>
      </c>
    </row>
    <row r="104" spans="1:4" x14ac:dyDescent="0.2">
      <c r="A104" s="18">
        <v>40634</v>
      </c>
      <c r="B104" s="22">
        <f t="shared" si="3"/>
        <v>2011</v>
      </c>
      <c r="C104" s="19">
        <v>13472398</v>
      </c>
      <c r="D104" s="17">
        <v>13637073.402080096</v>
      </c>
    </row>
    <row r="105" spans="1:4" x14ac:dyDescent="0.2">
      <c r="A105" s="18">
        <v>40664</v>
      </c>
      <c r="B105" s="22">
        <f t="shared" si="3"/>
        <v>2011</v>
      </c>
      <c r="C105" s="19">
        <v>13580628</v>
      </c>
      <c r="D105" s="17">
        <v>13833665.534959817</v>
      </c>
    </row>
    <row r="106" spans="1:4" x14ac:dyDescent="0.2">
      <c r="A106" s="18">
        <v>40695</v>
      </c>
      <c r="B106" s="22">
        <f t="shared" si="3"/>
        <v>2011</v>
      </c>
      <c r="C106" s="19">
        <v>14441555</v>
      </c>
      <c r="D106" s="17">
        <v>14570989.070920898</v>
      </c>
    </row>
    <row r="107" spans="1:4" x14ac:dyDescent="0.2">
      <c r="A107" s="18">
        <v>40725</v>
      </c>
      <c r="B107" s="22">
        <f t="shared" si="3"/>
        <v>2011</v>
      </c>
      <c r="C107" s="19">
        <v>16563549</v>
      </c>
      <c r="D107" s="17">
        <v>15768031.104991792</v>
      </c>
    </row>
    <row r="108" spans="1:4" x14ac:dyDescent="0.2">
      <c r="A108" s="18">
        <v>40756</v>
      </c>
      <c r="B108" s="22">
        <f t="shared" si="3"/>
        <v>2011</v>
      </c>
      <c r="C108" s="19">
        <v>15817066</v>
      </c>
      <c r="D108" s="17">
        <v>15335919.507074403</v>
      </c>
    </row>
    <row r="109" spans="1:4" x14ac:dyDescent="0.2">
      <c r="A109" s="18">
        <v>40787</v>
      </c>
      <c r="B109" s="22">
        <f t="shared" si="3"/>
        <v>2011</v>
      </c>
      <c r="C109" s="19">
        <v>13485911</v>
      </c>
      <c r="D109" s="17">
        <v>13674825.620660467</v>
      </c>
    </row>
    <row r="110" spans="1:4" x14ac:dyDescent="0.2">
      <c r="A110" s="18">
        <v>40817</v>
      </c>
      <c r="B110" s="22">
        <f t="shared" si="3"/>
        <v>2011</v>
      </c>
      <c r="C110" s="19">
        <v>13233997</v>
      </c>
      <c r="D110" s="17">
        <v>13801238.204959789</v>
      </c>
    </row>
    <row r="111" spans="1:4" x14ac:dyDescent="0.2">
      <c r="A111" s="18">
        <v>40848</v>
      </c>
      <c r="B111" s="22">
        <f t="shared" si="3"/>
        <v>2011</v>
      </c>
      <c r="C111" s="19">
        <v>13536526</v>
      </c>
      <c r="D111" s="17">
        <v>13818305.674706722</v>
      </c>
    </row>
    <row r="112" spans="1:4" x14ac:dyDescent="0.2">
      <c r="A112" s="18">
        <v>40878</v>
      </c>
      <c r="B112" s="22">
        <f t="shared" si="3"/>
        <v>2011</v>
      </c>
      <c r="C112" s="19">
        <v>14776178</v>
      </c>
      <c r="D112" s="17">
        <v>15080733.651924087</v>
      </c>
    </row>
    <row r="113" spans="1:4" x14ac:dyDescent="0.2">
      <c r="A113" s="18">
        <v>40909</v>
      </c>
      <c r="B113" s="22">
        <f t="shared" si="3"/>
        <v>2012</v>
      </c>
      <c r="C113" s="19">
        <v>15377774</v>
      </c>
      <c r="D113" s="17">
        <v>15463610.201153785</v>
      </c>
    </row>
    <row r="114" spans="1:4" x14ac:dyDescent="0.2">
      <c r="A114" s="18">
        <v>40940</v>
      </c>
      <c r="B114" s="22">
        <f t="shared" si="3"/>
        <v>2012</v>
      </c>
      <c r="C114" s="19">
        <v>14331621</v>
      </c>
      <c r="D114" s="17">
        <v>14716813.055744765</v>
      </c>
    </row>
    <row r="115" spans="1:4" x14ac:dyDescent="0.2">
      <c r="A115" s="18">
        <v>40969</v>
      </c>
      <c r="B115" s="22">
        <f t="shared" si="3"/>
        <v>2012</v>
      </c>
      <c r="C115" s="19">
        <v>14211977</v>
      </c>
      <c r="D115" s="17">
        <v>14457629.661351116</v>
      </c>
    </row>
    <row r="116" spans="1:4" x14ac:dyDescent="0.2">
      <c r="A116" s="18">
        <v>41000</v>
      </c>
      <c r="B116" s="22">
        <f t="shared" si="3"/>
        <v>2012</v>
      </c>
      <c r="C116" s="19">
        <v>13069683</v>
      </c>
      <c r="D116" s="17">
        <v>13691265.349617364</v>
      </c>
    </row>
    <row r="117" spans="1:4" x14ac:dyDescent="0.2">
      <c r="A117" s="18">
        <v>41030</v>
      </c>
      <c r="B117" s="22">
        <f t="shared" si="3"/>
        <v>2012</v>
      </c>
      <c r="C117" s="19">
        <v>13868621</v>
      </c>
      <c r="D117" s="17">
        <v>13923290.678963762</v>
      </c>
    </row>
    <row r="118" spans="1:4" x14ac:dyDescent="0.2">
      <c r="A118" s="18">
        <v>41061</v>
      </c>
      <c r="B118" s="22">
        <f t="shared" si="3"/>
        <v>2012</v>
      </c>
      <c r="C118" s="19">
        <v>14868354</v>
      </c>
      <c r="D118" s="17">
        <v>14627265.324132675</v>
      </c>
    </row>
    <row r="119" spans="1:4" x14ac:dyDescent="0.2">
      <c r="A119" s="18">
        <v>41091</v>
      </c>
      <c r="B119" s="22">
        <f t="shared" si="3"/>
        <v>2012</v>
      </c>
      <c r="C119" s="19">
        <v>16622947</v>
      </c>
      <c r="D119" s="17">
        <v>15872246.388717307</v>
      </c>
    </row>
    <row r="120" spans="1:4" x14ac:dyDescent="0.2">
      <c r="A120" s="18">
        <v>41122</v>
      </c>
      <c r="B120" s="22">
        <f t="shared" si="3"/>
        <v>2012</v>
      </c>
      <c r="C120" s="19">
        <v>15780828</v>
      </c>
      <c r="D120" s="17">
        <v>15340609.19484205</v>
      </c>
    </row>
    <row r="121" spans="1:4" x14ac:dyDescent="0.2">
      <c r="A121" s="18">
        <v>41153</v>
      </c>
      <c r="B121" s="22">
        <f t="shared" si="3"/>
        <v>2012</v>
      </c>
      <c r="C121" s="19">
        <v>14057851</v>
      </c>
      <c r="D121" s="17">
        <v>13746213.090012448</v>
      </c>
    </row>
    <row r="122" spans="1:4" x14ac:dyDescent="0.2">
      <c r="A122" s="18">
        <v>41183</v>
      </c>
      <c r="B122" s="22">
        <f t="shared" si="3"/>
        <v>2012</v>
      </c>
      <c r="C122" s="19">
        <v>13542230</v>
      </c>
      <c r="D122" s="17">
        <v>13822602.338123517</v>
      </c>
    </row>
    <row r="123" spans="1:4" x14ac:dyDescent="0.2">
      <c r="A123" s="18">
        <v>41214</v>
      </c>
      <c r="B123" s="22">
        <f t="shared" si="3"/>
        <v>2012</v>
      </c>
      <c r="C123" s="19">
        <v>14045765</v>
      </c>
      <c r="D123" s="17">
        <v>14046016.069646971</v>
      </c>
    </row>
    <row r="124" spans="1:4" x14ac:dyDescent="0.2">
      <c r="A124" s="18">
        <v>41244</v>
      </c>
      <c r="B124" s="22">
        <f t="shared" si="3"/>
        <v>2012</v>
      </c>
      <c r="C124" s="19">
        <v>14927116</v>
      </c>
      <c r="D124" s="17">
        <v>15151600.044857439</v>
      </c>
    </row>
    <row r="125" spans="1:4" x14ac:dyDescent="0.2">
      <c r="A125" s="18">
        <v>41275</v>
      </c>
      <c r="B125" s="22">
        <f t="shared" si="3"/>
        <v>2013</v>
      </c>
      <c r="C125" s="19">
        <v>15674916</v>
      </c>
      <c r="D125" s="17">
        <v>15495916.939108694</v>
      </c>
    </row>
    <row r="126" spans="1:4" x14ac:dyDescent="0.2">
      <c r="A126" s="18">
        <v>41306</v>
      </c>
      <c r="B126" s="22">
        <f t="shared" si="3"/>
        <v>2013</v>
      </c>
      <c r="C126" s="19">
        <v>14425835</v>
      </c>
      <c r="D126" s="17">
        <v>14345105.139450841</v>
      </c>
    </row>
    <row r="127" spans="1:4" x14ac:dyDescent="0.2">
      <c r="A127" s="18">
        <v>41334</v>
      </c>
      <c r="B127" s="22">
        <f t="shared" si="3"/>
        <v>2013</v>
      </c>
      <c r="C127" s="19">
        <v>15234288</v>
      </c>
      <c r="D127" s="17">
        <v>14436265.528187389</v>
      </c>
    </row>
    <row r="128" spans="1:4" x14ac:dyDescent="0.2">
      <c r="A128" s="18">
        <v>41365</v>
      </c>
      <c r="B128" s="22">
        <f t="shared" si="3"/>
        <v>2013</v>
      </c>
      <c r="C128" s="19">
        <v>13794442</v>
      </c>
      <c r="D128" s="17">
        <v>13627694.0265448</v>
      </c>
    </row>
    <row r="129" spans="1:4" x14ac:dyDescent="0.2">
      <c r="A129" s="18">
        <v>41395</v>
      </c>
      <c r="B129" s="22">
        <f t="shared" si="3"/>
        <v>2013</v>
      </c>
      <c r="C129" s="19">
        <v>13783136</v>
      </c>
      <c r="D129" s="17">
        <v>13927980.366731407</v>
      </c>
    </row>
    <row r="130" spans="1:4" x14ac:dyDescent="0.2">
      <c r="A130" s="18">
        <v>41426</v>
      </c>
      <c r="B130" s="22">
        <f t="shared" ref="B130:B148" si="4">YEAR(A130)</f>
        <v>2013</v>
      </c>
      <c r="C130" s="19">
        <v>14353292</v>
      </c>
      <c r="D130" s="17">
        <v>14750760.43534741</v>
      </c>
    </row>
    <row r="131" spans="1:4" x14ac:dyDescent="0.2">
      <c r="A131" s="18">
        <v>41456</v>
      </c>
      <c r="B131" s="22">
        <f t="shared" si="4"/>
        <v>2013</v>
      </c>
      <c r="C131" s="19">
        <v>16171502</v>
      </c>
      <c r="D131" s="17">
        <v>15918101.113556536</v>
      </c>
    </row>
    <row r="132" spans="1:4" x14ac:dyDescent="0.2">
      <c r="A132" s="18">
        <v>41487</v>
      </c>
      <c r="B132" s="22">
        <f t="shared" si="4"/>
        <v>2013</v>
      </c>
      <c r="C132" s="19">
        <v>15437622</v>
      </c>
      <c r="D132" s="17">
        <v>15378647.773401862</v>
      </c>
    </row>
    <row r="133" spans="1:4" x14ac:dyDescent="0.2">
      <c r="A133" s="18">
        <v>41518</v>
      </c>
      <c r="B133" s="22">
        <f t="shared" si="4"/>
        <v>2013</v>
      </c>
      <c r="C133" s="19">
        <v>14047358</v>
      </c>
      <c r="D133" s="17">
        <v>13646166.417635951</v>
      </c>
    </row>
    <row r="134" spans="1:4" x14ac:dyDescent="0.2">
      <c r="A134" s="18">
        <v>41548</v>
      </c>
      <c r="B134" s="22">
        <f t="shared" si="4"/>
        <v>2013</v>
      </c>
      <c r="C134" s="19">
        <v>13615030</v>
      </c>
      <c r="D134" s="17">
        <v>13770494.696260763</v>
      </c>
    </row>
    <row r="135" spans="1:4" x14ac:dyDescent="0.2">
      <c r="A135" s="18">
        <v>41579</v>
      </c>
      <c r="B135" s="22">
        <f t="shared" si="4"/>
        <v>2013</v>
      </c>
      <c r="C135" s="19">
        <v>13376948</v>
      </c>
      <c r="D135" s="17">
        <v>13892819.602570465</v>
      </c>
    </row>
    <row r="136" spans="1:4" x14ac:dyDescent="0.2">
      <c r="A136" s="18">
        <v>41609</v>
      </c>
      <c r="B136" s="22">
        <f t="shared" si="4"/>
        <v>2013</v>
      </c>
      <c r="C136" s="19">
        <v>14927116</v>
      </c>
      <c r="D136" s="17">
        <v>15044258.302620159</v>
      </c>
    </row>
    <row r="137" spans="1:4" x14ac:dyDescent="0.2">
      <c r="A137" s="18">
        <v>41640</v>
      </c>
      <c r="B137" s="22">
        <f t="shared" si="4"/>
        <v>2014</v>
      </c>
      <c r="D137" s="17">
        <v>15461525.895479275</v>
      </c>
    </row>
    <row r="138" spans="1:4" x14ac:dyDescent="0.2">
      <c r="A138" s="18">
        <v>41671</v>
      </c>
      <c r="B138" s="22">
        <f t="shared" si="4"/>
        <v>2014</v>
      </c>
      <c r="D138" s="17">
        <v>14326528.852429906</v>
      </c>
    </row>
    <row r="139" spans="1:4" x14ac:dyDescent="0.2">
      <c r="A139" s="18">
        <v>41699</v>
      </c>
      <c r="B139" s="22">
        <f t="shared" si="4"/>
        <v>2014</v>
      </c>
      <c r="D139" s="17">
        <v>14443203.822663719</v>
      </c>
    </row>
    <row r="140" spans="1:4" x14ac:dyDescent="0.2">
      <c r="A140" s="18">
        <v>41730</v>
      </c>
      <c r="B140" s="22">
        <f t="shared" si="4"/>
        <v>2014</v>
      </c>
      <c r="D140" s="17">
        <v>13657630.495630333</v>
      </c>
    </row>
    <row r="141" spans="1:4" x14ac:dyDescent="0.2">
      <c r="A141" s="18">
        <v>41760</v>
      </c>
      <c r="B141" s="22">
        <f t="shared" si="4"/>
        <v>2014</v>
      </c>
      <c r="D141" s="17">
        <v>13929211.078605929</v>
      </c>
    </row>
    <row r="142" spans="1:4" x14ac:dyDescent="0.2">
      <c r="A142" s="18">
        <v>41791</v>
      </c>
      <c r="B142" s="22">
        <f t="shared" si="4"/>
        <v>2014</v>
      </c>
      <c r="D142" s="17">
        <v>14695185.56054032</v>
      </c>
    </row>
    <row r="143" spans="1:4" x14ac:dyDescent="0.2">
      <c r="A143" s="18">
        <v>41821</v>
      </c>
      <c r="B143" s="22">
        <f t="shared" si="4"/>
        <v>2014</v>
      </c>
      <c r="D143" s="17">
        <v>15903145.318832217</v>
      </c>
    </row>
    <row r="144" spans="1:4" x14ac:dyDescent="0.2">
      <c r="A144" s="18">
        <v>41852</v>
      </c>
      <c r="B144" s="22">
        <f t="shared" si="4"/>
        <v>2014</v>
      </c>
      <c r="D144" s="17">
        <v>15365499.985381467</v>
      </c>
    </row>
    <row r="145" spans="1:4" x14ac:dyDescent="0.2">
      <c r="A145" s="18">
        <v>41883</v>
      </c>
      <c r="B145" s="22">
        <f t="shared" si="4"/>
        <v>2014</v>
      </c>
      <c r="D145" s="17">
        <v>13702001.355282247</v>
      </c>
    </row>
    <row r="146" spans="1:4" x14ac:dyDescent="0.2">
      <c r="A146" s="18">
        <v>41913</v>
      </c>
      <c r="B146" s="22">
        <f t="shared" si="4"/>
        <v>2014</v>
      </c>
      <c r="D146" s="17">
        <v>13795596.534885844</v>
      </c>
    </row>
    <row r="147" spans="1:4" x14ac:dyDescent="0.2">
      <c r="A147" s="18">
        <v>41944</v>
      </c>
      <c r="B147" s="22">
        <f t="shared" si="4"/>
        <v>2014</v>
      </c>
      <c r="D147" s="17">
        <v>13969244.755289314</v>
      </c>
    </row>
    <row r="148" spans="1:4" x14ac:dyDescent="0.2">
      <c r="A148" s="18">
        <v>41974</v>
      </c>
      <c r="B148" s="22">
        <f t="shared" si="4"/>
        <v>2014</v>
      </c>
      <c r="D148" s="17">
        <v>15093596.630948229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14</vt:i4>
      </vt:variant>
    </vt:vector>
  </HeadingPairs>
  <TitlesOfParts>
    <vt:vector size="25" baseType="lpstr">
      <vt:lpstr>Monthly Data</vt:lpstr>
      <vt:lpstr>OLS Model</vt:lpstr>
      <vt:lpstr>OLS</vt:lpstr>
      <vt:lpstr>Predicted Monthly Data</vt:lpstr>
      <vt:lpstr>Predicted Monthly Data Summ</vt:lpstr>
      <vt:lpstr>PredictedAnnualDataSumm</vt:lpstr>
      <vt:lpstr>PredictedAnnualDataSumm2</vt:lpstr>
      <vt:lpstr>Normalized Monthly Data</vt:lpstr>
      <vt:lpstr>Normalized Monthly Data Summ</vt:lpstr>
      <vt:lpstr>NormalizedAnnualDataSumm</vt:lpstr>
      <vt:lpstr>NormalizedAnnualDataSumm2</vt:lpstr>
      <vt:lpstr>OLS!const</vt:lpstr>
      <vt:lpstr>const</vt:lpstr>
      <vt:lpstr>OLS!d_TorFTE_1</vt:lpstr>
      <vt:lpstr>d_TorFTE_1</vt:lpstr>
      <vt:lpstr>OLS!GSltStrucD</vt:lpstr>
      <vt:lpstr>GSltStrucD</vt:lpstr>
      <vt:lpstr>OLS!MonthDays</vt:lpstr>
      <vt:lpstr>MonthDays</vt:lpstr>
      <vt:lpstr>OLS!PearsonCDD</vt:lpstr>
      <vt:lpstr>PearsonCDD</vt:lpstr>
      <vt:lpstr>OLS!PearsonHDD</vt:lpstr>
      <vt:lpstr>PearsonHDD</vt:lpstr>
      <vt:lpstr>OLS!Shoulder1</vt:lpstr>
      <vt:lpstr>Shoulder1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Benum</dc:creator>
  <cp:lastModifiedBy>Martin Benum</cp:lastModifiedBy>
  <dcterms:created xsi:type="dcterms:W3CDTF">2013-12-10T17:59:21Z</dcterms:created>
  <dcterms:modified xsi:type="dcterms:W3CDTF">2014-03-17T14:10:09Z</dcterms:modified>
</cp:coreProperties>
</file>