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pivotTables/pivotTable2.xml" ContentType="application/vnd.openxmlformats-officedocument.spreadsheetml.pivotTab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pivotTables/pivotTable3.xml" ContentType="application/vnd.openxmlformats-officedocument.spreadsheetml.pivotTab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hidePivotFieldList="1" defaultThemeVersion="124226"/>
  <bookViews>
    <workbookView xWindow="480" yWindow="90" windowWidth="18195" windowHeight="7230" tabRatio="730"/>
  </bookViews>
  <sheets>
    <sheet name="Monthly Data" sheetId="1" r:id="rId1"/>
    <sheet name="OLS Model" sheetId="2" r:id="rId2"/>
    <sheet name="Predicted Monthly Data" sheetId="20" r:id="rId3"/>
    <sheet name="Predicted Monthly Data Summ" sheetId="21" r:id="rId4"/>
    <sheet name="PredictedAnnualDataSumm" sheetId="24" r:id="rId5"/>
    <sheet name="PredictedAnnualDataSumm2" sheetId="25" r:id="rId6"/>
    <sheet name="Normalized Monthly Data" sheetId="22" r:id="rId7"/>
    <sheet name="Normalized Monthly Data Summ" sheetId="23" r:id="rId8"/>
    <sheet name="NormalizedAnnualDataSumm" sheetId="30" r:id="rId9"/>
    <sheet name="NormalizedAnnualDataSumm2" sheetId="31" r:id="rId10"/>
  </sheets>
  <definedNames>
    <definedName name="CDD_Lond">'OLS Model'!$B$7</definedName>
    <definedName name="const">'OLS Model'!$B$5</definedName>
    <definedName name="FTE_Ont">'OLS Model'!$B$10</definedName>
    <definedName name="HDD_Lond">'OLS Model'!$B$6</definedName>
    <definedName name="MonthDays">'OLS Model'!$B$9</definedName>
    <definedName name="PearsonCDD">'OLS Model'!$B$7</definedName>
    <definedName name="PearsonHDD">'OLS Model'!$B$6</definedName>
    <definedName name="Shoulder1">'OLS Model'!$B$10</definedName>
    <definedName name="TorFTE">'OLS Model'!$B$8</definedName>
  </definedNames>
  <calcPr calcId="145621"/>
  <pivotCaches>
    <pivotCache cacheId="10" r:id="rId11"/>
    <pivotCache cacheId="11" r:id="rId12"/>
    <pivotCache cacheId="12" r:id="rId13"/>
  </pivotCaches>
</workbook>
</file>

<file path=xl/calcChain.xml><?xml version="1.0" encoding="utf-8"?>
<calcChain xmlns="http://schemas.openxmlformats.org/spreadsheetml/2006/main">
  <c r="E6" i="31" l="1"/>
  <c r="E7" i="31"/>
  <c r="E8" i="31"/>
  <c r="E9" i="31"/>
  <c r="E10" i="31"/>
  <c r="E11" i="31"/>
  <c r="E12" i="31"/>
  <c r="E13" i="31"/>
  <c r="E14" i="31"/>
  <c r="E15" i="31"/>
  <c r="E16" i="31"/>
  <c r="E5" i="31"/>
  <c r="C6" i="31"/>
  <c r="C7" i="31"/>
  <c r="C8" i="31"/>
  <c r="C9" i="31"/>
  <c r="C10" i="31"/>
  <c r="C11" i="31"/>
  <c r="C12" i="31"/>
  <c r="C13" i="31"/>
  <c r="C14" i="31"/>
  <c r="C5" i="31"/>
  <c r="B2" i="23"/>
  <c r="B3" i="23"/>
  <c r="B4" i="23"/>
  <c r="B5" i="23"/>
  <c r="B6" i="23"/>
  <c r="B7" i="23"/>
  <c r="B8" i="23"/>
  <c r="B9" i="23"/>
  <c r="B10" i="23"/>
  <c r="B11" i="23"/>
  <c r="B12" i="23"/>
  <c r="B13" i="23"/>
  <c r="B14" i="23"/>
  <c r="B15" i="23"/>
  <c r="B16" i="23"/>
  <c r="B17" i="23"/>
  <c r="B18" i="23"/>
  <c r="B19" i="23"/>
  <c r="B20" i="23"/>
  <c r="B21" i="23"/>
  <c r="B22" i="23"/>
  <c r="B23" i="23"/>
  <c r="B24" i="23"/>
  <c r="B25" i="23"/>
  <c r="B26" i="23"/>
  <c r="B27" i="23"/>
  <c r="B28" i="23"/>
  <c r="B29" i="23"/>
  <c r="B30" i="23"/>
  <c r="B31" i="23"/>
  <c r="B32" i="23"/>
  <c r="B33" i="23"/>
  <c r="B34" i="23"/>
  <c r="B35" i="23"/>
  <c r="B36" i="23"/>
  <c r="B37" i="23"/>
  <c r="B38" i="23"/>
  <c r="B39" i="23"/>
  <c r="B40" i="23"/>
  <c r="B41" i="23"/>
  <c r="B42" i="23"/>
  <c r="B43" i="23"/>
  <c r="B44" i="23"/>
  <c r="B45" i="23"/>
  <c r="B46" i="23"/>
  <c r="B47" i="23"/>
  <c r="B48" i="23"/>
  <c r="B49" i="23"/>
  <c r="B50" i="23"/>
  <c r="B51" i="23"/>
  <c r="B52" i="23"/>
  <c r="B53" i="23"/>
  <c r="B54" i="23"/>
  <c r="B55" i="23"/>
  <c r="B56" i="23"/>
  <c r="B57" i="23"/>
  <c r="B58" i="23"/>
  <c r="B59" i="23"/>
  <c r="B60" i="23"/>
  <c r="B61" i="23"/>
  <c r="B62" i="23"/>
  <c r="B63" i="23"/>
  <c r="B64" i="23"/>
  <c r="B65" i="23"/>
  <c r="B66" i="23"/>
  <c r="B67" i="23"/>
  <c r="B68" i="23"/>
  <c r="B69" i="23"/>
  <c r="B70" i="23"/>
  <c r="B71" i="23"/>
  <c r="B72" i="23"/>
  <c r="B73" i="23"/>
  <c r="B74" i="23"/>
  <c r="B75" i="23"/>
  <c r="B76" i="23"/>
  <c r="B77" i="23"/>
  <c r="B78" i="23"/>
  <c r="B79" i="23"/>
  <c r="B80" i="23"/>
  <c r="B81" i="23"/>
  <c r="B82" i="23"/>
  <c r="B83" i="23"/>
  <c r="B84" i="23"/>
  <c r="B85" i="23"/>
  <c r="B86" i="23"/>
  <c r="B87" i="23"/>
  <c r="B88" i="23"/>
  <c r="B89" i="23"/>
  <c r="B90" i="23"/>
  <c r="B91" i="23"/>
  <c r="B92" i="23"/>
  <c r="B93" i="23"/>
  <c r="B94" i="23"/>
  <c r="B95" i="23"/>
  <c r="B96" i="23"/>
  <c r="B97" i="23"/>
  <c r="B98" i="23"/>
  <c r="B99" i="23"/>
  <c r="B100" i="23"/>
  <c r="B101" i="23"/>
  <c r="B102" i="23"/>
  <c r="B103" i="23"/>
  <c r="B104" i="23"/>
  <c r="B105" i="23"/>
  <c r="B106" i="23"/>
  <c r="B107" i="23"/>
  <c r="B108" i="23"/>
  <c r="B109" i="23"/>
  <c r="B110" i="23"/>
  <c r="B111" i="23"/>
  <c r="B112" i="23"/>
  <c r="B113" i="23"/>
  <c r="B114" i="23"/>
  <c r="B115" i="23"/>
  <c r="B116" i="23"/>
  <c r="B117" i="23"/>
  <c r="B118" i="23"/>
  <c r="B119" i="23"/>
  <c r="B120" i="23"/>
  <c r="B121" i="23"/>
  <c r="B122" i="23"/>
  <c r="B123" i="23"/>
  <c r="B124" i="23"/>
  <c r="B125" i="23"/>
  <c r="B126" i="23"/>
  <c r="B127" i="23"/>
  <c r="B128" i="23"/>
  <c r="B129" i="23"/>
  <c r="B130" i="23"/>
  <c r="B131" i="23"/>
  <c r="B132" i="23"/>
  <c r="B133" i="23"/>
  <c r="B134" i="23"/>
  <c r="B135" i="23"/>
  <c r="B136" i="23"/>
  <c r="B137" i="23"/>
  <c r="B138" i="23"/>
  <c r="B139" i="23"/>
  <c r="B140" i="23"/>
  <c r="B141" i="23"/>
  <c r="B142" i="23"/>
  <c r="B143" i="23"/>
  <c r="B144" i="23"/>
  <c r="B145" i="23"/>
  <c r="B146" i="23"/>
  <c r="B147" i="23"/>
  <c r="B148" i="23"/>
  <c r="B149" i="23"/>
  <c r="B150" i="23"/>
  <c r="B151" i="23"/>
  <c r="B152" i="23"/>
  <c r="B153" i="23"/>
  <c r="B154" i="23"/>
  <c r="B155" i="23"/>
  <c r="B156" i="23"/>
  <c r="B157" i="23"/>
  <c r="O2" i="22"/>
  <c r="O3" i="22"/>
  <c r="O4" i="22"/>
  <c r="O5" i="22"/>
  <c r="O6" i="22"/>
  <c r="O7" i="22"/>
  <c r="O8" i="22"/>
  <c r="O9" i="22"/>
  <c r="O10" i="22"/>
  <c r="O11" i="22"/>
  <c r="O12" i="22"/>
  <c r="O13" i="22"/>
  <c r="O14" i="22"/>
  <c r="O15" i="22"/>
  <c r="O16" i="22"/>
  <c r="O17" i="22"/>
  <c r="O18" i="22"/>
  <c r="O19" i="22"/>
  <c r="O20" i="22"/>
  <c r="O21" i="22"/>
  <c r="O22" i="22"/>
  <c r="O23" i="22"/>
  <c r="O24" i="22"/>
  <c r="O25" i="22"/>
  <c r="O26" i="22"/>
  <c r="O27" i="22"/>
  <c r="O28" i="22"/>
  <c r="O29" i="22"/>
  <c r="O30" i="22"/>
  <c r="O31" i="22"/>
  <c r="O32" i="22"/>
  <c r="O33" i="22"/>
  <c r="O34" i="22"/>
  <c r="O35" i="22"/>
  <c r="O36" i="22"/>
  <c r="O37" i="22"/>
  <c r="O38" i="22"/>
  <c r="O39" i="22"/>
  <c r="O40" i="22"/>
  <c r="O41" i="22"/>
  <c r="O42" i="22"/>
  <c r="O43" i="22"/>
  <c r="O44" i="22"/>
  <c r="O45" i="22"/>
  <c r="O46" i="22"/>
  <c r="O47" i="22"/>
  <c r="O48" i="22"/>
  <c r="O49" i="22"/>
  <c r="O50" i="22"/>
  <c r="O51" i="22"/>
  <c r="O52" i="22"/>
  <c r="O53" i="22"/>
  <c r="O54" i="22"/>
  <c r="O55" i="22"/>
  <c r="O56" i="22"/>
  <c r="O57" i="22"/>
  <c r="O58" i="22"/>
  <c r="O59" i="22"/>
  <c r="O60" i="22"/>
  <c r="O61" i="22"/>
  <c r="O62" i="22"/>
  <c r="O63" i="22"/>
  <c r="O64" i="22"/>
  <c r="O65" i="22"/>
  <c r="O66" i="22"/>
  <c r="O67" i="22"/>
  <c r="O68" i="22"/>
  <c r="O69" i="22"/>
  <c r="O70" i="22"/>
  <c r="O71" i="22"/>
  <c r="O72" i="22"/>
  <c r="O73" i="22"/>
  <c r="O74" i="22"/>
  <c r="O75" i="22"/>
  <c r="O76" i="22"/>
  <c r="O77" i="22"/>
  <c r="O78" i="22"/>
  <c r="O79" i="22"/>
  <c r="O80" i="22"/>
  <c r="O81" i="22"/>
  <c r="O82" i="22"/>
  <c r="O83" i="22"/>
  <c r="O84" i="22"/>
  <c r="O85" i="22"/>
  <c r="O86" i="22"/>
  <c r="O87" i="22"/>
  <c r="O88" i="22"/>
  <c r="O89" i="22"/>
  <c r="O90" i="22"/>
  <c r="O91" i="22"/>
  <c r="O92" i="22"/>
  <c r="O93" i="22"/>
  <c r="O94" i="22"/>
  <c r="O95" i="22"/>
  <c r="O96" i="22"/>
  <c r="O97" i="22"/>
  <c r="O98" i="22"/>
  <c r="O99" i="22"/>
  <c r="O100" i="22"/>
  <c r="O101" i="22"/>
  <c r="O102" i="22"/>
  <c r="O103" i="22"/>
  <c r="O104" i="22"/>
  <c r="O105" i="22"/>
  <c r="O106" i="22"/>
  <c r="O107" i="22"/>
  <c r="O108" i="22"/>
  <c r="O109" i="22"/>
  <c r="O110" i="22"/>
  <c r="O111" i="22"/>
  <c r="O112" i="22"/>
  <c r="O113" i="22"/>
  <c r="O114" i="22"/>
  <c r="O115" i="22"/>
  <c r="O116" i="22"/>
  <c r="O117" i="22"/>
  <c r="O118" i="22"/>
  <c r="O119" i="22"/>
  <c r="O120" i="22"/>
  <c r="O121" i="22"/>
  <c r="O122" i="22"/>
  <c r="O123" i="22"/>
  <c r="O124" i="22"/>
  <c r="O125" i="22"/>
  <c r="O126" i="22"/>
  <c r="O127" i="22"/>
  <c r="O128" i="22"/>
  <c r="O129" i="22"/>
  <c r="O130" i="22"/>
  <c r="O131" i="22"/>
  <c r="O132" i="22"/>
  <c r="O133" i="22"/>
  <c r="O134" i="22"/>
  <c r="O135" i="22"/>
  <c r="O136" i="22"/>
  <c r="O137" i="22"/>
  <c r="O138" i="22"/>
  <c r="O139" i="22"/>
  <c r="O140" i="22"/>
  <c r="O141" i="22"/>
  <c r="O142" i="22"/>
  <c r="O143" i="22"/>
  <c r="O144" i="22"/>
  <c r="O145" i="22"/>
  <c r="O146" i="22"/>
  <c r="O147" i="22"/>
  <c r="O148" i="22"/>
  <c r="O149" i="22"/>
  <c r="O150" i="22"/>
  <c r="O151" i="22"/>
  <c r="O152" i="22"/>
  <c r="O153" i="22"/>
  <c r="O154" i="22"/>
  <c r="O155" i="22"/>
  <c r="O156" i="22"/>
  <c r="O157" i="22"/>
  <c r="N2" i="22"/>
  <c r="N3" i="22"/>
  <c r="N4" i="22"/>
  <c r="N5" i="22"/>
  <c r="N6" i="22"/>
  <c r="N7" i="22"/>
  <c r="N8" i="22"/>
  <c r="N9" i="22"/>
  <c r="N10" i="22"/>
  <c r="N11" i="22"/>
  <c r="N12" i="22"/>
  <c r="N13" i="22"/>
  <c r="N14" i="22"/>
  <c r="N15" i="22"/>
  <c r="N16" i="22"/>
  <c r="N17" i="22"/>
  <c r="N18" i="22"/>
  <c r="N19" i="22"/>
  <c r="N20" i="22"/>
  <c r="N21" i="22"/>
  <c r="N22" i="22"/>
  <c r="N23" i="22"/>
  <c r="N24" i="22"/>
  <c r="N25" i="22"/>
  <c r="N26" i="22"/>
  <c r="N27" i="22"/>
  <c r="N28" i="22"/>
  <c r="N29" i="22"/>
  <c r="N30" i="22"/>
  <c r="N31" i="22"/>
  <c r="N32" i="22"/>
  <c r="N33" i="22"/>
  <c r="N34" i="22"/>
  <c r="N35" i="22"/>
  <c r="N36" i="22"/>
  <c r="N37" i="22"/>
  <c r="N38" i="22"/>
  <c r="N39" i="22"/>
  <c r="N40" i="22"/>
  <c r="N41" i="22"/>
  <c r="N42" i="22"/>
  <c r="N43" i="22"/>
  <c r="N44" i="22"/>
  <c r="N45" i="22"/>
  <c r="N46" i="22"/>
  <c r="N47" i="22"/>
  <c r="N48" i="22"/>
  <c r="N49" i="22"/>
  <c r="N50" i="22"/>
  <c r="N51" i="22"/>
  <c r="N52" i="22"/>
  <c r="N53" i="22"/>
  <c r="N54" i="22"/>
  <c r="N55" i="22"/>
  <c r="N56" i="22"/>
  <c r="N57" i="22"/>
  <c r="N58" i="22"/>
  <c r="N59" i="22"/>
  <c r="N60" i="22"/>
  <c r="N61" i="22"/>
  <c r="N62" i="22"/>
  <c r="N63" i="22"/>
  <c r="N64" i="22"/>
  <c r="N65" i="22"/>
  <c r="N66" i="22"/>
  <c r="N67" i="22"/>
  <c r="N68" i="22"/>
  <c r="N69" i="22"/>
  <c r="N70" i="22"/>
  <c r="N71" i="22"/>
  <c r="N72" i="22"/>
  <c r="N73" i="22"/>
  <c r="N74" i="22"/>
  <c r="N75" i="22"/>
  <c r="N76" i="22"/>
  <c r="N77" i="22"/>
  <c r="N78" i="22"/>
  <c r="N79" i="22"/>
  <c r="N80" i="22"/>
  <c r="N81" i="22"/>
  <c r="N82" i="22"/>
  <c r="N83" i="22"/>
  <c r="N84" i="22"/>
  <c r="N85" i="22"/>
  <c r="N86" i="22"/>
  <c r="N87" i="22"/>
  <c r="N88" i="22"/>
  <c r="N89" i="22"/>
  <c r="N90" i="22"/>
  <c r="N91" i="22"/>
  <c r="N92" i="22"/>
  <c r="N93" i="22"/>
  <c r="N94" i="22"/>
  <c r="N95" i="22"/>
  <c r="N96" i="22"/>
  <c r="N97" i="22"/>
  <c r="N98" i="22"/>
  <c r="N99" i="22"/>
  <c r="N100" i="22"/>
  <c r="N101" i="22"/>
  <c r="N102" i="22"/>
  <c r="N103" i="22"/>
  <c r="N104" i="22"/>
  <c r="N105" i="22"/>
  <c r="N106" i="22"/>
  <c r="N107" i="22"/>
  <c r="N108" i="22"/>
  <c r="N109" i="22"/>
  <c r="N110" i="22"/>
  <c r="N111" i="22"/>
  <c r="N112" i="22"/>
  <c r="N113" i="22"/>
  <c r="N114" i="22"/>
  <c r="N115" i="22"/>
  <c r="N116" i="22"/>
  <c r="N117" i="22"/>
  <c r="N118" i="22"/>
  <c r="N119" i="22"/>
  <c r="N120" i="22"/>
  <c r="N121" i="22"/>
  <c r="N122" i="22"/>
  <c r="N123" i="22"/>
  <c r="N124" i="22"/>
  <c r="N125" i="22"/>
  <c r="N126" i="22"/>
  <c r="N127" i="22"/>
  <c r="N128" i="22"/>
  <c r="N129" i="22"/>
  <c r="N130" i="22"/>
  <c r="N131" i="22"/>
  <c r="N132" i="22"/>
  <c r="N133" i="22"/>
  <c r="N134" i="22"/>
  <c r="N135" i="22"/>
  <c r="N136" i="22"/>
  <c r="N137" i="22"/>
  <c r="N138" i="22"/>
  <c r="N139" i="22"/>
  <c r="N140" i="22"/>
  <c r="N141" i="22"/>
  <c r="N142" i="22"/>
  <c r="N143" i="22"/>
  <c r="N144" i="22"/>
  <c r="N145" i="22"/>
  <c r="N146" i="22"/>
  <c r="N147" i="22"/>
  <c r="N148" i="22"/>
  <c r="N149" i="22"/>
  <c r="N150" i="22"/>
  <c r="N151" i="22"/>
  <c r="N152" i="22"/>
  <c r="N153" i="22"/>
  <c r="N154" i="22"/>
  <c r="N155" i="22"/>
  <c r="N156" i="22"/>
  <c r="N157" i="22"/>
  <c r="M2" i="22"/>
  <c r="M3" i="22"/>
  <c r="M4" i="22"/>
  <c r="M5" i="22"/>
  <c r="M6" i="22"/>
  <c r="M7" i="22"/>
  <c r="M8" i="22"/>
  <c r="M9" i="22"/>
  <c r="M10" i="22"/>
  <c r="M11" i="22"/>
  <c r="M12" i="22"/>
  <c r="M13" i="22"/>
  <c r="M14" i="22"/>
  <c r="M15" i="22"/>
  <c r="M16" i="22"/>
  <c r="M17" i="22"/>
  <c r="M18" i="22"/>
  <c r="M19" i="22"/>
  <c r="M20" i="22"/>
  <c r="M21" i="22"/>
  <c r="M22" i="22"/>
  <c r="M23" i="22"/>
  <c r="M24" i="22"/>
  <c r="M25" i="22"/>
  <c r="M26" i="22"/>
  <c r="M27" i="22"/>
  <c r="M28" i="22"/>
  <c r="M29" i="22"/>
  <c r="M30" i="22"/>
  <c r="M31" i="22"/>
  <c r="M32" i="22"/>
  <c r="M33" i="22"/>
  <c r="M34" i="22"/>
  <c r="M35" i="22"/>
  <c r="M36" i="22"/>
  <c r="M37" i="22"/>
  <c r="M38" i="22"/>
  <c r="M39" i="22"/>
  <c r="M40" i="22"/>
  <c r="M41" i="22"/>
  <c r="M42" i="22"/>
  <c r="M43" i="22"/>
  <c r="M44" i="22"/>
  <c r="M45" i="22"/>
  <c r="M46" i="22"/>
  <c r="M47" i="22"/>
  <c r="M48" i="22"/>
  <c r="M49" i="22"/>
  <c r="M50" i="22"/>
  <c r="M51" i="22"/>
  <c r="M52" i="22"/>
  <c r="M53" i="22"/>
  <c r="M54" i="22"/>
  <c r="M55" i="22"/>
  <c r="M56" i="22"/>
  <c r="M57" i="22"/>
  <c r="M58" i="22"/>
  <c r="M59" i="22"/>
  <c r="M60" i="22"/>
  <c r="M61" i="22"/>
  <c r="M62" i="22"/>
  <c r="M63" i="22"/>
  <c r="M64" i="22"/>
  <c r="M65" i="22"/>
  <c r="M66" i="22"/>
  <c r="M67" i="22"/>
  <c r="M68" i="22"/>
  <c r="M69" i="22"/>
  <c r="M70" i="22"/>
  <c r="M71" i="22"/>
  <c r="M72" i="22"/>
  <c r="M73" i="22"/>
  <c r="M74" i="22"/>
  <c r="M75" i="22"/>
  <c r="M76" i="22"/>
  <c r="M77" i="22"/>
  <c r="M78" i="22"/>
  <c r="M79" i="22"/>
  <c r="M80" i="22"/>
  <c r="M81" i="22"/>
  <c r="M82" i="22"/>
  <c r="M83" i="22"/>
  <c r="M84" i="22"/>
  <c r="M85" i="22"/>
  <c r="M86" i="22"/>
  <c r="M87" i="22"/>
  <c r="M88" i="22"/>
  <c r="M89" i="22"/>
  <c r="M90" i="22"/>
  <c r="M91" i="22"/>
  <c r="M92" i="22"/>
  <c r="M93" i="22"/>
  <c r="M94" i="22"/>
  <c r="M95" i="22"/>
  <c r="M96" i="22"/>
  <c r="M97" i="22"/>
  <c r="M98" i="22"/>
  <c r="M99" i="22"/>
  <c r="M100" i="22"/>
  <c r="M101" i="22"/>
  <c r="M102" i="22"/>
  <c r="M103" i="22"/>
  <c r="M104" i="22"/>
  <c r="M105" i="22"/>
  <c r="M106" i="22"/>
  <c r="M107" i="22"/>
  <c r="M108" i="22"/>
  <c r="M109" i="22"/>
  <c r="M110" i="22"/>
  <c r="M111" i="22"/>
  <c r="M112" i="22"/>
  <c r="M113" i="22"/>
  <c r="M114" i="22"/>
  <c r="M115" i="22"/>
  <c r="M116" i="22"/>
  <c r="M117" i="22"/>
  <c r="M118" i="22"/>
  <c r="M119" i="22"/>
  <c r="M120" i="22"/>
  <c r="M121" i="22"/>
  <c r="M122" i="22"/>
  <c r="M123" i="22"/>
  <c r="M124" i="22"/>
  <c r="M125" i="22"/>
  <c r="M126" i="22"/>
  <c r="M127" i="22"/>
  <c r="M128" i="22"/>
  <c r="M129" i="22"/>
  <c r="M130" i="22"/>
  <c r="M131" i="22"/>
  <c r="M132" i="22"/>
  <c r="M133" i="22"/>
  <c r="M134" i="22"/>
  <c r="M135" i="22"/>
  <c r="M136" i="22"/>
  <c r="M137" i="22"/>
  <c r="M138" i="22"/>
  <c r="M139" i="22"/>
  <c r="M140" i="22"/>
  <c r="M141" i="22"/>
  <c r="M142" i="22"/>
  <c r="M143" i="22"/>
  <c r="M144" i="22"/>
  <c r="M145" i="22"/>
  <c r="M146" i="22"/>
  <c r="M147" i="22"/>
  <c r="M148" i="22"/>
  <c r="M149" i="22"/>
  <c r="M150" i="22"/>
  <c r="M151" i="22"/>
  <c r="M152" i="22"/>
  <c r="M153" i="22"/>
  <c r="M154" i="22"/>
  <c r="M155" i="22"/>
  <c r="M156" i="22"/>
  <c r="M157" i="22"/>
  <c r="L2" i="22"/>
  <c r="L3" i="22"/>
  <c r="L4" i="22"/>
  <c r="L5" i="22"/>
  <c r="L6" i="22"/>
  <c r="L7" i="22"/>
  <c r="L8" i="22"/>
  <c r="L9" i="22"/>
  <c r="L10" i="22"/>
  <c r="L11" i="22"/>
  <c r="L12" i="22"/>
  <c r="L13" i="22"/>
  <c r="L14" i="22"/>
  <c r="L15" i="22"/>
  <c r="L16" i="22"/>
  <c r="L17" i="22"/>
  <c r="L18" i="22"/>
  <c r="L19" i="22"/>
  <c r="L20" i="22"/>
  <c r="L21" i="22"/>
  <c r="L22" i="22"/>
  <c r="L23" i="22"/>
  <c r="L24" i="22"/>
  <c r="L25" i="22"/>
  <c r="L26" i="22"/>
  <c r="L27" i="22"/>
  <c r="L28" i="22"/>
  <c r="L29" i="22"/>
  <c r="L30" i="22"/>
  <c r="L31" i="22"/>
  <c r="L32" i="22"/>
  <c r="L33" i="22"/>
  <c r="L34" i="22"/>
  <c r="L35" i="22"/>
  <c r="L36" i="22"/>
  <c r="L37" i="22"/>
  <c r="L38" i="22"/>
  <c r="L39" i="22"/>
  <c r="L40" i="22"/>
  <c r="L41" i="22"/>
  <c r="L42" i="22"/>
  <c r="L43" i="22"/>
  <c r="L44" i="22"/>
  <c r="L45" i="22"/>
  <c r="L46" i="22"/>
  <c r="L47" i="22"/>
  <c r="L48" i="22"/>
  <c r="L49" i="22"/>
  <c r="L50" i="22"/>
  <c r="L51" i="22"/>
  <c r="L52" i="22"/>
  <c r="L53" i="22"/>
  <c r="L54" i="22"/>
  <c r="L55" i="22"/>
  <c r="L56" i="22"/>
  <c r="L57" i="22"/>
  <c r="L58" i="22"/>
  <c r="L59" i="22"/>
  <c r="L60" i="22"/>
  <c r="L61" i="22"/>
  <c r="L62" i="22"/>
  <c r="L63" i="22"/>
  <c r="L64" i="22"/>
  <c r="L65" i="22"/>
  <c r="L66" i="22"/>
  <c r="L67" i="22"/>
  <c r="L68" i="22"/>
  <c r="L69" i="22"/>
  <c r="L70" i="22"/>
  <c r="L71" i="22"/>
  <c r="L72" i="22"/>
  <c r="L73" i="22"/>
  <c r="L74" i="22"/>
  <c r="L75" i="22"/>
  <c r="L76" i="22"/>
  <c r="L77" i="22"/>
  <c r="L78" i="22"/>
  <c r="L79" i="22"/>
  <c r="L80" i="22"/>
  <c r="L81" i="22"/>
  <c r="L82" i="22"/>
  <c r="L83" i="22"/>
  <c r="L84" i="22"/>
  <c r="L85" i="22"/>
  <c r="L86" i="22"/>
  <c r="L87" i="22"/>
  <c r="L88" i="22"/>
  <c r="L89" i="22"/>
  <c r="L90" i="22"/>
  <c r="L91" i="22"/>
  <c r="L92" i="22"/>
  <c r="L93" i="22"/>
  <c r="L94" i="22"/>
  <c r="L95" i="22"/>
  <c r="L96" i="22"/>
  <c r="L97" i="22"/>
  <c r="L98" i="22"/>
  <c r="L99" i="22"/>
  <c r="L100" i="22"/>
  <c r="L101" i="22"/>
  <c r="L102" i="22"/>
  <c r="L103" i="22"/>
  <c r="L104" i="22"/>
  <c r="L105" i="22"/>
  <c r="L106" i="22"/>
  <c r="L107" i="22"/>
  <c r="L108" i="22"/>
  <c r="L109" i="22"/>
  <c r="L110" i="22"/>
  <c r="L111" i="22"/>
  <c r="L112" i="22"/>
  <c r="L113" i="22"/>
  <c r="L114" i="22"/>
  <c r="L115" i="22"/>
  <c r="L116" i="22"/>
  <c r="L117" i="22"/>
  <c r="L118" i="22"/>
  <c r="L119" i="22"/>
  <c r="L120" i="22"/>
  <c r="L121" i="22"/>
  <c r="L122" i="22"/>
  <c r="L123" i="22"/>
  <c r="L124" i="22"/>
  <c r="L125" i="22"/>
  <c r="L126" i="22"/>
  <c r="L127" i="22"/>
  <c r="L128" i="22"/>
  <c r="L129" i="22"/>
  <c r="L130" i="22"/>
  <c r="L131" i="22"/>
  <c r="L132" i="22"/>
  <c r="L133" i="22"/>
  <c r="L134" i="22"/>
  <c r="L135" i="22"/>
  <c r="L136" i="22"/>
  <c r="L137" i="22"/>
  <c r="L138" i="22"/>
  <c r="L139" i="22"/>
  <c r="L140" i="22"/>
  <c r="L141" i="22"/>
  <c r="L142" i="22"/>
  <c r="L143" i="22"/>
  <c r="L144" i="22"/>
  <c r="L145" i="22"/>
  <c r="L146" i="22"/>
  <c r="L147" i="22"/>
  <c r="L148" i="22"/>
  <c r="L149" i="22"/>
  <c r="L150" i="22"/>
  <c r="L151" i="22"/>
  <c r="L152" i="22"/>
  <c r="L153" i="22"/>
  <c r="L154" i="22"/>
  <c r="L155" i="22"/>
  <c r="L156" i="22"/>
  <c r="L157" i="22"/>
  <c r="K2" i="22"/>
  <c r="K3" i="22"/>
  <c r="K4" i="22"/>
  <c r="K5" i="22"/>
  <c r="K6" i="22"/>
  <c r="K7" i="22"/>
  <c r="K8" i="22"/>
  <c r="K9" i="22"/>
  <c r="K10" i="22"/>
  <c r="K11" i="22"/>
  <c r="K12" i="22"/>
  <c r="K13" i="22"/>
  <c r="K14" i="22"/>
  <c r="K15" i="22"/>
  <c r="K16" i="22"/>
  <c r="K17" i="22"/>
  <c r="K18" i="22"/>
  <c r="K19" i="22"/>
  <c r="K20" i="22"/>
  <c r="K21" i="22"/>
  <c r="K22" i="22"/>
  <c r="K23" i="22"/>
  <c r="K24" i="22"/>
  <c r="K25" i="22"/>
  <c r="K26" i="22"/>
  <c r="K27" i="22"/>
  <c r="K28" i="22"/>
  <c r="K29" i="22"/>
  <c r="K30" i="22"/>
  <c r="K31" i="22"/>
  <c r="K32" i="22"/>
  <c r="K33" i="22"/>
  <c r="K34" i="22"/>
  <c r="K35" i="22"/>
  <c r="K36" i="22"/>
  <c r="K37" i="22"/>
  <c r="K38" i="22"/>
  <c r="K39" i="22"/>
  <c r="K40" i="22"/>
  <c r="K41" i="22"/>
  <c r="K42" i="22"/>
  <c r="K43" i="22"/>
  <c r="K44" i="22"/>
  <c r="K45" i="22"/>
  <c r="K46" i="22"/>
  <c r="K47" i="22"/>
  <c r="K48" i="22"/>
  <c r="K49" i="22"/>
  <c r="K50" i="22"/>
  <c r="K51" i="22"/>
  <c r="K52" i="22"/>
  <c r="K53" i="22"/>
  <c r="K54" i="22"/>
  <c r="K55" i="22"/>
  <c r="K56" i="22"/>
  <c r="K57" i="22"/>
  <c r="K58" i="22"/>
  <c r="K59" i="22"/>
  <c r="K60" i="22"/>
  <c r="K61" i="22"/>
  <c r="K62" i="22"/>
  <c r="K63" i="22"/>
  <c r="K64" i="22"/>
  <c r="K65" i="22"/>
  <c r="K66" i="22"/>
  <c r="K67" i="22"/>
  <c r="K68" i="22"/>
  <c r="K69" i="22"/>
  <c r="K70" i="22"/>
  <c r="K71" i="22"/>
  <c r="K72" i="22"/>
  <c r="K73" i="22"/>
  <c r="K74" i="22"/>
  <c r="K75" i="22"/>
  <c r="K76" i="22"/>
  <c r="K77" i="22"/>
  <c r="K78" i="22"/>
  <c r="K79" i="22"/>
  <c r="K80" i="22"/>
  <c r="K81" i="22"/>
  <c r="K82" i="22"/>
  <c r="K83" i="22"/>
  <c r="K84" i="22"/>
  <c r="K85" i="22"/>
  <c r="K86" i="22"/>
  <c r="K87" i="22"/>
  <c r="K88" i="22"/>
  <c r="K89" i="22"/>
  <c r="K90" i="22"/>
  <c r="K91" i="22"/>
  <c r="K92" i="22"/>
  <c r="K93" i="22"/>
  <c r="K94" i="22"/>
  <c r="K95" i="22"/>
  <c r="K96" i="22"/>
  <c r="K97" i="22"/>
  <c r="K98" i="22"/>
  <c r="K99" i="22"/>
  <c r="K100" i="22"/>
  <c r="K101" i="22"/>
  <c r="K102" i="22"/>
  <c r="K103" i="22"/>
  <c r="K104" i="22"/>
  <c r="K105" i="22"/>
  <c r="K106" i="22"/>
  <c r="K107" i="22"/>
  <c r="K108" i="22"/>
  <c r="K109" i="22"/>
  <c r="K110" i="22"/>
  <c r="K111" i="22"/>
  <c r="K112" i="22"/>
  <c r="K113" i="22"/>
  <c r="K114" i="22"/>
  <c r="K115" i="22"/>
  <c r="K116" i="22"/>
  <c r="K117" i="22"/>
  <c r="K118" i="22"/>
  <c r="K119" i="22"/>
  <c r="K120" i="22"/>
  <c r="K121" i="22"/>
  <c r="K122" i="22"/>
  <c r="K123" i="22"/>
  <c r="K124" i="22"/>
  <c r="K125" i="22"/>
  <c r="K126" i="22"/>
  <c r="K127" i="22"/>
  <c r="K128" i="22"/>
  <c r="K129" i="22"/>
  <c r="K130" i="22"/>
  <c r="K131" i="22"/>
  <c r="K132" i="22"/>
  <c r="K133" i="22"/>
  <c r="K134" i="22"/>
  <c r="K135" i="22"/>
  <c r="K136" i="22"/>
  <c r="K137" i="22"/>
  <c r="K138" i="22"/>
  <c r="K139" i="22"/>
  <c r="K140" i="22"/>
  <c r="K141" i="22"/>
  <c r="K142" i="22"/>
  <c r="K143" i="22"/>
  <c r="K144" i="22"/>
  <c r="K145" i="22"/>
  <c r="K146" i="22"/>
  <c r="K147" i="22"/>
  <c r="K148" i="22"/>
  <c r="K149" i="22"/>
  <c r="K150" i="22"/>
  <c r="K151" i="22"/>
  <c r="K152" i="22"/>
  <c r="K153" i="22"/>
  <c r="K154" i="22"/>
  <c r="K155" i="22"/>
  <c r="K156" i="22"/>
  <c r="K157" i="22"/>
  <c r="J2" i="22"/>
  <c r="J3" i="22"/>
  <c r="J4" i="22"/>
  <c r="J5" i="22"/>
  <c r="J6" i="22"/>
  <c r="J7" i="22"/>
  <c r="J8" i="22"/>
  <c r="J9" i="22"/>
  <c r="J10" i="22"/>
  <c r="J11" i="22"/>
  <c r="J12" i="22"/>
  <c r="J13" i="22"/>
  <c r="J14" i="22"/>
  <c r="J15" i="22"/>
  <c r="J16" i="22"/>
  <c r="J17" i="22"/>
  <c r="J18" i="22"/>
  <c r="J19" i="22"/>
  <c r="J20" i="22"/>
  <c r="J21" i="22"/>
  <c r="J22" i="22"/>
  <c r="J23" i="22"/>
  <c r="J24" i="22"/>
  <c r="J25" i="22"/>
  <c r="J26" i="22"/>
  <c r="J27" i="22"/>
  <c r="J28" i="22"/>
  <c r="J29" i="22"/>
  <c r="J30" i="22"/>
  <c r="J31" i="22"/>
  <c r="J32" i="22"/>
  <c r="J33" i="22"/>
  <c r="J34" i="22"/>
  <c r="J35" i="22"/>
  <c r="J36" i="22"/>
  <c r="J37" i="22"/>
  <c r="J38" i="22"/>
  <c r="J39" i="22"/>
  <c r="J40" i="22"/>
  <c r="J41" i="22"/>
  <c r="J42" i="22"/>
  <c r="J43" i="22"/>
  <c r="J44" i="22"/>
  <c r="J45" i="22"/>
  <c r="J46" i="22"/>
  <c r="J47" i="22"/>
  <c r="J48" i="22"/>
  <c r="J49" i="22"/>
  <c r="J50" i="22"/>
  <c r="J51" i="22"/>
  <c r="J52" i="22"/>
  <c r="J53" i="22"/>
  <c r="J54" i="22"/>
  <c r="J55" i="22"/>
  <c r="J56" i="22"/>
  <c r="J57" i="22"/>
  <c r="J58" i="22"/>
  <c r="J59" i="22"/>
  <c r="J60" i="22"/>
  <c r="J61" i="22"/>
  <c r="J62" i="22"/>
  <c r="J63" i="22"/>
  <c r="J64" i="22"/>
  <c r="J65" i="22"/>
  <c r="J66" i="22"/>
  <c r="J67" i="22"/>
  <c r="J68" i="22"/>
  <c r="J69" i="22"/>
  <c r="J70" i="22"/>
  <c r="J71" i="22"/>
  <c r="J72" i="22"/>
  <c r="J73" i="22"/>
  <c r="J74" i="22"/>
  <c r="J75" i="22"/>
  <c r="J76" i="22"/>
  <c r="J77" i="22"/>
  <c r="J78" i="22"/>
  <c r="J79" i="22"/>
  <c r="J80" i="22"/>
  <c r="J81" i="22"/>
  <c r="J82" i="22"/>
  <c r="J83" i="22"/>
  <c r="J84" i="22"/>
  <c r="J85" i="22"/>
  <c r="J86" i="22"/>
  <c r="J87" i="22"/>
  <c r="J88" i="22"/>
  <c r="J89" i="22"/>
  <c r="J90" i="22"/>
  <c r="J91" i="22"/>
  <c r="J92" i="22"/>
  <c r="J93" i="22"/>
  <c r="J94" i="22"/>
  <c r="J95" i="22"/>
  <c r="J96" i="22"/>
  <c r="J97" i="22"/>
  <c r="J98" i="22"/>
  <c r="J99" i="22"/>
  <c r="J100" i="22"/>
  <c r="J101" i="22"/>
  <c r="J102" i="22"/>
  <c r="J103" i="22"/>
  <c r="J104" i="22"/>
  <c r="J105" i="22"/>
  <c r="J106" i="22"/>
  <c r="J107" i="22"/>
  <c r="J108" i="22"/>
  <c r="J109" i="22"/>
  <c r="J110" i="22"/>
  <c r="J111" i="22"/>
  <c r="J112" i="22"/>
  <c r="J113" i="22"/>
  <c r="J114" i="22"/>
  <c r="J115" i="22"/>
  <c r="J116" i="22"/>
  <c r="J117" i="22"/>
  <c r="J118" i="22"/>
  <c r="J119" i="22"/>
  <c r="J120" i="22"/>
  <c r="J121" i="22"/>
  <c r="J122" i="22"/>
  <c r="J123" i="22"/>
  <c r="J124" i="22"/>
  <c r="J125" i="22"/>
  <c r="J126" i="22"/>
  <c r="J127" i="22"/>
  <c r="J128" i="22"/>
  <c r="J129" i="22"/>
  <c r="J130" i="22"/>
  <c r="J131" i="22"/>
  <c r="J132" i="22"/>
  <c r="J133" i="22"/>
  <c r="J134" i="22"/>
  <c r="J135" i="22"/>
  <c r="J136" i="22"/>
  <c r="J137" i="22"/>
  <c r="J138" i="22"/>
  <c r="J139" i="22"/>
  <c r="J140" i="22"/>
  <c r="J141" i="22"/>
  <c r="J142" i="22"/>
  <c r="J143" i="22"/>
  <c r="J144" i="22"/>
  <c r="J145" i="22"/>
  <c r="J146" i="22"/>
  <c r="J147" i="22"/>
  <c r="J148" i="22"/>
  <c r="J149" i="22"/>
  <c r="J150" i="22"/>
  <c r="J151" i="22"/>
  <c r="J152" i="22"/>
  <c r="J153" i="22"/>
  <c r="J154" i="22"/>
  <c r="J155" i="22"/>
  <c r="J156" i="22"/>
  <c r="J157" i="22"/>
  <c r="I2" i="22"/>
  <c r="I3" i="22"/>
  <c r="I4" i="22"/>
  <c r="I5" i="22"/>
  <c r="I6" i="22"/>
  <c r="I7" i="22"/>
  <c r="I8" i="22"/>
  <c r="I9" i="22"/>
  <c r="I10" i="22"/>
  <c r="I11" i="22"/>
  <c r="I12" i="22"/>
  <c r="I13" i="22"/>
  <c r="I14" i="22"/>
  <c r="I15" i="22"/>
  <c r="I16" i="22"/>
  <c r="I17" i="22"/>
  <c r="I18" i="22"/>
  <c r="I19" i="22"/>
  <c r="I20" i="22"/>
  <c r="I21" i="22"/>
  <c r="I22" i="22"/>
  <c r="I23" i="22"/>
  <c r="I24" i="22"/>
  <c r="I25" i="22"/>
  <c r="I26" i="22"/>
  <c r="I27" i="22"/>
  <c r="I28" i="22"/>
  <c r="I29" i="22"/>
  <c r="I30" i="22"/>
  <c r="I31" i="22"/>
  <c r="I32" i="22"/>
  <c r="I33" i="22"/>
  <c r="I34" i="22"/>
  <c r="I35" i="22"/>
  <c r="I36" i="22"/>
  <c r="I37" i="22"/>
  <c r="I38" i="22"/>
  <c r="I39" i="22"/>
  <c r="I40" i="22"/>
  <c r="I41" i="22"/>
  <c r="I42" i="22"/>
  <c r="I43" i="22"/>
  <c r="I44" i="22"/>
  <c r="I45" i="22"/>
  <c r="I46" i="22"/>
  <c r="I47" i="22"/>
  <c r="I48" i="22"/>
  <c r="I49" i="22"/>
  <c r="I50" i="22"/>
  <c r="I51" i="22"/>
  <c r="I52" i="22"/>
  <c r="I53" i="22"/>
  <c r="I54" i="22"/>
  <c r="I55" i="22"/>
  <c r="I56" i="22"/>
  <c r="I57" i="22"/>
  <c r="I58" i="22"/>
  <c r="I59" i="22"/>
  <c r="I60" i="22"/>
  <c r="I61" i="22"/>
  <c r="I62" i="22"/>
  <c r="I63" i="22"/>
  <c r="I64" i="22"/>
  <c r="I65" i="22"/>
  <c r="I66" i="22"/>
  <c r="I67" i="22"/>
  <c r="I68" i="22"/>
  <c r="I69" i="22"/>
  <c r="I70" i="22"/>
  <c r="I71" i="22"/>
  <c r="I72" i="22"/>
  <c r="I73" i="22"/>
  <c r="I74" i="22"/>
  <c r="I75" i="22"/>
  <c r="I76" i="22"/>
  <c r="I77" i="22"/>
  <c r="I78" i="22"/>
  <c r="I79" i="22"/>
  <c r="I80" i="22"/>
  <c r="I81" i="22"/>
  <c r="I82" i="22"/>
  <c r="I83" i="22"/>
  <c r="I84" i="22"/>
  <c r="I85" i="22"/>
  <c r="I86" i="22"/>
  <c r="I87" i="22"/>
  <c r="I88" i="22"/>
  <c r="I89" i="22"/>
  <c r="I90" i="22"/>
  <c r="I91" i="22"/>
  <c r="I92" i="22"/>
  <c r="I93" i="22"/>
  <c r="I94" i="22"/>
  <c r="I95" i="22"/>
  <c r="I96" i="22"/>
  <c r="I97" i="22"/>
  <c r="I98" i="22"/>
  <c r="I99" i="22"/>
  <c r="I100" i="22"/>
  <c r="I101" i="22"/>
  <c r="I102" i="22"/>
  <c r="I103" i="22"/>
  <c r="I104" i="22"/>
  <c r="I105" i="22"/>
  <c r="I106" i="22"/>
  <c r="I107" i="22"/>
  <c r="I108" i="22"/>
  <c r="I109" i="22"/>
  <c r="I110" i="22"/>
  <c r="I111" i="22"/>
  <c r="I112" i="22"/>
  <c r="I113" i="22"/>
  <c r="I114" i="22"/>
  <c r="I115" i="22"/>
  <c r="I116" i="22"/>
  <c r="I117" i="22"/>
  <c r="I118" i="22"/>
  <c r="I119" i="22"/>
  <c r="I120" i="22"/>
  <c r="I121" i="22"/>
  <c r="I122" i="22"/>
  <c r="I123" i="22"/>
  <c r="I124" i="22"/>
  <c r="I125" i="22"/>
  <c r="I126" i="22"/>
  <c r="I127" i="22"/>
  <c r="I128" i="22"/>
  <c r="I129" i="22"/>
  <c r="I130" i="22"/>
  <c r="I131" i="22"/>
  <c r="I132" i="22"/>
  <c r="I133" i="22"/>
  <c r="I134" i="22"/>
  <c r="I135" i="22"/>
  <c r="I136" i="22"/>
  <c r="I137" i="22"/>
  <c r="I138" i="22"/>
  <c r="I139" i="22"/>
  <c r="I140" i="22"/>
  <c r="I141" i="22"/>
  <c r="I142" i="22"/>
  <c r="I143" i="22"/>
  <c r="I144" i="22"/>
  <c r="I145" i="22"/>
  <c r="I146" i="22"/>
  <c r="I147" i="22"/>
  <c r="I148" i="22"/>
  <c r="I149" i="22"/>
  <c r="I150" i="22"/>
  <c r="I151" i="22"/>
  <c r="I152" i="22"/>
  <c r="I153" i="22"/>
  <c r="I154" i="22"/>
  <c r="I155" i="22"/>
  <c r="I156" i="22"/>
  <c r="I157" i="22"/>
  <c r="E134" i="21" l="1"/>
  <c r="D15" i="24"/>
  <c r="B2" i="21"/>
  <c r="B3" i="21"/>
  <c r="B4" i="21"/>
  <c r="B5" i="21"/>
  <c r="B6" i="21"/>
  <c r="B7" i="21"/>
  <c r="B8" i="21"/>
  <c r="B9" i="21"/>
  <c r="B10" i="21"/>
  <c r="B11" i="21"/>
  <c r="B12" i="21"/>
  <c r="B13" i="21"/>
  <c r="B14" i="21"/>
  <c r="B15" i="21"/>
  <c r="B16" i="21"/>
  <c r="B17" i="21"/>
  <c r="B18" i="21"/>
  <c r="B19" i="21"/>
  <c r="B20" i="21"/>
  <c r="B21" i="21"/>
  <c r="B22" i="21"/>
  <c r="B23" i="21"/>
  <c r="B24" i="21"/>
  <c r="B25" i="21"/>
  <c r="B26" i="21"/>
  <c r="B27" i="21"/>
  <c r="B28" i="21"/>
  <c r="B29" i="21"/>
  <c r="B30" i="21"/>
  <c r="B31" i="21"/>
  <c r="B32" i="21"/>
  <c r="B33" i="21"/>
  <c r="B34" i="21"/>
  <c r="B35" i="21"/>
  <c r="B36" i="21"/>
  <c r="B37" i="21"/>
  <c r="B38" i="21"/>
  <c r="B39" i="21"/>
  <c r="B40" i="21"/>
  <c r="B41" i="21"/>
  <c r="B42" i="21"/>
  <c r="B43" i="21"/>
  <c r="B44" i="21"/>
  <c r="B45" i="21"/>
  <c r="B46" i="21"/>
  <c r="B47" i="21"/>
  <c r="B48" i="21"/>
  <c r="B49" i="21"/>
  <c r="B50" i="21"/>
  <c r="B51" i="21"/>
  <c r="B52" i="21"/>
  <c r="B53" i="21"/>
  <c r="B54" i="21"/>
  <c r="B55" i="21"/>
  <c r="B56" i="21"/>
  <c r="B57" i="21"/>
  <c r="B58" i="21"/>
  <c r="B59" i="21"/>
  <c r="B60" i="21"/>
  <c r="B61" i="21"/>
  <c r="B62" i="21"/>
  <c r="B63" i="21"/>
  <c r="B64" i="21"/>
  <c r="B65" i="21"/>
  <c r="B66" i="21"/>
  <c r="B67" i="21"/>
  <c r="B68" i="21"/>
  <c r="B69" i="21"/>
  <c r="B70" i="21"/>
  <c r="B71" i="21"/>
  <c r="B72" i="21"/>
  <c r="B73" i="21"/>
  <c r="B74" i="21"/>
  <c r="B75" i="21"/>
  <c r="B76" i="21"/>
  <c r="B77" i="21"/>
  <c r="B78" i="21"/>
  <c r="B79" i="21"/>
  <c r="B80" i="21"/>
  <c r="B81" i="21"/>
  <c r="B82" i="21"/>
  <c r="B83" i="21"/>
  <c r="B84" i="21"/>
  <c r="B85" i="21"/>
  <c r="B86" i="21"/>
  <c r="B87" i="21"/>
  <c r="B88" i="21"/>
  <c r="B89" i="21"/>
  <c r="B90" i="21"/>
  <c r="B91" i="21"/>
  <c r="B92" i="21"/>
  <c r="B93" i="21"/>
  <c r="B94" i="21"/>
  <c r="B95" i="21"/>
  <c r="B96" i="21"/>
  <c r="B97" i="21"/>
  <c r="B98" i="21"/>
  <c r="B99" i="21"/>
  <c r="B100" i="21"/>
  <c r="B101" i="21"/>
  <c r="B102" i="21"/>
  <c r="B103" i="21"/>
  <c r="B104" i="21"/>
  <c r="B105" i="21"/>
  <c r="B106" i="21"/>
  <c r="B107" i="21"/>
  <c r="B108" i="21"/>
  <c r="B109" i="21"/>
  <c r="B110" i="21"/>
  <c r="B111" i="21"/>
  <c r="B112" i="21"/>
  <c r="B113" i="21"/>
  <c r="B114" i="21"/>
  <c r="B115" i="21"/>
  <c r="B116" i="21"/>
  <c r="B117" i="21"/>
  <c r="B118" i="21"/>
  <c r="B119" i="21"/>
  <c r="B120" i="21"/>
  <c r="B121" i="21"/>
  <c r="B122" i="21"/>
  <c r="B123" i="21"/>
  <c r="B124" i="21"/>
  <c r="B125" i="21"/>
  <c r="B126" i="21"/>
  <c r="B127" i="21"/>
  <c r="B128" i="21"/>
  <c r="B129" i="21"/>
  <c r="B130" i="21"/>
  <c r="B131" i="21"/>
  <c r="B132" i="21"/>
  <c r="B133" i="21"/>
  <c r="E2" i="21"/>
  <c r="E3" i="21"/>
  <c r="E4" i="21"/>
  <c r="E5" i="21"/>
  <c r="E6" i="21"/>
  <c r="E7" i="21"/>
  <c r="E8" i="21"/>
  <c r="E9" i="21"/>
  <c r="E10" i="21"/>
  <c r="E11" i="21"/>
  <c r="E12" i="21"/>
  <c r="E13" i="21"/>
  <c r="E14" i="21"/>
  <c r="E15" i="21"/>
  <c r="E16" i="21"/>
  <c r="E17" i="21"/>
  <c r="E18" i="21"/>
  <c r="E19" i="21"/>
  <c r="E20" i="21"/>
  <c r="E21" i="21"/>
  <c r="E22" i="21"/>
  <c r="E23" i="21"/>
  <c r="E24" i="21"/>
  <c r="E25" i="21"/>
  <c r="E26" i="21"/>
  <c r="E27" i="21"/>
  <c r="E28" i="21"/>
  <c r="E29" i="21"/>
  <c r="E30" i="21"/>
  <c r="E31" i="21"/>
  <c r="E32" i="21"/>
  <c r="E33" i="21"/>
  <c r="E34" i="21"/>
  <c r="E35" i="21"/>
  <c r="E36" i="21"/>
  <c r="E37" i="21"/>
  <c r="E38" i="21"/>
  <c r="E39" i="21"/>
  <c r="E40" i="21"/>
  <c r="E41" i="21"/>
  <c r="E42" i="21"/>
  <c r="E43" i="21"/>
  <c r="E44" i="21"/>
  <c r="E45" i="21"/>
  <c r="E46" i="21"/>
  <c r="E47" i="21"/>
  <c r="E48" i="21"/>
  <c r="E49" i="21"/>
  <c r="E50" i="21"/>
  <c r="E51" i="21"/>
  <c r="E52" i="21"/>
  <c r="E53" i="21"/>
  <c r="E54" i="21"/>
  <c r="E55" i="21"/>
  <c r="E56" i="21"/>
  <c r="E57" i="21"/>
  <c r="E58" i="21"/>
  <c r="E59" i="21"/>
  <c r="E60" i="21"/>
  <c r="E61" i="21"/>
  <c r="E62" i="21"/>
  <c r="E63" i="21"/>
  <c r="E64" i="21"/>
  <c r="E65" i="21"/>
  <c r="E66" i="21"/>
  <c r="E67" i="21"/>
  <c r="E68" i="21"/>
  <c r="E69" i="21"/>
  <c r="E70" i="21"/>
  <c r="E71" i="21"/>
  <c r="E72" i="21"/>
  <c r="E73" i="21"/>
  <c r="E74" i="21"/>
  <c r="E75" i="21"/>
  <c r="E76" i="21"/>
  <c r="E77" i="21"/>
  <c r="E78" i="21"/>
  <c r="E79" i="21"/>
  <c r="E80" i="21"/>
  <c r="E81" i="21"/>
  <c r="E82" i="21"/>
  <c r="E83" i="21"/>
  <c r="E84" i="21"/>
  <c r="E85" i="21"/>
  <c r="E86" i="21"/>
  <c r="E87" i="21"/>
  <c r="E88" i="21"/>
  <c r="E89" i="21"/>
  <c r="E90" i="21"/>
  <c r="E91" i="21"/>
  <c r="E92" i="21"/>
  <c r="E93" i="21"/>
  <c r="E94" i="21"/>
  <c r="E95" i="21"/>
  <c r="E96" i="21"/>
  <c r="E97" i="21"/>
  <c r="E98" i="21"/>
  <c r="E99" i="21"/>
  <c r="E100" i="21"/>
  <c r="E101" i="21"/>
  <c r="E102" i="21"/>
  <c r="E103" i="21"/>
  <c r="E104" i="21"/>
  <c r="E105" i="21"/>
  <c r="E106" i="21"/>
  <c r="E107" i="21"/>
  <c r="E108" i="21"/>
  <c r="E109" i="21"/>
  <c r="E110" i="21"/>
  <c r="E111" i="21"/>
  <c r="E112" i="21"/>
  <c r="E113" i="21"/>
  <c r="E114" i="21"/>
  <c r="E115" i="21"/>
  <c r="E116" i="21"/>
  <c r="E117" i="21"/>
  <c r="E118" i="21"/>
  <c r="E119" i="21"/>
  <c r="E120" i="21"/>
  <c r="E121" i="21"/>
  <c r="E122" i="21"/>
  <c r="E123" i="21"/>
  <c r="E124" i="21"/>
  <c r="E125" i="21"/>
  <c r="E126" i="21"/>
  <c r="E127" i="21"/>
  <c r="E128" i="21"/>
  <c r="E129" i="21"/>
  <c r="E130" i="21"/>
  <c r="E131" i="21"/>
  <c r="E132" i="21"/>
  <c r="E133" i="21"/>
  <c r="O2" i="20"/>
  <c r="O3" i="20"/>
  <c r="O4" i="20"/>
  <c r="O5" i="20"/>
  <c r="O6" i="20"/>
  <c r="O7" i="20"/>
  <c r="O8" i="20"/>
  <c r="O9" i="20"/>
  <c r="O10" i="20"/>
  <c r="O11" i="20"/>
  <c r="O12" i="20"/>
  <c r="O13" i="20"/>
  <c r="O14" i="20"/>
  <c r="O15" i="20"/>
  <c r="O16" i="20"/>
  <c r="O17" i="20"/>
  <c r="O18" i="20"/>
  <c r="O19" i="20"/>
  <c r="O20" i="20"/>
  <c r="O21" i="20"/>
  <c r="O22" i="20"/>
  <c r="O23" i="20"/>
  <c r="O24" i="20"/>
  <c r="O25" i="20"/>
  <c r="O26" i="20"/>
  <c r="O27" i="20"/>
  <c r="O28" i="20"/>
  <c r="O29" i="20"/>
  <c r="O30" i="20"/>
  <c r="O31" i="20"/>
  <c r="O32" i="20"/>
  <c r="O33" i="20"/>
  <c r="O34" i="20"/>
  <c r="O35" i="20"/>
  <c r="O36" i="20"/>
  <c r="O37" i="20"/>
  <c r="O38" i="20"/>
  <c r="O39" i="20"/>
  <c r="O40" i="20"/>
  <c r="O41" i="20"/>
  <c r="O42" i="20"/>
  <c r="O43" i="20"/>
  <c r="O44" i="20"/>
  <c r="O45" i="20"/>
  <c r="O46" i="20"/>
  <c r="O47" i="20"/>
  <c r="O48" i="20"/>
  <c r="O49" i="20"/>
  <c r="O50" i="20"/>
  <c r="O51" i="20"/>
  <c r="O52" i="20"/>
  <c r="O53" i="20"/>
  <c r="O54" i="20"/>
  <c r="O55" i="20"/>
  <c r="O56" i="20"/>
  <c r="O57" i="20"/>
  <c r="O58" i="20"/>
  <c r="O59" i="20"/>
  <c r="O60" i="20"/>
  <c r="O61" i="20"/>
  <c r="O62" i="20"/>
  <c r="O63" i="20"/>
  <c r="O64" i="20"/>
  <c r="O65" i="20"/>
  <c r="O66" i="20"/>
  <c r="O67" i="20"/>
  <c r="O68" i="20"/>
  <c r="O69" i="20"/>
  <c r="O70" i="20"/>
  <c r="O71" i="20"/>
  <c r="O72" i="20"/>
  <c r="O73" i="20"/>
  <c r="O74" i="20"/>
  <c r="O75" i="20"/>
  <c r="O76" i="20"/>
  <c r="O77" i="20"/>
  <c r="O78" i="20"/>
  <c r="O79" i="20"/>
  <c r="O80" i="20"/>
  <c r="O81" i="20"/>
  <c r="O82" i="20"/>
  <c r="O83" i="20"/>
  <c r="O84" i="20"/>
  <c r="O85" i="20"/>
  <c r="O86" i="20"/>
  <c r="O87" i="20"/>
  <c r="O88" i="20"/>
  <c r="O89" i="20"/>
  <c r="O90" i="20"/>
  <c r="O91" i="20"/>
  <c r="O92" i="20"/>
  <c r="O93" i="20"/>
  <c r="O94" i="20"/>
  <c r="O95" i="20"/>
  <c r="O96" i="20"/>
  <c r="O97" i="20"/>
  <c r="O98" i="20"/>
  <c r="O99" i="20"/>
  <c r="O100" i="20"/>
  <c r="O101" i="20"/>
  <c r="O102" i="20"/>
  <c r="O103" i="20"/>
  <c r="O104" i="20"/>
  <c r="O105" i="20"/>
  <c r="O106" i="20"/>
  <c r="O107" i="20"/>
  <c r="O108" i="20"/>
  <c r="O109" i="20"/>
  <c r="O110" i="20"/>
  <c r="O111" i="20"/>
  <c r="O112" i="20"/>
  <c r="O113" i="20"/>
  <c r="O114" i="20"/>
  <c r="O115" i="20"/>
  <c r="O116" i="20"/>
  <c r="O117" i="20"/>
  <c r="O118" i="20"/>
  <c r="O119" i="20"/>
  <c r="O120" i="20"/>
  <c r="O121" i="20"/>
  <c r="O122" i="20"/>
  <c r="O123" i="20"/>
  <c r="O124" i="20"/>
  <c r="O125" i="20"/>
  <c r="O126" i="20"/>
  <c r="O127" i="20"/>
  <c r="O128" i="20"/>
  <c r="O129" i="20"/>
  <c r="O130" i="20"/>
  <c r="O131" i="20"/>
  <c r="O132" i="20"/>
  <c r="O133" i="20"/>
  <c r="N2" i="20"/>
  <c r="N3" i="20"/>
  <c r="N4" i="20"/>
  <c r="N5" i="20"/>
  <c r="N6" i="20"/>
  <c r="N7" i="20"/>
  <c r="N8" i="20"/>
  <c r="N9" i="20"/>
  <c r="N10" i="20"/>
  <c r="N11" i="20"/>
  <c r="N12" i="20"/>
  <c r="N13" i="20"/>
  <c r="N14" i="20"/>
  <c r="N15" i="20"/>
  <c r="N16" i="20"/>
  <c r="N17" i="20"/>
  <c r="N18" i="20"/>
  <c r="N19" i="20"/>
  <c r="N20" i="20"/>
  <c r="N21" i="20"/>
  <c r="N22" i="20"/>
  <c r="N23" i="20"/>
  <c r="N24" i="20"/>
  <c r="N25" i="20"/>
  <c r="N26" i="20"/>
  <c r="N27" i="20"/>
  <c r="N28" i="20"/>
  <c r="N29" i="20"/>
  <c r="N30" i="20"/>
  <c r="N31" i="20"/>
  <c r="N32" i="20"/>
  <c r="N33" i="20"/>
  <c r="N34" i="20"/>
  <c r="N35" i="20"/>
  <c r="N36" i="20"/>
  <c r="N37" i="20"/>
  <c r="N38" i="20"/>
  <c r="N39" i="20"/>
  <c r="N40" i="20"/>
  <c r="N41" i="20"/>
  <c r="N42" i="20"/>
  <c r="N43" i="20"/>
  <c r="N44" i="20"/>
  <c r="N45" i="20"/>
  <c r="N46" i="20"/>
  <c r="N47" i="20"/>
  <c r="N48" i="20"/>
  <c r="N49" i="20"/>
  <c r="N50" i="20"/>
  <c r="N51" i="20"/>
  <c r="N52" i="20"/>
  <c r="N53" i="20"/>
  <c r="N54" i="20"/>
  <c r="N55" i="20"/>
  <c r="N56" i="20"/>
  <c r="N57" i="20"/>
  <c r="N58" i="20"/>
  <c r="N59" i="20"/>
  <c r="N60" i="20"/>
  <c r="N61" i="20"/>
  <c r="N62" i="20"/>
  <c r="N63" i="20"/>
  <c r="N64" i="20"/>
  <c r="N65" i="20"/>
  <c r="N66" i="20"/>
  <c r="N67" i="20"/>
  <c r="N68" i="20"/>
  <c r="N69" i="20"/>
  <c r="N70" i="20"/>
  <c r="N71" i="20"/>
  <c r="N72" i="20"/>
  <c r="N73" i="20"/>
  <c r="N74" i="20"/>
  <c r="N75" i="20"/>
  <c r="N76" i="20"/>
  <c r="N77" i="20"/>
  <c r="N78" i="20"/>
  <c r="N79" i="20"/>
  <c r="N80" i="20"/>
  <c r="N81" i="20"/>
  <c r="N82" i="20"/>
  <c r="N83" i="20"/>
  <c r="N84" i="20"/>
  <c r="N85" i="20"/>
  <c r="N86" i="20"/>
  <c r="N87" i="20"/>
  <c r="N88" i="20"/>
  <c r="N89" i="20"/>
  <c r="N90" i="20"/>
  <c r="N91" i="20"/>
  <c r="N92" i="20"/>
  <c r="N93" i="20"/>
  <c r="N94" i="20"/>
  <c r="N95" i="20"/>
  <c r="N96" i="20"/>
  <c r="N97" i="20"/>
  <c r="N98" i="20"/>
  <c r="N99" i="20"/>
  <c r="N100" i="20"/>
  <c r="N101" i="20"/>
  <c r="N102" i="20"/>
  <c r="N103" i="20"/>
  <c r="N104" i="20"/>
  <c r="N105" i="20"/>
  <c r="N106" i="20"/>
  <c r="N107" i="20"/>
  <c r="N108" i="20"/>
  <c r="N109" i="20"/>
  <c r="N110" i="20"/>
  <c r="N111" i="20"/>
  <c r="N112" i="20"/>
  <c r="N113" i="20"/>
  <c r="N114" i="20"/>
  <c r="N115" i="20"/>
  <c r="N116" i="20"/>
  <c r="N117" i="20"/>
  <c r="N118" i="20"/>
  <c r="N119" i="20"/>
  <c r="N120" i="20"/>
  <c r="N121" i="20"/>
  <c r="N122" i="20"/>
  <c r="N123" i="20"/>
  <c r="N124" i="20"/>
  <c r="N125" i="20"/>
  <c r="N126" i="20"/>
  <c r="N127" i="20"/>
  <c r="N128" i="20"/>
  <c r="N129" i="20"/>
  <c r="N130" i="20"/>
  <c r="N131" i="20"/>
  <c r="N132" i="20"/>
  <c r="N133" i="20"/>
  <c r="M2" i="20"/>
  <c r="M3" i="20"/>
  <c r="M4" i="20"/>
  <c r="M5" i="20"/>
  <c r="M6" i="20"/>
  <c r="M7" i="20"/>
  <c r="M8" i="20"/>
  <c r="M9" i="20"/>
  <c r="M10" i="20"/>
  <c r="M11" i="20"/>
  <c r="M12" i="20"/>
  <c r="M13" i="20"/>
  <c r="M14" i="20"/>
  <c r="M15" i="20"/>
  <c r="M16" i="20"/>
  <c r="M17" i="20"/>
  <c r="M18" i="20"/>
  <c r="M19" i="20"/>
  <c r="M20" i="20"/>
  <c r="M21" i="20"/>
  <c r="M22" i="20"/>
  <c r="M23" i="20"/>
  <c r="M24" i="20"/>
  <c r="M25" i="20"/>
  <c r="M26" i="20"/>
  <c r="M27" i="20"/>
  <c r="M28" i="20"/>
  <c r="M29" i="20"/>
  <c r="M30" i="20"/>
  <c r="M31" i="20"/>
  <c r="M32" i="20"/>
  <c r="M33" i="20"/>
  <c r="M34" i="20"/>
  <c r="M35" i="20"/>
  <c r="M36" i="20"/>
  <c r="M37" i="20"/>
  <c r="M38" i="20"/>
  <c r="M39" i="20"/>
  <c r="M40" i="20"/>
  <c r="M41" i="20"/>
  <c r="M42" i="20"/>
  <c r="M43" i="20"/>
  <c r="M44" i="20"/>
  <c r="M45" i="20"/>
  <c r="M46" i="20"/>
  <c r="M47" i="20"/>
  <c r="M48" i="20"/>
  <c r="M49" i="20"/>
  <c r="M50" i="20"/>
  <c r="M51" i="20"/>
  <c r="M52" i="20"/>
  <c r="M53" i="20"/>
  <c r="M54" i="20"/>
  <c r="M55" i="20"/>
  <c r="M56" i="20"/>
  <c r="M57" i="20"/>
  <c r="M58" i="20"/>
  <c r="M59" i="20"/>
  <c r="M60" i="20"/>
  <c r="M61" i="20"/>
  <c r="M62" i="20"/>
  <c r="M63" i="20"/>
  <c r="M64" i="20"/>
  <c r="M65" i="20"/>
  <c r="M66" i="20"/>
  <c r="M67" i="20"/>
  <c r="M68" i="20"/>
  <c r="M69" i="20"/>
  <c r="M70" i="20"/>
  <c r="M71" i="20"/>
  <c r="M72" i="20"/>
  <c r="M73" i="20"/>
  <c r="M74" i="20"/>
  <c r="M75" i="20"/>
  <c r="M76" i="20"/>
  <c r="M77" i="20"/>
  <c r="M78" i="20"/>
  <c r="M79" i="20"/>
  <c r="M80" i="20"/>
  <c r="M81" i="20"/>
  <c r="M82" i="20"/>
  <c r="M83" i="20"/>
  <c r="M84" i="20"/>
  <c r="M85" i="20"/>
  <c r="M86" i="20"/>
  <c r="M87" i="20"/>
  <c r="M88" i="20"/>
  <c r="M89" i="20"/>
  <c r="M90" i="20"/>
  <c r="M91" i="20"/>
  <c r="M92" i="20"/>
  <c r="M93" i="20"/>
  <c r="M94" i="20"/>
  <c r="M95" i="20"/>
  <c r="M96" i="20"/>
  <c r="M97" i="20"/>
  <c r="M98" i="20"/>
  <c r="M99" i="20"/>
  <c r="M100" i="20"/>
  <c r="M101" i="20"/>
  <c r="M102" i="20"/>
  <c r="M103" i="20"/>
  <c r="M104" i="20"/>
  <c r="M105" i="20"/>
  <c r="M106" i="20"/>
  <c r="M107" i="20"/>
  <c r="M108" i="20"/>
  <c r="M109" i="20"/>
  <c r="M110" i="20"/>
  <c r="M111" i="20"/>
  <c r="M112" i="20"/>
  <c r="M113" i="20"/>
  <c r="M114" i="20"/>
  <c r="M115" i="20"/>
  <c r="M116" i="20"/>
  <c r="M117" i="20"/>
  <c r="M118" i="20"/>
  <c r="M119" i="20"/>
  <c r="M120" i="20"/>
  <c r="M121" i="20"/>
  <c r="M122" i="20"/>
  <c r="M123" i="20"/>
  <c r="M124" i="20"/>
  <c r="M125" i="20"/>
  <c r="M126" i="20"/>
  <c r="M127" i="20"/>
  <c r="M128" i="20"/>
  <c r="M129" i="20"/>
  <c r="M130" i="20"/>
  <c r="M131" i="20"/>
  <c r="M132" i="20"/>
  <c r="M133" i="20"/>
  <c r="L2" i="20"/>
  <c r="L3" i="20"/>
  <c r="L4" i="20"/>
  <c r="L5" i="20"/>
  <c r="L6" i="20"/>
  <c r="L7" i="20"/>
  <c r="L8" i="20"/>
  <c r="L9" i="20"/>
  <c r="L10" i="20"/>
  <c r="L11" i="20"/>
  <c r="L12" i="20"/>
  <c r="L13" i="20"/>
  <c r="L14" i="20"/>
  <c r="L15" i="20"/>
  <c r="L16" i="20"/>
  <c r="L17" i="20"/>
  <c r="L18" i="20"/>
  <c r="L19" i="20"/>
  <c r="L20" i="20"/>
  <c r="L21" i="20"/>
  <c r="L22" i="20"/>
  <c r="L23" i="20"/>
  <c r="L24" i="20"/>
  <c r="L25" i="20"/>
  <c r="L26" i="20"/>
  <c r="L27" i="20"/>
  <c r="L28" i="20"/>
  <c r="L29" i="20"/>
  <c r="L30" i="20"/>
  <c r="L31" i="20"/>
  <c r="L32" i="20"/>
  <c r="L33" i="20"/>
  <c r="L34" i="20"/>
  <c r="L35" i="20"/>
  <c r="L36" i="20"/>
  <c r="L37" i="20"/>
  <c r="L38" i="20"/>
  <c r="L39" i="20"/>
  <c r="L40" i="20"/>
  <c r="L41" i="20"/>
  <c r="L42" i="20"/>
  <c r="L43" i="20"/>
  <c r="L44" i="20"/>
  <c r="L45" i="20"/>
  <c r="L46" i="20"/>
  <c r="L47" i="20"/>
  <c r="L48" i="20"/>
  <c r="L49" i="20"/>
  <c r="L50" i="20"/>
  <c r="L51" i="20"/>
  <c r="L52" i="20"/>
  <c r="L53" i="20"/>
  <c r="L54" i="20"/>
  <c r="L55" i="20"/>
  <c r="L56" i="20"/>
  <c r="L57" i="20"/>
  <c r="L58" i="20"/>
  <c r="L59" i="20"/>
  <c r="L60" i="20"/>
  <c r="L61" i="20"/>
  <c r="L62" i="20"/>
  <c r="L63" i="20"/>
  <c r="L64" i="20"/>
  <c r="L65" i="20"/>
  <c r="L66" i="20"/>
  <c r="L67" i="20"/>
  <c r="L68" i="20"/>
  <c r="L69" i="20"/>
  <c r="L70" i="20"/>
  <c r="L71" i="20"/>
  <c r="L72" i="20"/>
  <c r="L73" i="20"/>
  <c r="L74" i="20"/>
  <c r="L75" i="20"/>
  <c r="L76" i="20"/>
  <c r="L77" i="20"/>
  <c r="L78" i="20"/>
  <c r="L79" i="20"/>
  <c r="L80" i="20"/>
  <c r="L81" i="20"/>
  <c r="L82" i="20"/>
  <c r="L83" i="20"/>
  <c r="L84" i="20"/>
  <c r="L85" i="20"/>
  <c r="L86" i="20"/>
  <c r="L87" i="20"/>
  <c r="L88" i="20"/>
  <c r="L89" i="20"/>
  <c r="L90" i="20"/>
  <c r="L91" i="20"/>
  <c r="L92" i="20"/>
  <c r="L93" i="20"/>
  <c r="L94" i="20"/>
  <c r="L95" i="20"/>
  <c r="L96" i="20"/>
  <c r="L97" i="20"/>
  <c r="L98" i="20"/>
  <c r="L99" i="20"/>
  <c r="L100" i="20"/>
  <c r="L101" i="20"/>
  <c r="L102" i="20"/>
  <c r="L103" i="20"/>
  <c r="L104" i="20"/>
  <c r="L105" i="20"/>
  <c r="L106" i="20"/>
  <c r="L107" i="20"/>
  <c r="L108" i="20"/>
  <c r="L109" i="20"/>
  <c r="L110" i="20"/>
  <c r="L111" i="20"/>
  <c r="L112" i="20"/>
  <c r="L113" i="20"/>
  <c r="L114" i="20"/>
  <c r="L115" i="20"/>
  <c r="L116" i="20"/>
  <c r="L117" i="20"/>
  <c r="L118" i="20"/>
  <c r="L119" i="20"/>
  <c r="L120" i="20"/>
  <c r="L121" i="20"/>
  <c r="L122" i="20"/>
  <c r="L123" i="20"/>
  <c r="L124" i="20"/>
  <c r="L125" i="20"/>
  <c r="L126" i="20"/>
  <c r="L127" i="20"/>
  <c r="L128" i="20"/>
  <c r="L129" i="20"/>
  <c r="L130" i="20"/>
  <c r="L131" i="20"/>
  <c r="L132" i="20"/>
  <c r="L133" i="20"/>
  <c r="K2" i="20"/>
  <c r="K3" i="20"/>
  <c r="K4" i="20"/>
  <c r="K5" i="20"/>
  <c r="K6" i="20"/>
  <c r="K7" i="20"/>
  <c r="K8" i="20"/>
  <c r="K9" i="20"/>
  <c r="K10" i="20"/>
  <c r="K11" i="20"/>
  <c r="K12" i="20"/>
  <c r="K13" i="20"/>
  <c r="K14" i="20"/>
  <c r="K15" i="20"/>
  <c r="K16" i="20"/>
  <c r="K17" i="20"/>
  <c r="K18" i="20"/>
  <c r="K19" i="20"/>
  <c r="K20" i="20"/>
  <c r="K21" i="20"/>
  <c r="K22" i="20"/>
  <c r="K23" i="20"/>
  <c r="K24" i="20"/>
  <c r="K25" i="20"/>
  <c r="K26" i="20"/>
  <c r="K27" i="20"/>
  <c r="K28" i="20"/>
  <c r="K29" i="20"/>
  <c r="K30" i="20"/>
  <c r="K31" i="20"/>
  <c r="K32" i="20"/>
  <c r="K33" i="20"/>
  <c r="K34" i="20"/>
  <c r="K35" i="20"/>
  <c r="K36" i="20"/>
  <c r="K37" i="20"/>
  <c r="K38" i="20"/>
  <c r="K39" i="20"/>
  <c r="K40" i="20"/>
  <c r="K41" i="20"/>
  <c r="K42" i="20"/>
  <c r="K43" i="20"/>
  <c r="K44" i="20"/>
  <c r="K45" i="20"/>
  <c r="K46" i="20"/>
  <c r="K47" i="20"/>
  <c r="K48" i="20"/>
  <c r="K49" i="20"/>
  <c r="K50" i="20"/>
  <c r="K51" i="20"/>
  <c r="K52" i="20"/>
  <c r="K53" i="20"/>
  <c r="K54" i="20"/>
  <c r="K55" i="20"/>
  <c r="K56" i="20"/>
  <c r="K57" i="20"/>
  <c r="K58" i="20"/>
  <c r="K59" i="20"/>
  <c r="K60" i="20"/>
  <c r="K61" i="20"/>
  <c r="K62" i="20"/>
  <c r="K63" i="20"/>
  <c r="K64" i="20"/>
  <c r="K65" i="20"/>
  <c r="K66" i="20"/>
  <c r="K67" i="20"/>
  <c r="K68" i="20"/>
  <c r="K69" i="20"/>
  <c r="K70" i="20"/>
  <c r="K71" i="20"/>
  <c r="K72" i="20"/>
  <c r="K73" i="20"/>
  <c r="K74" i="20"/>
  <c r="K75" i="20"/>
  <c r="K76" i="20"/>
  <c r="K77" i="20"/>
  <c r="K78" i="20"/>
  <c r="K79" i="20"/>
  <c r="K80" i="20"/>
  <c r="K81" i="20"/>
  <c r="K82" i="20"/>
  <c r="K83" i="20"/>
  <c r="K84" i="20"/>
  <c r="K85" i="20"/>
  <c r="K86" i="20"/>
  <c r="K87" i="20"/>
  <c r="K88" i="20"/>
  <c r="K89" i="20"/>
  <c r="K90" i="20"/>
  <c r="K91" i="20"/>
  <c r="K92" i="20"/>
  <c r="K93" i="20"/>
  <c r="K94" i="20"/>
  <c r="K95" i="20"/>
  <c r="K96" i="20"/>
  <c r="K97" i="20"/>
  <c r="K98" i="20"/>
  <c r="K99" i="20"/>
  <c r="K100" i="20"/>
  <c r="K101" i="20"/>
  <c r="K102" i="20"/>
  <c r="K103" i="20"/>
  <c r="K104" i="20"/>
  <c r="K105" i="20"/>
  <c r="K106" i="20"/>
  <c r="K107" i="20"/>
  <c r="K108" i="20"/>
  <c r="K109" i="20"/>
  <c r="K110" i="20"/>
  <c r="K111" i="20"/>
  <c r="K112" i="20"/>
  <c r="K113" i="20"/>
  <c r="K114" i="20"/>
  <c r="K115" i="20"/>
  <c r="K116" i="20"/>
  <c r="K117" i="20"/>
  <c r="K118" i="20"/>
  <c r="K119" i="20"/>
  <c r="K120" i="20"/>
  <c r="K121" i="20"/>
  <c r="K122" i="20"/>
  <c r="K123" i="20"/>
  <c r="K124" i="20"/>
  <c r="K125" i="20"/>
  <c r="K126" i="20"/>
  <c r="K127" i="20"/>
  <c r="K128" i="20"/>
  <c r="K129" i="20"/>
  <c r="K130" i="20"/>
  <c r="K131" i="20"/>
  <c r="K132" i="20"/>
  <c r="K133" i="20"/>
  <c r="J2" i="20"/>
  <c r="J3" i="20"/>
  <c r="J4" i="20"/>
  <c r="J5" i="20"/>
  <c r="J6" i="20"/>
  <c r="J7" i="20"/>
  <c r="J8" i="20"/>
  <c r="J9" i="20"/>
  <c r="J10" i="20"/>
  <c r="J11" i="20"/>
  <c r="J12" i="20"/>
  <c r="J13" i="20"/>
  <c r="J14" i="20"/>
  <c r="J15" i="20"/>
  <c r="J16" i="20"/>
  <c r="J17" i="20"/>
  <c r="J18" i="20"/>
  <c r="J19" i="20"/>
  <c r="J20" i="20"/>
  <c r="J21" i="20"/>
  <c r="J22" i="20"/>
  <c r="J23" i="20"/>
  <c r="J24" i="20"/>
  <c r="J25" i="20"/>
  <c r="J26" i="20"/>
  <c r="J27" i="20"/>
  <c r="J28" i="20"/>
  <c r="J29" i="20"/>
  <c r="J30" i="20"/>
  <c r="J31" i="20"/>
  <c r="J32" i="20"/>
  <c r="J33" i="20"/>
  <c r="J34" i="20"/>
  <c r="J35" i="20"/>
  <c r="J36" i="20"/>
  <c r="J37" i="20"/>
  <c r="J38" i="20"/>
  <c r="J39" i="20"/>
  <c r="J40" i="20"/>
  <c r="J41" i="20"/>
  <c r="J42" i="20"/>
  <c r="J43" i="20"/>
  <c r="J44" i="20"/>
  <c r="J45" i="20"/>
  <c r="J46" i="20"/>
  <c r="J47" i="20"/>
  <c r="J48" i="20"/>
  <c r="J49" i="20"/>
  <c r="J50" i="20"/>
  <c r="J51" i="20"/>
  <c r="J52" i="20"/>
  <c r="J53" i="20"/>
  <c r="J54" i="20"/>
  <c r="J55" i="20"/>
  <c r="J56" i="20"/>
  <c r="J57" i="20"/>
  <c r="J58" i="20"/>
  <c r="J59" i="20"/>
  <c r="J60" i="20"/>
  <c r="J61" i="20"/>
  <c r="J62" i="20"/>
  <c r="J63" i="20"/>
  <c r="J64" i="20"/>
  <c r="J65" i="20"/>
  <c r="J66" i="20"/>
  <c r="J67" i="20"/>
  <c r="J68" i="20"/>
  <c r="J69" i="20"/>
  <c r="J70" i="20"/>
  <c r="J71" i="20"/>
  <c r="J72" i="20"/>
  <c r="J73" i="20"/>
  <c r="J74" i="20"/>
  <c r="J75" i="20"/>
  <c r="J76" i="20"/>
  <c r="J77" i="20"/>
  <c r="J78" i="20"/>
  <c r="J79" i="20"/>
  <c r="J80" i="20"/>
  <c r="J81" i="20"/>
  <c r="J82" i="20"/>
  <c r="J83" i="20"/>
  <c r="J84" i="20"/>
  <c r="J85" i="20"/>
  <c r="J86" i="20"/>
  <c r="J87" i="20"/>
  <c r="J88" i="20"/>
  <c r="J89" i="20"/>
  <c r="J90" i="20"/>
  <c r="J91" i="20"/>
  <c r="J92" i="20"/>
  <c r="J93" i="20"/>
  <c r="J94" i="20"/>
  <c r="J95" i="20"/>
  <c r="J96" i="20"/>
  <c r="J97" i="20"/>
  <c r="J98" i="20"/>
  <c r="J99" i="20"/>
  <c r="J100" i="20"/>
  <c r="J101" i="20"/>
  <c r="J102" i="20"/>
  <c r="J103" i="20"/>
  <c r="J104" i="20"/>
  <c r="J105" i="20"/>
  <c r="J106" i="20"/>
  <c r="J107" i="20"/>
  <c r="J108" i="20"/>
  <c r="J109" i="20"/>
  <c r="J110" i="20"/>
  <c r="J111" i="20"/>
  <c r="J112" i="20"/>
  <c r="J113" i="20"/>
  <c r="J114" i="20"/>
  <c r="J115" i="20"/>
  <c r="J116" i="20"/>
  <c r="J117" i="20"/>
  <c r="J118" i="20"/>
  <c r="J119" i="20"/>
  <c r="J120" i="20"/>
  <c r="J121" i="20"/>
  <c r="J122" i="20"/>
  <c r="J123" i="20"/>
  <c r="J124" i="20"/>
  <c r="J125" i="20"/>
  <c r="J126" i="20"/>
  <c r="J127" i="20"/>
  <c r="J128" i="20"/>
  <c r="J129" i="20"/>
  <c r="J130" i="20"/>
  <c r="J131" i="20"/>
  <c r="J132" i="20"/>
  <c r="J133" i="20"/>
  <c r="I2" i="20"/>
  <c r="I3" i="20"/>
  <c r="I4" i="20"/>
  <c r="I5" i="20"/>
  <c r="I6" i="20"/>
  <c r="I7" i="20"/>
  <c r="I8" i="20"/>
  <c r="I9" i="20"/>
  <c r="I10" i="20"/>
  <c r="I11" i="20"/>
  <c r="I12" i="20"/>
  <c r="I13" i="20"/>
  <c r="I14" i="20"/>
  <c r="I15" i="20"/>
  <c r="I16" i="20"/>
  <c r="I17" i="20"/>
  <c r="I18" i="20"/>
  <c r="I19" i="20"/>
  <c r="I20" i="20"/>
  <c r="I21" i="20"/>
  <c r="I22" i="20"/>
  <c r="I23" i="20"/>
  <c r="I24" i="20"/>
  <c r="I25" i="20"/>
  <c r="I26" i="20"/>
  <c r="I27" i="20"/>
  <c r="I28" i="20"/>
  <c r="I29" i="20"/>
  <c r="I30" i="20"/>
  <c r="I31" i="20"/>
  <c r="I32" i="20"/>
  <c r="I33" i="20"/>
  <c r="I34" i="20"/>
  <c r="I35" i="20"/>
  <c r="I36" i="20"/>
  <c r="I37" i="20"/>
  <c r="I38" i="20"/>
  <c r="I39" i="20"/>
  <c r="I40" i="20"/>
  <c r="I41" i="20"/>
  <c r="I42" i="20"/>
  <c r="I43" i="20"/>
  <c r="I44" i="20"/>
  <c r="I45" i="20"/>
  <c r="I46" i="20"/>
  <c r="I47" i="20"/>
  <c r="I48" i="20"/>
  <c r="I49" i="20"/>
  <c r="I50" i="20"/>
  <c r="I51" i="20"/>
  <c r="I52" i="20"/>
  <c r="I53" i="20"/>
  <c r="I54" i="20"/>
  <c r="I55" i="20"/>
  <c r="I56" i="20"/>
  <c r="I57" i="20"/>
  <c r="I58" i="20"/>
  <c r="I59" i="20"/>
  <c r="I60" i="20"/>
  <c r="I61" i="20"/>
  <c r="I62" i="20"/>
  <c r="I63" i="20"/>
  <c r="I64" i="20"/>
  <c r="I65" i="20"/>
  <c r="I66" i="20"/>
  <c r="I67" i="20"/>
  <c r="I68" i="20"/>
  <c r="I69" i="20"/>
  <c r="I70" i="20"/>
  <c r="I71" i="20"/>
  <c r="I72" i="20"/>
  <c r="I73" i="20"/>
  <c r="I74" i="20"/>
  <c r="I75" i="20"/>
  <c r="I76" i="20"/>
  <c r="I77" i="20"/>
  <c r="I78" i="20"/>
  <c r="I79" i="20"/>
  <c r="I80" i="20"/>
  <c r="I81" i="20"/>
  <c r="I82" i="20"/>
  <c r="I83" i="20"/>
  <c r="I84" i="20"/>
  <c r="I85" i="20"/>
  <c r="I86" i="20"/>
  <c r="I87" i="20"/>
  <c r="I88" i="20"/>
  <c r="I89" i="20"/>
  <c r="I90" i="20"/>
  <c r="I91" i="20"/>
  <c r="I92" i="20"/>
  <c r="I93" i="20"/>
  <c r="I94" i="20"/>
  <c r="I95" i="20"/>
  <c r="I96" i="20"/>
  <c r="I97" i="20"/>
  <c r="I98" i="20"/>
  <c r="I99" i="20"/>
  <c r="I100" i="20"/>
  <c r="I101" i="20"/>
  <c r="I102" i="20"/>
  <c r="I103" i="20"/>
  <c r="I104" i="20"/>
  <c r="I105" i="20"/>
  <c r="I106" i="20"/>
  <c r="I107" i="20"/>
  <c r="I108" i="20"/>
  <c r="I109" i="20"/>
  <c r="I110" i="20"/>
  <c r="I111" i="20"/>
  <c r="I112" i="20"/>
  <c r="I113" i="20"/>
  <c r="I114" i="20"/>
  <c r="I115" i="20"/>
  <c r="I116" i="20"/>
  <c r="I117" i="20"/>
  <c r="I118" i="20"/>
  <c r="I119" i="20"/>
  <c r="I120" i="20"/>
  <c r="I121" i="20"/>
  <c r="I122" i="20"/>
  <c r="I123" i="20"/>
  <c r="I124" i="20"/>
  <c r="I125" i="20"/>
  <c r="I126" i="20"/>
  <c r="I127" i="20"/>
  <c r="I128" i="20"/>
  <c r="I129" i="20"/>
  <c r="I130" i="20"/>
  <c r="I131" i="20"/>
  <c r="I132" i="20"/>
  <c r="I133" i="20"/>
</calcChain>
</file>

<file path=xl/sharedStrings.xml><?xml version="1.0" encoding="utf-8"?>
<sst xmlns="http://schemas.openxmlformats.org/spreadsheetml/2006/main" count="87" uniqueCount="43">
  <si>
    <t>MonthDays</t>
  </si>
  <si>
    <t>Shoulder1</t>
  </si>
  <si>
    <t>Date</t>
  </si>
  <si>
    <t>Year</t>
  </si>
  <si>
    <t>ReskWh</t>
  </si>
  <si>
    <t>Dependent variable: ReskWh</t>
  </si>
  <si>
    <t>coefficient</t>
  </si>
  <si>
    <t>std. error</t>
  </si>
  <si>
    <t>t-ratio</t>
  </si>
  <si>
    <t>p-value</t>
  </si>
  <si>
    <t>const</t>
  </si>
  <si>
    <t>Mean dependent var</t>
  </si>
  <si>
    <t>S.D. dependent var</t>
  </si>
  <si>
    <t>Sum squared resid</t>
  </si>
  <si>
    <t>S.E. of regression</t>
  </si>
  <si>
    <t>R-squared</t>
  </si>
  <si>
    <t>Adjusted R-squared</t>
  </si>
  <si>
    <t>P-value(F)</t>
  </si>
  <si>
    <t>Log-likelihood</t>
  </si>
  <si>
    <t>Akaike criterion</t>
  </si>
  <si>
    <t>Schwarz criterion</t>
  </si>
  <si>
    <t>Hannan-Quinn</t>
  </si>
  <si>
    <t>rho</t>
  </si>
  <si>
    <t>Durbin-Watson</t>
  </si>
  <si>
    <t>PearsonHDD</t>
  </si>
  <si>
    <t>PearsonCDD</t>
  </si>
  <si>
    <t>TorFTE</t>
  </si>
  <si>
    <t>Model 1: OLS, using observations 2002:01-2012:12 (T = 132)</t>
  </si>
  <si>
    <t>F(5, 126)</t>
  </si>
  <si>
    <t>Theil's U</t>
  </si>
  <si>
    <t>Const</t>
  </si>
  <si>
    <t>Predicted Value</t>
  </si>
  <si>
    <t>Absolute % Error</t>
  </si>
  <si>
    <t xml:space="preserve">ReskWh </t>
  </si>
  <si>
    <t xml:space="preserve">Predicted Value </t>
  </si>
  <si>
    <t xml:space="preserve">Absolute % Error  </t>
  </si>
  <si>
    <t>Annual Predicted vs. Actual ReskWh</t>
  </si>
  <si>
    <t>Mean Absolute Percentage Error (Annual)</t>
  </si>
  <si>
    <t>Mean Absolute Percentage Error (Monthly)</t>
  </si>
  <si>
    <t>Normalized Value</t>
  </si>
  <si>
    <t xml:space="preserve">Normalized Value </t>
  </si>
  <si>
    <t>Annual Actual vs. Normalized ReskWh</t>
  </si>
  <si>
    <t>% 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</si>
</sst>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0.0%"/>
    <numFmt numFmtId="165" formatCode="#,##0_ ;[Red]\-#,##0\ 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5">
    <xf numFmtId="0" fontId="0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18">
    <xf numFmtId="0" fontId="0" fillId="0" borderId="0" xfId="0"/>
    <xf numFmtId="0" fontId="0" fillId="0" borderId="0" xfId="0" applyAlignment="1">
      <alignment horizontal="center"/>
    </xf>
    <xf numFmtId="14" fontId="0" fillId="0" borderId="0" xfId="0" applyNumberFormat="1"/>
    <xf numFmtId="11" fontId="0" fillId="0" borderId="0" xfId="0" applyNumberFormat="1"/>
    <xf numFmtId="17" fontId="0" fillId="0" borderId="0" xfId="0" applyNumberFormat="1"/>
    <xf numFmtId="164" fontId="0" fillId="0" borderId="0" xfId="4" applyNumberFormat="1" applyFont="1"/>
    <xf numFmtId="0" fontId="0" fillId="0" borderId="0" xfId="0" applyNumberFormat="1"/>
    <xf numFmtId="0" fontId="0" fillId="0" borderId="0" xfId="0" applyAlignment="1">
      <alignment horizontal="left"/>
    </xf>
    <xf numFmtId="165" fontId="0" fillId="0" borderId="0" xfId="0" applyNumberFormat="1"/>
    <xf numFmtId="164" fontId="0" fillId="0" borderId="0" xfId="0" applyNumberFormat="1"/>
    <xf numFmtId="164" fontId="3" fillId="0" borderId="0" xfId="0" applyNumberFormat="1" applyFont="1"/>
    <xf numFmtId="0" fontId="4" fillId="0" borderId="0" xfId="0" applyFont="1"/>
    <xf numFmtId="0" fontId="4" fillId="0" borderId="0" xfId="0" applyFont="1" applyAlignment="1">
      <alignment horizontal="right"/>
    </xf>
    <xf numFmtId="165" fontId="0" fillId="0" borderId="0" xfId="0" applyNumberFormat="1" applyAlignment="1">
      <alignment horizontal="center"/>
    </xf>
    <xf numFmtId="164" fontId="0" fillId="0" borderId="0" xfId="4" applyNumberFormat="1" applyFont="1" applyAlignment="1">
      <alignment horizontal="center"/>
    </xf>
    <xf numFmtId="164" fontId="5" fillId="0" borderId="0" xfId="4" applyNumberFormat="1" applyFont="1" applyAlignment="1">
      <alignment horizontal="center"/>
    </xf>
    <xf numFmtId="165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</cellXfs>
  <cellStyles count="5">
    <cellStyle name="Comma 2" xfId="3"/>
    <cellStyle name="Normal" xfId="0" builtinId="0"/>
    <cellStyle name="Normal 2" xfId="1"/>
    <cellStyle name="Percent" xfId="4" builtinId="5"/>
    <cellStyle name="Percent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pivotCacheDefinition" Target="pivotCache/pivotCacheDefinition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pivotCacheDefinition" Target="pivotCache/pivotCacheDefinition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'Predicted Monthly Data Summ'!$C$1</c:f>
              <c:strCache>
                <c:ptCount val="1"/>
                <c:pt idx="0">
                  <c:v>ReskWh</c:v>
                </c:pt>
              </c:strCache>
            </c:strRef>
          </c:tx>
          <c:marker>
            <c:symbol val="none"/>
          </c:marker>
          <c:cat>
            <c:numRef>
              <c:f>'Predicted Monthly Data Summ'!$A$2:$A$132</c:f>
              <c:numCache>
                <c:formatCode>m/d/yyyy</c:formatCode>
                <c:ptCount val="131"/>
                <c:pt idx="0">
                  <c:v>37257</c:v>
                </c:pt>
                <c:pt idx="1">
                  <c:v>37288</c:v>
                </c:pt>
                <c:pt idx="2">
                  <c:v>37316</c:v>
                </c:pt>
                <c:pt idx="3">
                  <c:v>37347</c:v>
                </c:pt>
                <c:pt idx="4">
                  <c:v>37377</c:v>
                </c:pt>
                <c:pt idx="5">
                  <c:v>37408</c:v>
                </c:pt>
                <c:pt idx="6">
                  <c:v>37438</c:v>
                </c:pt>
                <c:pt idx="7">
                  <c:v>37469</c:v>
                </c:pt>
                <c:pt idx="8">
                  <c:v>37500</c:v>
                </c:pt>
                <c:pt idx="9">
                  <c:v>37530</c:v>
                </c:pt>
                <c:pt idx="10">
                  <c:v>37561</c:v>
                </c:pt>
                <c:pt idx="11">
                  <c:v>37591</c:v>
                </c:pt>
                <c:pt idx="12">
                  <c:v>37622</c:v>
                </c:pt>
                <c:pt idx="13">
                  <c:v>37653</c:v>
                </c:pt>
                <c:pt idx="14">
                  <c:v>37681</c:v>
                </c:pt>
                <c:pt idx="15">
                  <c:v>37712</c:v>
                </c:pt>
                <c:pt idx="16">
                  <c:v>37742</c:v>
                </c:pt>
                <c:pt idx="17">
                  <c:v>37773</c:v>
                </c:pt>
                <c:pt idx="18">
                  <c:v>37803</c:v>
                </c:pt>
                <c:pt idx="19">
                  <c:v>37834</c:v>
                </c:pt>
                <c:pt idx="20">
                  <c:v>37865</c:v>
                </c:pt>
                <c:pt idx="21">
                  <c:v>37895</c:v>
                </c:pt>
                <c:pt idx="22">
                  <c:v>37926</c:v>
                </c:pt>
                <c:pt idx="23">
                  <c:v>37956</c:v>
                </c:pt>
                <c:pt idx="24">
                  <c:v>37987</c:v>
                </c:pt>
                <c:pt idx="25">
                  <c:v>38018</c:v>
                </c:pt>
                <c:pt idx="26">
                  <c:v>38047</c:v>
                </c:pt>
                <c:pt idx="27">
                  <c:v>38078</c:v>
                </c:pt>
                <c:pt idx="28">
                  <c:v>38108</c:v>
                </c:pt>
                <c:pt idx="29">
                  <c:v>38139</c:v>
                </c:pt>
                <c:pt idx="30">
                  <c:v>38169</c:v>
                </c:pt>
                <c:pt idx="31">
                  <c:v>38200</c:v>
                </c:pt>
                <c:pt idx="32">
                  <c:v>38231</c:v>
                </c:pt>
                <c:pt idx="33">
                  <c:v>38261</c:v>
                </c:pt>
                <c:pt idx="34">
                  <c:v>38292</c:v>
                </c:pt>
                <c:pt idx="35">
                  <c:v>38322</c:v>
                </c:pt>
                <c:pt idx="36">
                  <c:v>38353</c:v>
                </c:pt>
                <c:pt idx="37">
                  <c:v>38384</c:v>
                </c:pt>
                <c:pt idx="38">
                  <c:v>38412</c:v>
                </c:pt>
                <c:pt idx="39">
                  <c:v>38443</c:v>
                </c:pt>
                <c:pt idx="40">
                  <c:v>38473</c:v>
                </c:pt>
                <c:pt idx="41">
                  <c:v>38504</c:v>
                </c:pt>
                <c:pt idx="42">
                  <c:v>38534</c:v>
                </c:pt>
                <c:pt idx="43">
                  <c:v>38565</c:v>
                </c:pt>
                <c:pt idx="44">
                  <c:v>38596</c:v>
                </c:pt>
                <c:pt idx="45">
                  <c:v>38626</c:v>
                </c:pt>
                <c:pt idx="46">
                  <c:v>38657</c:v>
                </c:pt>
                <c:pt idx="47">
                  <c:v>38687</c:v>
                </c:pt>
                <c:pt idx="48">
                  <c:v>38718</c:v>
                </c:pt>
                <c:pt idx="49">
                  <c:v>38749</c:v>
                </c:pt>
                <c:pt idx="50">
                  <c:v>38777</c:v>
                </c:pt>
                <c:pt idx="51">
                  <c:v>38808</c:v>
                </c:pt>
                <c:pt idx="52">
                  <c:v>38838</c:v>
                </c:pt>
                <c:pt idx="53">
                  <c:v>38869</c:v>
                </c:pt>
                <c:pt idx="54">
                  <c:v>38899</c:v>
                </c:pt>
                <c:pt idx="55">
                  <c:v>38930</c:v>
                </c:pt>
                <c:pt idx="56">
                  <c:v>38961</c:v>
                </c:pt>
                <c:pt idx="57">
                  <c:v>38991</c:v>
                </c:pt>
                <c:pt idx="58">
                  <c:v>39022</c:v>
                </c:pt>
                <c:pt idx="59">
                  <c:v>39052</c:v>
                </c:pt>
                <c:pt idx="60">
                  <c:v>39083</c:v>
                </c:pt>
                <c:pt idx="61">
                  <c:v>39114</c:v>
                </c:pt>
                <c:pt idx="62">
                  <c:v>39142</c:v>
                </c:pt>
                <c:pt idx="63">
                  <c:v>39173</c:v>
                </c:pt>
                <c:pt idx="64">
                  <c:v>39203</c:v>
                </c:pt>
                <c:pt idx="65">
                  <c:v>39234</c:v>
                </c:pt>
                <c:pt idx="66">
                  <c:v>39264</c:v>
                </c:pt>
                <c:pt idx="67">
                  <c:v>39295</c:v>
                </c:pt>
                <c:pt idx="68">
                  <c:v>39326</c:v>
                </c:pt>
                <c:pt idx="69">
                  <c:v>39356</c:v>
                </c:pt>
                <c:pt idx="70">
                  <c:v>39387</c:v>
                </c:pt>
                <c:pt idx="71">
                  <c:v>39417</c:v>
                </c:pt>
                <c:pt idx="72">
                  <c:v>39448</c:v>
                </c:pt>
                <c:pt idx="73">
                  <c:v>39479</c:v>
                </c:pt>
                <c:pt idx="74">
                  <c:v>39508</c:v>
                </c:pt>
                <c:pt idx="75">
                  <c:v>39539</c:v>
                </c:pt>
                <c:pt idx="76">
                  <c:v>39569</c:v>
                </c:pt>
                <c:pt idx="77">
                  <c:v>39600</c:v>
                </c:pt>
                <c:pt idx="78">
                  <c:v>39630</c:v>
                </c:pt>
                <c:pt idx="79">
                  <c:v>39661</c:v>
                </c:pt>
                <c:pt idx="80">
                  <c:v>39692</c:v>
                </c:pt>
                <c:pt idx="81">
                  <c:v>39722</c:v>
                </c:pt>
                <c:pt idx="82">
                  <c:v>39753</c:v>
                </c:pt>
                <c:pt idx="83">
                  <c:v>39783</c:v>
                </c:pt>
                <c:pt idx="84">
                  <c:v>39814</c:v>
                </c:pt>
                <c:pt idx="85">
                  <c:v>39845</c:v>
                </c:pt>
                <c:pt idx="86">
                  <c:v>39873</c:v>
                </c:pt>
                <c:pt idx="87">
                  <c:v>39904</c:v>
                </c:pt>
                <c:pt idx="88">
                  <c:v>39934</c:v>
                </c:pt>
                <c:pt idx="89">
                  <c:v>39965</c:v>
                </c:pt>
                <c:pt idx="90">
                  <c:v>39995</c:v>
                </c:pt>
                <c:pt idx="91">
                  <c:v>40026</c:v>
                </c:pt>
                <c:pt idx="92">
                  <c:v>40057</c:v>
                </c:pt>
                <c:pt idx="93">
                  <c:v>40087</c:v>
                </c:pt>
                <c:pt idx="94">
                  <c:v>40118</c:v>
                </c:pt>
                <c:pt idx="95">
                  <c:v>40148</c:v>
                </c:pt>
                <c:pt idx="96">
                  <c:v>40179</c:v>
                </c:pt>
                <c:pt idx="97">
                  <c:v>40210</c:v>
                </c:pt>
                <c:pt idx="98">
                  <c:v>40238</c:v>
                </c:pt>
                <c:pt idx="99">
                  <c:v>40269</c:v>
                </c:pt>
                <c:pt idx="100">
                  <c:v>40299</c:v>
                </c:pt>
                <c:pt idx="101">
                  <c:v>40330</c:v>
                </c:pt>
                <c:pt idx="102">
                  <c:v>40360</c:v>
                </c:pt>
                <c:pt idx="103">
                  <c:v>40391</c:v>
                </c:pt>
                <c:pt idx="104">
                  <c:v>40422</c:v>
                </c:pt>
                <c:pt idx="105">
                  <c:v>40452</c:v>
                </c:pt>
                <c:pt idx="106">
                  <c:v>40483</c:v>
                </c:pt>
                <c:pt idx="107">
                  <c:v>40513</c:v>
                </c:pt>
                <c:pt idx="108">
                  <c:v>40544</c:v>
                </c:pt>
                <c:pt idx="109">
                  <c:v>40575</c:v>
                </c:pt>
                <c:pt idx="110">
                  <c:v>40603</c:v>
                </c:pt>
                <c:pt idx="111">
                  <c:v>40634</c:v>
                </c:pt>
                <c:pt idx="112">
                  <c:v>40664</c:v>
                </c:pt>
                <c:pt idx="113">
                  <c:v>40695</c:v>
                </c:pt>
                <c:pt idx="114">
                  <c:v>40725</c:v>
                </c:pt>
                <c:pt idx="115">
                  <c:v>40756</c:v>
                </c:pt>
                <c:pt idx="116">
                  <c:v>40787</c:v>
                </c:pt>
                <c:pt idx="117">
                  <c:v>40817</c:v>
                </c:pt>
                <c:pt idx="118">
                  <c:v>40848</c:v>
                </c:pt>
                <c:pt idx="119">
                  <c:v>40878</c:v>
                </c:pt>
                <c:pt idx="120">
                  <c:v>40909</c:v>
                </c:pt>
                <c:pt idx="121">
                  <c:v>40940</c:v>
                </c:pt>
                <c:pt idx="122">
                  <c:v>40969</c:v>
                </c:pt>
                <c:pt idx="123">
                  <c:v>41000</c:v>
                </c:pt>
                <c:pt idx="124">
                  <c:v>41030</c:v>
                </c:pt>
                <c:pt idx="125">
                  <c:v>41061</c:v>
                </c:pt>
                <c:pt idx="126">
                  <c:v>41091</c:v>
                </c:pt>
                <c:pt idx="127">
                  <c:v>41122</c:v>
                </c:pt>
                <c:pt idx="128">
                  <c:v>41153</c:v>
                </c:pt>
                <c:pt idx="129">
                  <c:v>41183</c:v>
                </c:pt>
                <c:pt idx="130">
                  <c:v>41214</c:v>
                </c:pt>
              </c:numCache>
            </c:numRef>
          </c:cat>
          <c:val>
            <c:numRef>
              <c:f>'Predicted Monthly Data Summ'!$C$2:$C$132</c:f>
              <c:numCache>
                <c:formatCode>General</c:formatCode>
                <c:ptCount val="131"/>
                <c:pt idx="0">
                  <c:v>44994028</c:v>
                </c:pt>
                <c:pt idx="1">
                  <c:v>37568894</c:v>
                </c:pt>
                <c:pt idx="2">
                  <c:v>42737446</c:v>
                </c:pt>
                <c:pt idx="3">
                  <c:v>39147597</c:v>
                </c:pt>
                <c:pt idx="4">
                  <c:v>40435651</c:v>
                </c:pt>
                <c:pt idx="5">
                  <c:v>47697303</c:v>
                </c:pt>
                <c:pt idx="6">
                  <c:v>61631439</c:v>
                </c:pt>
                <c:pt idx="7">
                  <c:v>58763340</c:v>
                </c:pt>
                <c:pt idx="8">
                  <c:v>46861340</c:v>
                </c:pt>
                <c:pt idx="9">
                  <c:v>41859246</c:v>
                </c:pt>
                <c:pt idx="10">
                  <c:v>39708994</c:v>
                </c:pt>
                <c:pt idx="11">
                  <c:v>44384068</c:v>
                </c:pt>
                <c:pt idx="12">
                  <c:v>46049624</c:v>
                </c:pt>
                <c:pt idx="13">
                  <c:v>40095973</c:v>
                </c:pt>
                <c:pt idx="14">
                  <c:v>42167524</c:v>
                </c:pt>
                <c:pt idx="15">
                  <c:v>36553705</c:v>
                </c:pt>
                <c:pt idx="16">
                  <c:v>37556483</c:v>
                </c:pt>
                <c:pt idx="17">
                  <c:v>42984371</c:v>
                </c:pt>
                <c:pt idx="18">
                  <c:v>52284129</c:v>
                </c:pt>
                <c:pt idx="19">
                  <c:v>50166813</c:v>
                </c:pt>
                <c:pt idx="20">
                  <c:v>41546449</c:v>
                </c:pt>
                <c:pt idx="21">
                  <c:v>39767949</c:v>
                </c:pt>
                <c:pt idx="22">
                  <c:v>39517539</c:v>
                </c:pt>
                <c:pt idx="23">
                  <c:v>44880488</c:v>
                </c:pt>
                <c:pt idx="24">
                  <c:v>46621843</c:v>
                </c:pt>
                <c:pt idx="25">
                  <c:v>41725458</c:v>
                </c:pt>
                <c:pt idx="26">
                  <c:v>40318730</c:v>
                </c:pt>
                <c:pt idx="27">
                  <c:v>36501288</c:v>
                </c:pt>
                <c:pt idx="28">
                  <c:v>37912797</c:v>
                </c:pt>
                <c:pt idx="29">
                  <c:v>40816462</c:v>
                </c:pt>
                <c:pt idx="30">
                  <c:v>46558822</c:v>
                </c:pt>
                <c:pt idx="31">
                  <c:v>46668262</c:v>
                </c:pt>
                <c:pt idx="32">
                  <c:v>42381567</c:v>
                </c:pt>
                <c:pt idx="33">
                  <c:v>40841015</c:v>
                </c:pt>
                <c:pt idx="34">
                  <c:v>39833401</c:v>
                </c:pt>
                <c:pt idx="35">
                  <c:v>44722043</c:v>
                </c:pt>
                <c:pt idx="36">
                  <c:v>48542522</c:v>
                </c:pt>
                <c:pt idx="37">
                  <c:v>41428497</c:v>
                </c:pt>
                <c:pt idx="38">
                  <c:v>41222444</c:v>
                </c:pt>
                <c:pt idx="39">
                  <c:v>37169881</c:v>
                </c:pt>
                <c:pt idx="40">
                  <c:v>41798246</c:v>
                </c:pt>
                <c:pt idx="41">
                  <c:v>50864873</c:v>
                </c:pt>
                <c:pt idx="42">
                  <c:v>64310254</c:v>
                </c:pt>
                <c:pt idx="43">
                  <c:v>57380326</c:v>
                </c:pt>
                <c:pt idx="44">
                  <c:v>44439886</c:v>
                </c:pt>
                <c:pt idx="45">
                  <c:v>43790040</c:v>
                </c:pt>
                <c:pt idx="46">
                  <c:v>40873328</c:v>
                </c:pt>
                <c:pt idx="47">
                  <c:v>44804197</c:v>
                </c:pt>
                <c:pt idx="48">
                  <c:v>45114205</c:v>
                </c:pt>
                <c:pt idx="49">
                  <c:v>40806997</c:v>
                </c:pt>
                <c:pt idx="50">
                  <c:v>40480471</c:v>
                </c:pt>
                <c:pt idx="51">
                  <c:v>35812279</c:v>
                </c:pt>
                <c:pt idx="52">
                  <c:v>42016702</c:v>
                </c:pt>
                <c:pt idx="53">
                  <c:v>47732513</c:v>
                </c:pt>
                <c:pt idx="54">
                  <c:v>57684708</c:v>
                </c:pt>
                <c:pt idx="55">
                  <c:v>54013596</c:v>
                </c:pt>
                <c:pt idx="56">
                  <c:v>41817352</c:v>
                </c:pt>
                <c:pt idx="57">
                  <c:v>40617584</c:v>
                </c:pt>
                <c:pt idx="58">
                  <c:v>39860324</c:v>
                </c:pt>
                <c:pt idx="59">
                  <c:v>42300327</c:v>
                </c:pt>
                <c:pt idx="60">
                  <c:v>49655654</c:v>
                </c:pt>
                <c:pt idx="61">
                  <c:v>42071834</c:v>
                </c:pt>
                <c:pt idx="62">
                  <c:v>42673883</c:v>
                </c:pt>
                <c:pt idx="63">
                  <c:v>38768209</c:v>
                </c:pt>
                <c:pt idx="64">
                  <c:v>42375322</c:v>
                </c:pt>
                <c:pt idx="65">
                  <c:v>47241676</c:v>
                </c:pt>
                <c:pt idx="66">
                  <c:v>55686988</c:v>
                </c:pt>
                <c:pt idx="67">
                  <c:v>52589522</c:v>
                </c:pt>
                <c:pt idx="68">
                  <c:v>46292473</c:v>
                </c:pt>
                <c:pt idx="69">
                  <c:v>42755297</c:v>
                </c:pt>
                <c:pt idx="70">
                  <c:v>39696528</c:v>
                </c:pt>
                <c:pt idx="71">
                  <c:v>45664188</c:v>
                </c:pt>
                <c:pt idx="72">
                  <c:v>48403355</c:v>
                </c:pt>
                <c:pt idx="73">
                  <c:v>41987002</c:v>
                </c:pt>
                <c:pt idx="74">
                  <c:v>42868481</c:v>
                </c:pt>
                <c:pt idx="75">
                  <c:v>37437487</c:v>
                </c:pt>
                <c:pt idx="76">
                  <c:v>40389568</c:v>
                </c:pt>
                <c:pt idx="77">
                  <c:v>46892295</c:v>
                </c:pt>
                <c:pt idx="78">
                  <c:v>53433614</c:v>
                </c:pt>
                <c:pt idx="79">
                  <c:v>50492140</c:v>
                </c:pt>
                <c:pt idx="80">
                  <c:v>43875199</c:v>
                </c:pt>
                <c:pt idx="81">
                  <c:v>41962529</c:v>
                </c:pt>
                <c:pt idx="82">
                  <c:v>41454529</c:v>
                </c:pt>
                <c:pt idx="83">
                  <c:v>46779913</c:v>
                </c:pt>
                <c:pt idx="84">
                  <c:v>49269704</c:v>
                </c:pt>
                <c:pt idx="85">
                  <c:v>42707906</c:v>
                </c:pt>
                <c:pt idx="86">
                  <c:v>42120515</c:v>
                </c:pt>
                <c:pt idx="87">
                  <c:v>36025863</c:v>
                </c:pt>
                <c:pt idx="88">
                  <c:v>40093276</c:v>
                </c:pt>
                <c:pt idx="89">
                  <c:v>42053575</c:v>
                </c:pt>
                <c:pt idx="90">
                  <c:v>49014200</c:v>
                </c:pt>
                <c:pt idx="91">
                  <c:v>49062730</c:v>
                </c:pt>
                <c:pt idx="92">
                  <c:v>45459559</c:v>
                </c:pt>
                <c:pt idx="93">
                  <c:v>41950384</c:v>
                </c:pt>
                <c:pt idx="94">
                  <c:v>40104832</c:v>
                </c:pt>
                <c:pt idx="95">
                  <c:v>46088356</c:v>
                </c:pt>
                <c:pt idx="96">
                  <c:v>49397907</c:v>
                </c:pt>
                <c:pt idx="97">
                  <c:v>40768686</c:v>
                </c:pt>
                <c:pt idx="98">
                  <c:v>40910014</c:v>
                </c:pt>
                <c:pt idx="99">
                  <c:v>36681881</c:v>
                </c:pt>
                <c:pt idx="100">
                  <c:v>44687288</c:v>
                </c:pt>
                <c:pt idx="101">
                  <c:v>51533466</c:v>
                </c:pt>
                <c:pt idx="102">
                  <c:v>61497459</c:v>
                </c:pt>
                <c:pt idx="103">
                  <c:v>57219511</c:v>
                </c:pt>
                <c:pt idx="104">
                  <c:v>45833578</c:v>
                </c:pt>
                <c:pt idx="105">
                  <c:v>41340554</c:v>
                </c:pt>
                <c:pt idx="106">
                  <c:v>39815993</c:v>
                </c:pt>
                <c:pt idx="107">
                  <c:v>47209999</c:v>
                </c:pt>
                <c:pt idx="108">
                  <c:v>49366174</c:v>
                </c:pt>
                <c:pt idx="109">
                  <c:v>41646640</c:v>
                </c:pt>
                <c:pt idx="110">
                  <c:v>42432747</c:v>
                </c:pt>
                <c:pt idx="111">
                  <c:v>38424019</c:v>
                </c:pt>
                <c:pt idx="112">
                  <c:v>42408613</c:v>
                </c:pt>
                <c:pt idx="113">
                  <c:v>49689088</c:v>
                </c:pt>
                <c:pt idx="114">
                  <c:v>61625002</c:v>
                </c:pt>
                <c:pt idx="115">
                  <c:v>56052529</c:v>
                </c:pt>
                <c:pt idx="116">
                  <c:v>44303045</c:v>
                </c:pt>
                <c:pt idx="117">
                  <c:v>41882054</c:v>
                </c:pt>
                <c:pt idx="118">
                  <c:v>39806546</c:v>
                </c:pt>
                <c:pt idx="119">
                  <c:v>43716549</c:v>
                </c:pt>
                <c:pt idx="120">
                  <c:v>46828561</c:v>
                </c:pt>
                <c:pt idx="121">
                  <c:v>40144723</c:v>
                </c:pt>
                <c:pt idx="122">
                  <c:v>38792419</c:v>
                </c:pt>
                <c:pt idx="123">
                  <c:v>37716766</c:v>
                </c:pt>
                <c:pt idx="124">
                  <c:v>42865233</c:v>
                </c:pt>
                <c:pt idx="125">
                  <c:v>52997688</c:v>
                </c:pt>
                <c:pt idx="126">
                  <c:v>63233816</c:v>
                </c:pt>
                <c:pt idx="127">
                  <c:v>57288251</c:v>
                </c:pt>
                <c:pt idx="128">
                  <c:v>46380786</c:v>
                </c:pt>
                <c:pt idx="129">
                  <c:v>41744479</c:v>
                </c:pt>
                <c:pt idx="130">
                  <c:v>39247878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'Predicted Monthly Data Summ'!$D$1</c:f>
              <c:strCache>
                <c:ptCount val="1"/>
                <c:pt idx="0">
                  <c:v>Predicted Value</c:v>
                </c:pt>
              </c:strCache>
            </c:strRef>
          </c:tx>
          <c:marker>
            <c:symbol val="none"/>
          </c:marker>
          <c:cat>
            <c:numRef>
              <c:f>'Predicted Monthly Data Summ'!$A$2:$A$132</c:f>
              <c:numCache>
                <c:formatCode>m/d/yyyy</c:formatCode>
                <c:ptCount val="131"/>
                <c:pt idx="0">
                  <c:v>37257</c:v>
                </c:pt>
                <c:pt idx="1">
                  <c:v>37288</c:v>
                </c:pt>
                <c:pt idx="2">
                  <c:v>37316</c:v>
                </c:pt>
                <c:pt idx="3">
                  <c:v>37347</c:v>
                </c:pt>
                <c:pt idx="4">
                  <c:v>37377</c:v>
                </c:pt>
                <c:pt idx="5">
                  <c:v>37408</c:v>
                </c:pt>
                <c:pt idx="6">
                  <c:v>37438</c:v>
                </c:pt>
                <c:pt idx="7">
                  <c:v>37469</c:v>
                </c:pt>
                <c:pt idx="8">
                  <c:v>37500</c:v>
                </c:pt>
                <c:pt idx="9">
                  <c:v>37530</c:v>
                </c:pt>
                <c:pt idx="10">
                  <c:v>37561</c:v>
                </c:pt>
                <c:pt idx="11">
                  <c:v>37591</c:v>
                </c:pt>
                <c:pt idx="12">
                  <c:v>37622</c:v>
                </c:pt>
                <c:pt idx="13">
                  <c:v>37653</c:v>
                </c:pt>
                <c:pt idx="14">
                  <c:v>37681</c:v>
                </c:pt>
                <c:pt idx="15">
                  <c:v>37712</c:v>
                </c:pt>
                <c:pt idx="16">
                  <c:v>37742</c:v>
                </c:pt>
                <c:pt idx="17">
                  <c:v>37773</c:v>
                </c:pt>
                <c:pt idx="18">
                  <c:v>37803</c:v>
                </c:pt>
                <c:pt idx="19">
                  <c:v>37834</c:v>
                </c:pt>
                <c:pt idx="20">
                  <c:v>37865</c:v>
                </c:pt>
                <c:pt idx="21">
                  <c:v>37895</c:v>
                </c:pt>
                <c:pt idx="22">
                  <c:v>37926</c:v>
                </c:pt>
                <c:pt idx="23">
                  <c:v>37956</c:v>
                </c:pt>
                <c:pt idx="24">
                  <c:v>37987</c:v>
                </c:pt>
                <c:pt idx="25">
                  <c:v>38018</c:v>
                </c:pt>
                <c:pt idx="26">
                  <c:v>38047</c:v>
                </c:pt>
                <c:pt idx="27">
                  <c:v>38078</c:v>
                </c:pt>
                <c:pt idx="28">
                  <c:v>38108</c:v>
                </c:pt>
                <c:pt idx="29">
                  <c:v>38139</c:v>
                </c:pt>
                <c:pt idx="30">
                  <c:v>38169</c:v>
                </c:pt>
                <c:pt idx="31">
                  <c:v>38200</c:v>
                </c:pt>
                <c:pt idx="32">
                  <c:v>38231</c:v>
                </c:pt>
                <c:pt idx="33">
                  <c:v>38261</c:v>
                </c:pt>
                <c:pt idx="34">
                  <c:v>38292</c:v>
                </c:pt>
                <c:pt idx="35">
                  <c:v>38322</c:v>
                </c:pt>
                <c:pt idx="36">
                  <c:v>38353</c:v>
                </c:pt>
                <c:pt idx="37">
                  <c:v>38384</c:v>
                </c:pt>
                <c:pt idx="38">
                  <c:v>38412</c:v>
                </c:pt>
                <c:pt idx="39">
                  <c:v>38443</c:v>
                </c:pt>
                <c:pt idx="40">
                  <c:v>38473</c:v>
                </c:pt>
                <c:pt idx="41">
                  <c:v>38504</c:v>
                </c:pt>
                <c:pt idx="42">
                  <c:v>38534</c:v>
                </c:pt>
                <c:pt idx="43">
                  <c:v>38565</c:v>
                </c:pt>
                <c:pt idx="44">
                  <c:v>38596</c:v>
                </c:pt>
                <c:pt idx="45">
                  <c:v>38626</c:v>
                </c:pt>
                <c:pt idx="46">
                  <c:v>38657</c:v>
                </c:pt>
                <c:pt idx="47">
                  <c:v>38687</c:v>
                </c:pt>
                <c:pt idx="48">
                  <c:v>38718</c:v>
                </c:pt>
                <c:pt idx="49">
                  <c:v>38749</c:v>
                </c:pt>
                <c:pt idx="50">
                  <c:v>38777</c:v>
                </c:pt>
                <c:pt idx="51">
                  <c:v>38808</c:v>
                </c:pt>
                <c:pt idx="52">
                  <c:v>38838</c:v>
                </c:pt>
                <c:pt idx="53">
                  <c:v>38869</c:v>
                </c:pt>
                <c:pt idx="54">
                  <c:v>38899</c:v>
                </c:pt>
                <c:pt idx="55">
                  <c:v>38930</c:v>
                </c:pt>
                <c:pt idx="56">
                  <c:v>38961</c:v>
                </c:pt>
                <c:pt idx="57">
                  <c:v>38991</c:v>
                </c:pt>
                <c:pt idx="58">
                  <c:v>39022</c:v>
                </c:pt>
                <c:pt idx="59">
                  <c:v>39052</c:v>
                </c:pt>
                <c:pt idx="60">
                  <c:v>39083</c:v>
                </c:pt>
                <c:pt idx="61">
                  <c:v>39114</c:v>
                </c:pt>
                <c:pt idx="62">
                  <c:v>39142</c:v>
                </c:pt>
                <c:pt idx="63">
                  <c:v>39173</c:v>
                </c:pt>
                <c:pt idx="64">
                  <c:v>39203</c:v>
                </c:pt>
                <c:pt idx="65">
                  <c:v>39234</c:v>
                </c:pt>
                <c:pt idx="66">
                  <c:v>39264</c:v>
                </c:pt>
                <c:pt idx="67">
                  <c:v>39295</c:v>
                </c:pt>
                <c:pt idx="68">
                  <c:v>39326</c:v>
                </c:pt>
                <c:pt idx="69">
                  <c:v>39356</c:v>
                </c:pt>
                <c:pt idx="70">
                  <c:v>39387</c:v>
                </c:pt>
                <c:pt idx="71">
                  <c:v>39417</c:v>
                </c:pt>
                <c:pt idx="72">
                  <c:v>39448</c:v>
                </c:pt>
                <c:pt idx="73">
                  <c:v>39479</c:v>
                </c:pt>
                <c:pt idx="74">
                  <c:v>39508</c:v>
                </c:pt>
                <c:pt idx="75">
                  <c:v>39539</c:v>
                </c:pt>
                <c:pt idx="76">
                  <c:v>39569</c:v>
                </c:pt>
                <c:pt idx="77">
                  <c:v>39600</c:v>
                </c:pt>
                <c:pt idx="78">
                  <c:v>39630</c:v>
                </c:pt>
                <c:pt idx="79">
                  <c:v>39661</c:v>
                </c:pt>
                <c:pt idx="80">
                  <c:v>39692</c:v>
                </c:pt>
                <c:pt idx="81">
                  <c:v>39722</c:v>
                </c:pt>
                <c:pt idx="82">
                  <c:v>39753</c:v>
                </c:pt>
                <c:pt idx="83">
                  <c:v>39783</c:v>
                </c:pt>
                <c:pt idx="84">
                  <c:v>39814</c:v>
                </c:pt>
                <c:pt idx="85">
                  <c:v>39845</c:v>
                </c:pt>
                <c:pt idx="86">
                  <c:v>39873</c:v>
                </c:pt>
                <c:pt idx="87">
                  <c:v>39904</c:v>
                </c:pt>
                <c:pt idx="88">
                  <c:v>39934</c:v>
                </c:pt>
                <c:pt idx="89">
                  <c:v>39965</c:v>
                </c:pt>
                <c:pt idx="90">
                  <c:v>39995</c:v>
                </c:pt>
                <c:pt idx="91">
                  <c:v>40026</c:v>
                </c:pt>
                <c:pt idx="92">
                  <c:v>40057</c:v>
                </c:pt>
                <c:pt idx="93">
                  <c:v>40087</c:v>
                </c:pt>
                <c:pt idx="94">
                  <c:v>40118</c:v>
                </c:pt>
                <c:pt idx="95">
                  <c:v>40148</c:v>
                </c:pt>
                <c:pt idx="96">
                  <c:v>40179</c:v>
                </c:pt>
                <c:pt idx="97">
                  <c:v>40210</c:v>
                </c:pt>
                <c:pt idx="98">
                  <c:v>40238</c:v>
                </c:pt>
                <c:pt idx="99">
                  <c:v>40269</c:v>
                </c:pt>
                <c:pt idx="100">
                  <c:v>40299</c:v>
                </c:pt>
                <c:pt idx="101">
                  <c:v>40330</c:v>
                </c:pt>
                <c:pt idx="102">
                  <c:v>40360</c:v>
                </c:pt>
                <c:pt idx="103">
                  <c:v>40391</c:v>
                </c:pt>
                <c:pt idx="104">
                  <c:v>40422</c:v>
                </c:pt>
                <c:pt idx="105">
                  <c:v>40452</c:v>
                </c:pt>
                <c:pt idx="106">
                  <c:v>40483</c:v>
                </c:pt>
                <c:pt idx="107">
                  <c:v>40513</c:v>
                </c:pt>
                <c:pt idx="108">
                  <c:v>40544</c:v>
                </c:pt>
                <c:pt idx="109">
                  <c:v>40575</c:v>
                </c:pt>
                <c:pt idx="110">
                  <c:v>40603</c:v>
                </c:pt>
                <c:pt idx="111">
                  <c:v>40634</c:v>
                </c:pt>
                <c:pt idx="112">
                  <c:v>40664</c:v>
                </c:pt>
                <c:pt idx="113">
                  <c:v>40695</c:v>
                </c:pt>
                <c:pt idx="114">
                  <c:v>40725</c:v>
                </c:pt>
                <c:pt idx="115">
                  <c:v>40756</c:v>
                </c:pt>
                <c:pt idx="116">
                  <c:v>40787</c:v>
                </c:pt>
                <c:pt idx="117">
                  <c:v>40817</c:v>
                </c:pt>
                <c:pt idx="118">
                  <c:v>40848</c:v>
                </c:pt>
                <c:pt idx="119">
                  <c:v>40878</c:v>
                </c:pt>
                <c:pt idx="120">
                  <c:v>40909</c:v>
                </c:pt>
                <c:pt idx="121">
                  <c:v>40940</c:v>
                </c:pt>
                <c:pt idx="122">
                  <c:v>40969</c:v>
                </c:pt>
                <c:pt idx="123">
                  <c:v>41000</c:v>
                </c:pt>
                <c:pt idx="124">
                  <c:v>41030</c:v>
                </c:pt>
                <c:pt idx="125">
                  <c:v>41061</c:v>
                </c:pt>
                <c:pt idx="126">
                  <c:v>41091</c:v>
                </c:pt>
                <c:pt idx="127">
                  <c:v>41122</c:v>
                </c:pt>
                <c:pt idx="128">
                  <c:v>41153</c:v>
                </c:pt>
                <c:pt idx="129">
                  <c:v>41183</c:v>
                </c:pt>
                <c:pt idx="130">
                  <c:v>41214</c:v>
                </c:pt>
              </c:numCache>
            </c:numRef>
          </c:cat>
          <c:val>
            <c:numRef>
              <c:f>'Predicted Monthly Data Summ'!$D$2:$D$132</c:f>
              <c:numCache>
                <c:formatCode>General</c:formatCode>
                <c:ptCount val="131"/>
                <c:pt idx="0">
                  <c:v>43804161.767833412</c:v>
                </c:pt>
                <c:pt idx="1">
                  <c:v>38630808.146159798</c:v>
                </c:pt>
                <c:pt idx="2">
                  <c:v>40779121.280992866</c:v>
                </c:pt>
                <c:pt idx="3">
                  <c:v>38668989.396619953</c:v>
                </c:pt>
                <c:pt idx="4">
                  <c:v>39758483.963234872</c:v>
                </c:pt>
                <c:pt idx="5">
                  <c:v>46157287.054031499</c:v>
                </c:pt>
                <c:pt idx="6">
                  <c:v>60417189.162242264</c:v>
                </c:pt>
                <c:pt idx="7">
                  <c:v>55537648.633195579</c:v>
                </c:pt>
                <c:pt idx="8">
                  <c:v>45627829.504047938</c:v>
                </c:pt>
                <c:pt idx="9">
                  <c:v>40881399.480220839</c:v>
                </c:pt>
                <c:pt idx="10">
                  <c:v>39062995.661185078</c:v>
                </c:pt>
                <c:pt idx="11">
                  <c:v>44637245.293428332</c:v>
                </c:pt>
                <c:pt idx="12">
                  <c:v>45904447.030664399</c:v>
                </c:pt>
                <c:pt idx="13">
                  <c:v>40262334.72897017</c:v>
                </c:pt>
                <c:pt idx="14">
                  <c:v>41570923.615008876</c:v>
                </c:pt>
                <c:pt idx="15">
                  <c:v>38942972.720678344</c:v>
                </c:pt>
                <c:pt idx="16">
                  <c:v>39105735.588125631</c:v>
                </c:pt>
                <c:pt idx="17">
                  <c:v>44984107.386525854</c:v>
                </c:pt>
                <c:pt idx="18">
                  <c:v>53216668.470223367</c:v>
                </c:pt>
                <c:pt idx="19">
                  <c:v>54368126.804962859</c:v>
                </c:pt>
                <c:pt idx="20">
                  <c:v>39497344.680352822</c:v>
                </c:pt>
                <c:pt idx="21">
                  <c:v>39946265.67040614</c:v>
                </c:pt>
                <c:pt idx="22">
                  <c:v>38990207.058155879</c:v>
                </c:pt>
                <c:pt idx="23">
                  <c:v>44511197.332289606</c:v>
                </c:pt>
                <c:pt idx="24">
                  <c:v>46377350.868359216</c:v>
                </c:pt>
                <c:pt idx="25">
                  <c:v>41729868.765529834</c:v>
                </c:pt>
                <c:pt idx="26">
                  <c:v>41268098.680056915</c:v>
                </c:pt>
                <c:pt idx="27">
                  <c:v>38825297.994899832</c:v>
                </c:pt>
                <c:pt idx="28">
                  <c:v>40306057.408425704</c:v>
                </c:pt>
                <c:pt idx="29">
                  <c:v>43376227.916014344</c:v>
                </c:pt>
                <c:pt idx="30">
                  <c:v>50511203.456171378</c:v>
                </c:pt>
                <c:pt idx="31">
                  <c:v>47983369.323526114</c:v>
                </c:pt>
                <c:pt idx="32">
                  <c:v>41516491.606898487</c:v>
                </c:pt>
                <c:pt idx="33">
                  <c:v>40022406.867335007</c:v>
                </c:pt>
                <c:pt idx="34">
                  <c:v>38980110.464261159</c:v>
                </c:pt>
                <c:pt idx="35">
                  <c:v>44974296.680595562</c:v>
                </c:pt>
                <c:pt idx="36">
                  <c:v>45646120.699821055</c:v>
                </c:pt>
                <c:pt idx="37">
                  <c:v>39609794.467727192</c:v>
                </c:pt>
                <c:pt idx="38">
                  <c:v>41660903.69635734</c:v>
                </c:pt>
                <c:pt idx="39">
                  <c:v>38309483.53958001</c:v>
                </c:pt>
                <c:pt idx="40">
                  <c:v>39511466.296009012</c:v>
                </c:pt>
                <c:pt idx="41">
                  <c:v>54857266.027808428</c:v>
                </c:pt>
                <c:pt idx="42">
                  <c:v>61129339.01881063</c:v>
                </c:pt>
                <c:pt idx="43">
                  <c:v>56530032.894201644</c:v>
                </c:pt>
                <c:pt idx="44">
                  <c:v>43184889.600367874</c:v>
                </c:pt>
                <c:pt idx="45">
                  <c:v>41398033.503508717</c:v>
                </c:pt>
                <c:pt idx="46">
                  <c:v>39831811.215965688</c:v>
                </c:pt>
                <c:pt idx="47">
                  <c:v>45906089.03777805</c:v>
                </c:pt>
                <c:pt idx="48">
                  <c:v>44971867.342478186</c:v>
                </c:pt>
                <c:pt idx="49">
                  <c:v>40264854.531247824</c:v>
                </c:pt>
                <c:pt idx="50">
                  <c:v>41641042.758134678</c:v>
                </c:pt>
                <c:pt idx="51">
                  <c:v>38590590.013280973</c:v>
                </c:pt>
                <c:pt idx="52">
                  <c:v>42218789.812561303</c:v>
                </c:pt>
                <c:pt idx="53">
                  <c:v>47923152.681223586</c:v>
                </c:pt>
                <c:pt idx="54">
                  <c:v>59485331.523877688</c:v>
                </c:pt>
                <c:pt idx="55">
                  <c:v>52829854.068206213</c:v>
                </c:pt>
                <c:pt idx="56">
                  <c:v>39553638.349466816</c:v>
                </c:pt>
                <c:pt idx="57">
                  <c:v>41037895.719603769</c:v>
                </c:pt>
                <c:pt idx="58">
                  <c:v>39645401.427257538</c:v>
                </c:pt>
                <c:pt idx="59">
                  <c:v>44895242.707116649</c:v>
                </c:pt>
                <c:pt idx="60">
                  <c:v>45843151.541706443</c:v>
                </c:pt>
                <c:pt idx="61">
                  <c:v>41623443.044047326</c:v>
                </c:pt>
                <c:pt idx="62">
                  <c:v>42443930.293446645</c:v>
                </c:pt>
                <c:pt idx="63">
                  <c:v>39630737.705370173</c:v>
                </c:pt>
                <c:pt idx="64">
                  <c:v>42330115.197809353</c:v>
                </c:pt>
                <c:pt idx="65">
                  <c:v>50974587.589932755</c:v>
                </c:pt>
                <c:pt idx="66">
                  <c:v>53588177.174313426</c:v>
                </c:pt>
                <c:pt idx="67">
                  <c:v>57372680.110998303</c:v>
                </c:pt>
                <c:pt idx="68">
                  <c:v>43310863.695258349</c:v>
                </c:pt>
                <c:pt idx="69">
                  <c:v>42497212.000583529</c:v>
                </c:pt>
                <c:pt idx="70">
                  <c:v>40755832.721050046</c:v>
                </c:pt>
                <c:pt idx="71">
                  <c:v>46273449.447349668</c:v>
                </c:pt>
                <c:pt idx="72">
                  <c:v>46119848.317220688</c:v>
                </c:pt>
                <c:pt idx="73">
                  <c:v>43228398.464042842</c:v>
                </c:pt>
                <c:pt idx="74">
                  <c:v>43232920.720679134</c:v>
                </c:pt>
                <c:pt idx="75">
                  <c:v>39408333.480196044</c:v>
                </c:pt>
                <c:pt idx="76">
                  <c:v>41081281.145443738</c:v>
                </c:pt>
                <c:pt idx="77">
                  <c:v>48406483.250390038</c:v>
                </c:pt>
                <c:pt idx="78">
                  <c:v>54064352.191690862</c:v>
                </c:pt>
                <c:pt idx="79">
                  <c:v>49363233.991761863</c:v>
                </c:pt>
                <c:pt idx="80">
                  <c:v>41327040.947289154</c:v>
                </c:pt>
                <c:pt idx="81">
                  <c:v>41609501.310183212</c:v>
                </c:pt>
                <c:pt idx="82">
                  <c:v>40851264.941471606</c:v>
                </c:pt>
                <c:pt idx="83">
                  <c:v>46544950.670149088</c:v>
                </c:pt>
                <c:pt idx="84">
                  <c:v>47432597.759104438</c:v>
                </c:pt>
                <c:pt idx="85">
                  <c:v>40939955.717903078</c:v>
                </c:pt>
                <c:pt idx="86">
                  <c:v>42353639.792254746</c:v>
                </c:pt>
                <c:pt idx="87">
                  <c:v>39416219.467698559</c:v>
                </c:pt>
                <c:pt idx="88">
                  <c:v>40704436.483826831</c:v>
                </c:pt>
                <c:pt idx="89">
                  <c:v>43939791.68657352</c:v>
                </c:pt>
                <c:pt idx="90">
                  <c:v>46407964.822280295</c:v>
                </c:pt>
                <c:pt idx="91">
                  <c:v>51449033.696890168</c:v>
                </c:pt>
                <c:pt idx="92">
                  <c:v>40210033.55170998</c:v>
                </c:pt>
                <c:pt idx="93">
                  <c:v>41117596.014092177</c:v>
                </c:pt>
                <c:pt idx="94">
                  <c:v>39896591.621258721</c:v>
                </c:pt>
                <c:pt idx="95">
                  <c:v>46189532.908960491</c:v>
                </c:pt>
                <c:pt idx="96">
                  <c:v>46766624.725045569</c:v>
                </c:pt>
                <c:pt idx="97">
                  <c:v>41114697.759924017</c:v>
                </c:pt>
                <c:pt idx="98">
                  <c:v>42008457.926574126</c:v>
                </c:pt>
                <c:pt idx="99">
                  <c:v>39031305.662964575</c:v>
                </c:pt>
                <c:pt idx="100">
                  <c:v>44699109.90967305</c:v>
                </c:pt>
                <c:pt idx="101">
                  <c:v>46901595.178141877</c:v>
                </c:pt>
                <c:pt idx="102">
                  <c:v>59713298.559274927</c:v>
                </c:pt>
                <c:pt idx="103">
                  <c:v>57238917.807531878</c:v>
                </c:pt>
                <c:pt idx="104">
                  <c:v>42069389.528442129</c:v>
                </c:pt>
                <c:pt idx="105">
                  <c:v>41427088.128880233</c:v>
                </c:pt>
                <c:pt idx="106">
                  <c:v>40733802.914572954</c:v>
                </c:pt>
                <c:pt idx="107">
                  <c:v>47091998.191487134</c:v>
                </c:pt>
                <c:pt idx="108">
                  <c:v>47637701.731632262</c:v>
                </c:pt>
                <c:pt idx="109">
                  <c:v>41847647.631523699</c:v>
                </c:pt>
                <c:pt idx="110">
                  <c:v>43235954.990174882</c:v>
                </c:pt>
                <c:pt idx="111">
                  <c:v>40074971.382507361</c:v>
                </c:pt>
                <c:pt idx="112">
                  <c:v>41931520.091738485</c:v>
                </c:pt>
                <c:pt idx="113">
                  <c:v>46619170.349815771</c:v>
                </c:pt>
                <c:pt idx="114">
                  <c:v>63486604.096769243</c:v>
                </c:pt>
                <c:pt idx="115">
                  <c:v>55870067.295874223</c:v>
                </c:pt>
                <c:pt idx="116">
                  <c:v>43181213.267603666</c:v>
                </c:pt>
                <c:pt idx="117">
                  <c:v>41929775.007163666</c:v>
                </c:pt>
                <c:pt idx="118">
                  <c:v>40453082.523923934</c:v>
                </c:pt>
                <c:pt idx="119">
                  <c:v>46046713.776200473</c:v>
                </c:pt>
                <c:pt idx="120">
                  <c:v>46414462.301563397</c:v>
                </c:pt>
                <c:pt idx="121">
                  <c:v>42449215.671466097</c:v>
                </c:pt>
                <c:pt idx="122">
                  <c:v>41650952.92297896</c:v>
                </c:pt>
                <c:pt idx="123">
                  <c:v>40018792.081525072</c:v>
                </c:pt>
                <c:pt idx="124">
                  <c:v>44125883.84341225</c:v>
                </c:pt>
                <c:pt idx="125">
                  <c:v>52002071.11486648</c:v>
                </c:pt>
                <c:pt idx="126">
                  <c:v>62895748.984380528</c:v>
                </c:pt>
                <c:pt idx="127">
                  <c:v>55229875.997826129</c:v>
                </c:pt>
                <c:pt idx="128">
                  <c:v>43465496.407411501</c:v>
                </c:pt>
                <c:pt idx="129">
                  <c:v>42622341.001031756</c:v>
                </c:pt>
                <c:pt idx="130">
                  <c:v>41953718.746788204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115072"/>
        <c:axId val="283766784"/>
      </c:lineChart>
      <c:dateAx>
        <c:axId val="196115072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crossAx val="283766784"/>
        <c:crosses val="autoZero"/>
        <c:auto val="1"/>
        <c:lblOffset val="100"/>
        <c:baseTimeUnit val="months"/>
      </c:dateAx>
      <c:valAx>
        <c:axId val="283766784"/>
        <c:scaling>
          <c:orientation val="minMax"/>
          <c:max val="64310254"/>
          <c:min val="35812279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9611507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[Residential Application.xlsx]PredictedAnnualDataSumm!PivotTable2</c:name>
    <c:fmtId val="0"/>
  </c:pivotSource>
  <c:chart>
    <c:autoTitleDeleted val="0"/>
    <c:pivotFmts>
      <c:pivotFmt>
        <c:idx val="0"/>
        <c:marker>
          <c:symbol val="none"/>
        </c:marker>
      </c:pivotFmt>
      <c:pivotFmt>
        <c:idx val="1"/>
        <c:marker>
          <c:symbol val="none"/>
        </c:marker>
      </c:pivotFmt>
      <c:pivotFmt>
        <c:idx val="2"/>
        <c:marker>
          <c:symbol val="none"/>
        </c:marker>
      </c:pivotFmt>
    </c:pivotFmts>
    <c:plotArea>
      <c:layout/>
      <c:lineChart>
        <c:grouping val="standard"/>
        <c:varyColors val="0"/>
        <c:ser>
          <c:idx val="0"/>
          <c:order val="0"/>
          <c:tx>
            <c:strRef>
              <c:f>PredictedAnnualDataSumm!$B$3</c:f>
              <c:strCache>
                <c:ptCount val="1"/>
                <c:pt idx="0">
                  <c:v>ReskWh </c:v>
                </c:pt>
              </c:strCache>
            </c:strRef>
          </c:tx>
          <c:marker>
            <c:symbol val="none"/>
          </c:marker>
          <c:cat>
            <c:strRef>
              <c:f>PredictedAnnualDataSumm!$A$4:$A$14</c:f>
              <c:strCache>
                <c:ptCount val="11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</c:strCache>
            </c:strRef>
          </c:cat>
          <c:val>
            <c:numRef>
              <c:f>PredictedAnnualDataSumm!$B$4:$B$14</c:f>
              <c:numCache>
                <c:formatCode>#,##0_ ;[Red]\-#,##0\ </c:formatCode>
                <c:ptCount val="11"/>
                <c:pt idx="0">
                  <c:v>545789346</c:v>
                </c:pt>
                <c:pt idx="1">
                  <c:v>513571047</c:v>
                </c:pt>
                <c:pt idx="2">
                  <c:v>504901688</c:v>
                </c:pt>
                <c:pt idx="3">
                  <c:v>556624494</c:v>
                </c:pt>
                <c:pt idx="4">
                  <c:v>528257058</c:v>
                </c:pt>
                <c:pt idx="5">
                  <c:v>545471574</c:v>
                </c:pt>
                <c:pt idx="6">
                  <c:v>535976112</c:v>
                </c:pt>
                <c:pt idx="7">
                  <c:v>523950900</c:v>
                </c:pt>
                <c:pt idx="8">
                  <c:v>556896336</c:v>
                </c:pt>
                <c:pt idx="9">
                  <c:v>551353006</c:v>
                </c:pt>
                <c:pt idx="10">
                  <c:v>551839571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PredictedAnnualDataSumm!$C$3</c:f>
              <c:strCache>
                <c:ptCount val="1"/>
                <c:pt idx="0">
                  <c:v>Predicted Value </c:v>
                </c:pt>
              </c:strCache>
            </c:strRef>
          </c:tx>
          <c:marker>
            <c:symbol val="none"/>
          </c:marker>
          <c:cat>
            <c:strRef>
              <c:f>PredictedAnnualDataSumm!$A$4:$A$14</c:f>
              <c:strCache>
                <c:ptCount val="11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</c:strCache>
            </c:strRef>
          </c:cat>
          <c:val>
            <c:numRef>
              <c:f>PredictedAnnualDataSumm!$C$4:$C$14</c:f>
              <c:numCache>
                <c:formatCode>#,##0_ ;[Red]\-#,##0\ </c:formatCode>
                <c:ptCount val="11"/>
                <c:pt idx="0">
                  <c:v>533963159.34319246</c:v>
                </c:pt>
                <c:pt idx="1">
                  <c:v>521300331.08636403</c:v>
                </c:pt>
                <c:pt idx="2">
                  <c:v>515870780.03207356</c:v>
                </c:pt>
                <c:pt idx="3">
                  <c:v>547575229.99793565</c:v>
                </c:pt>
                <c:pt idx="4">
                  <c:v>533057660.93445522</c:v>
                </c:pt>
                <c:pt idx="5">
                  <c:v>546644180.52186596</c:v>
                </c:pt>
                <c:pt idx="6">
                  <c:v>535237609.43051827</c:v>
                </c:pt>
                <c:pt idx="7">
                  <c:v>520057393.52255297</c:v>
                </c:pt>
                <c:pt idx="8">
                  <c:v>548796286.29251242</c:v>
                </c:pt>
                <c:pt idx="9">
                  <c:v>552314422.14492762</c:v>
                </c:pt>
                <c:pt idx="10">
                  <c:v>559814078.69357944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PredictedAnnualDataSumm!$D$3</c:f>
              <c:strCache>
                <c:ptCount val="1"/>
                <c:pt idx="0">
                  <c:v>Absolute % Error  </c:v>
                </c:pt>
              </c:strCache>
            </c:strRef>
          </c:tx>
          <c:marker>
            <c:symbol val="none"/>
          </c:marker>
          <c:cat>
            <c:strRef>
              <c:f>PredictedAnnualDataSumm!$A$4:$A$14</c:f>
              <c:strCache>
                <c:ptCount val="11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</c:strCache>
            </c:strRef>
          </c:cat>
          <c:val>
            <c:numRef>
              <c:f>PredictedAnnualDataSumm!$D$4:$D$14</c:f>
              <c:numCache>
                <c:formatCode>0.0%</c:formatCode>
                <c:ptCount val="11"/>
                <c:pt idx="0">
                  <c:v>2.1668042338091997E-2</c:v>
                </c:pt>
                <c:pt idx="1">
                  <c:v>1.5050077553075204E-2</c:v>
                </c:pt>
                <c:pt idx="2">
                  <c:v>2.1725203723370317E-2</c:v>
                </c:pt>
                <c:pt idx="3">
                  <c:v>1.6257394526487272E-2</c:v>
                </c:pt>
                <c:pt idx="4">
                  <c:v>9.0876266805226778E-3</c:v>
                </c:pt>
                <c:pt idx="5">
                  <c:v>2.149711511577254E-3</c:v>
                </c:pt>
                <c:pt idx="6">
                  <c:v>1.3778647087945787E-3</c:v>
                </c:pt>
                <c:pt idx="7">
                  <c:v>7.431052179597426E-3</c:v>
                </c:pt>
                <c:pt idx="8">
                  <c:v>1.4544986533162579E-2</c:v>
                </c:pt>
                <c:pt idx="9">
                  <c:v>1.7437397356415626E-3</c:v>
                </c:pt>
                <c:pt idx="10">
                  <c:v>1.4450771768919478E-2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0559872"/>
        <c:axId val="330561792"/>
      </c:lineChart>
      <c:catAx>
        <c:axId val="330559872"/>
        <c:scaling>
          <c:orientation val="minMax"/>
        </c:scaling>
        <c:delete val="0"/>
        <c:axPos val="b"/>
        <c:majorTickMark val="out"/>
        <c:minorTickMark val="none"/>
        <c:tickLblPos val="nextTo"/>
        <c:crossAx val="330561792"/>
        <c:crosses val="autoZero"/>
        <c:auto val="1"/>
        <c:lblAlgn val="ctr"/>
        <c:lblOffset val="100"/>
        <c:noMultiLvlLbl val="0"/>
      </c:catAx>
      <c:valAx>
        <c:axId val="330561792"/>
        <c:scaling>
          <c:orientation val="minMax"/>
        </c:scaling>
        <c:delete val="0"/>
        <c:axPos val="l"/>
        <c:majorGridlines/>
        <c:numFmt formatCode="#,##0_ ;[Red]\-#,##0\ " sourceLinked="1"/>
        <c:majorTickMark val="out"/>
        <c:minorTickMark val="none"/>
        <c:tickLblPos val="nextTo"/>
        <c:crossAx val="33055987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[Residential Application.xlsx]PredictedAnnualDataSumm2!PivotTable2</c:name>
    <c:fmtId val="0"/>
  </c:pivotSource>
  <c:chart>
    <c:autoTitleDeleted val="0"/>
    <c:pivotFmts>
      <c:pivotFmt>
        <c:idx val="0"/>
        <c:marker>
          <c:symbol val="none"/>
        </c:marker>
      </c:pivotFmt>
      <c:pivotFmt>
        <c:idx val="1"/>
        <c:marker>
          <c:symbol val="none"/>
        </c:marker>
      </c:pivotFmt>
    </c:pivotFmts>
    <c:plotArea>
      <c:layout/>
      <c:lineChart>
        <c:grouping val="standard"/>
        <c:varyColors val="0"/>
        <c:ser>
          <c:idx val="0"/>
          <c:order val="0"/>
          <c:tx>
            <c:strRef>
              <c:f>PredictedAnnualDataSumm2!$B$3</c:f>
              <c:strCache>
                <c:ptCount val="1"/>
                <c:pt idx="0">
                  <c:v>ReskWh </c:v>
                </c:pt>
              </c:strCache>
            </c:strRef>
          </c:tx>
          <c:marker>
            <c:symbol val="none"/>
          </c:marker>
          <c:cat>
            <c:strRef>
              <c:f>PredictedAnnualDataSumm2!$A$4:$A$14</c:f>
              <c:strCache>
                <c:ptCount val="11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</c:strCache>
            </c:strRef>
          </c:cat>
          <c:val>
            <c:numRef>
              <c:f>PredictedAnnualDataSumm2!$B$4:$B$14</c:f>
              <c:numCache>
                <c:formatCode>#,##0_ ;[Red]\-#,##0\ </c:formatCode>
                <c:ptCount val="11"/>
                <c:pt idx="0">
                  <c:v>545789346</c:v>
                </c:pt>
                <c:pt idx="1">
                  <c:v>513571047</c:v>
                </c:pt>
                <c:pt idx="2">
                  <c:v>504901688</c:v>
                </c:pt>
                <c:pt idx="3">
                  <c:v>556624494</c:v>
                </c:pt>
                <c:pt idx="4">
                  <c:v>528257058</c:v>
                </c:pt>
                <c:pt idx="5">
                  <c:v>545471574</c:v>
                </c:pt>
                <c:pt idx="6">
                  <c:v>535976112</c:v>
                </c:pt>
                <c:pt idx="7">
                  <c:v>523950900</c:v>
                </c:pt>
                <c:pt idx="8">
                  <c:v>556896336</c:v>
                </c:pt>
                <c:pt idx="9">
                  <c:v>551353006</c:v>
                </c:pt>
                <c:pt idx="10">
                  <c:v>551839571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PredictedAnnualDataSumm2!$C$3</c:f>
              <c:strCache>
                <c:ptCount val="1"/>
                <c:pt idx="0">
                  <c:v>Predicted Value </c:v>
                </c:pt>
              </c:strCache>
            </c:strRef>
          </c:tx>
          <c:marker>
            <c:symbol val="none"/>
          </c:marker>
          <c:cat>
            <c:strRef>
              <c:f>PredictedAnnualDataSumm2!$A$4:$A$14</c:f>
              <c:strCache>
                <c:ptCount val="11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</c:strCache>
            </c:strRef>
          </c:cat>
          <c:val>
            <c:numRef>
              <c:f>PredictedAnnualDataSumm2!$C$4:$C$14</c:f>
              <c:numCache>
                <c:formatCode>#,##0_ ;[Red]\-#,##0\ </c:formatCode>
                <c:ptCount val="11"/>
                <c:pt idx="0">
                  <c:v>533963159.34319246</c:v>
                </c:pt>
                <c:pt idx="1">
                  <c:v>521300331.08636403</c:v>
                </c:pt>
                <c:pt idx="2">
                  <c:v>515870780.03207356</c:v>
                </c:pt>
                <c:pt idx="3">
                  <c:v>547575229.99793565</c:v>
                </c:pt>
                <c:pt idx="4">
                  <c:v>533057660.93445522</c:v>
                </c:pt>
                <c:pt idx="5">
                  <c:v>546644180.52186596</c:v>
                </c:pt>
                <c:pt idx="6">
                  <c:v>535237609.43051827</c:v>
                </c:pt>
                <c:pt idx="7">
                  <c:v>520057393.52255297</c:v>
                </c:pt>
                <c:pt idx="8">
                  <c:v>548796286.29251242</c:v>
                </c:pt>
                <c:pt idx="9">
                  <c:v>552314422.14492762</c:v>
                </c:pt>
                <c:pt idx="10">
                  <c:v>559814078.69357944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297728"/>
        <c:axId val="120377344"/>
      </c:lineChart>
      <c:catAx>
        <c:axId val="120297728"/>
        <c:scaling>
          <c:orientation val="minMax"/>
        </c:scaling>
        <c:delete val="0"/>
        <c:axPos val="b"/>
        <c:majorTickMark val="out"/>
        <c:minorTickMark val="none"/>
        <c:tickLblPos val="nextTo"/>
        <c:crossAx val="120377344"/>
        <c:crosses val="autoZero"/>
        <c:auto val="1"/>
        <c:lblAlgn val="ctr"/>
        <c:lblOffset val="100"/>
        <c:noMultiLvlLbl val="0"/>
      </c:catAx>
      <c:valAx>
        <c:axId val="120377344"/>
        <c:scaling>
          <c:orientation val="minMax"/>
        </c:scaling>
        <c:delete val="0"/>
        <c:axPos val="l"/>
        <c:majorGridlines/>
        <c:numFmt formatCode="#,##0_ ;[Red]\-#,##0\ " sourceLinked="1"/>
        <c:majorTickMark val="out"/>
        <c:minorTickMark val="none"/>
        <c:tickLblPos val="nextTo"/>
        <c:crossAx val="12029772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'Normalized Monthly Data Summ'!$C$1</c:f>
              <c:strCache>
                <c:ptCount val="1"/>
                <c:pt idx="0">
                  <c:v>ReskWh</c:v>
                </c:pt>
              </c:strCache>
            </c:strRef>
          </c:tx>
          <c:marker>
            <c:symbol val="none"/>
          </c:marker>
          <c:cat>
            <c:numRef>
              <c:f>'Normalized Monthly Data Summ'!$A$2:$A$157</c:f>
              <c:numCache>
                <c:formatCode>mmm\-yy</c:formatCode>
                <c:ptCount val="156"/>
                <c:pt idx="0">
                  <c:v>37257</c:v>
                </c:pt>
                <c:pt idx="1">
                  <c:v>37288</c:v>
                </c:pt>
                <c:pt idx="2">
                  <c:v>37316</c:v>
                </c:pt>
                <c:pt idx="3">
                  <c:v>37347</c:v>
                </c:pt>
                <c:pt idx="4">
                  <c:v>37377</c:v>
                </c:pt>
                <c:pt idx="5">
                  <c:v>37408</c:v>
                </c:pt>
                <c:pt idx="6">
                  <c:v>37438</c:v>
                </c:pt>
                <c:pt idx="7">
                  <c:v>37469</c:v>
                </c:pt>
                <c:pt idx="8">
                  <c:v>37500</c:v>
                </c:pt>
                <c:pt idx="9">
                  <c:v>37530</c:v>
                </c:pt>
                <c:pt idx="10">
                  <c:v>37561</c:v>
                </c:pt>
                <c:pt idx="11">
                  <c:v>37591</c:v>
                </c:pt>
                <c:pt idx="12">
                  <c:v>37622</c:v>
                </c:pt>
                <c:pt idx="13">
                  <c:v>37653</c:v>
                </c:pt>
                <c:pt idx="14">
                  <c:v>37681</c:v>
                </c:pt>
                <c:pt idx="15">
                  <c:v>37712</c:v>
                </c:pt>
                <c:pt idx="16">
                  <c:v>37742</c:v>
                </c:pt>
                <c:pt idx="17">
                  <c:v>37773</c:v>
                </c:pt>
                <c:pt idx="18">
                  <c:v>37803</c:v>
                </c:pt>
                <c:pt idx="19">
                  <c:v>37834</c:v>
                </c:pt>
                <c:pt idx="20">
                  <c:v>37865</c:v>
                </c:pt>
                <c:pt idx="21">
                  <c:v>37895</c:v>
                </c:pt>
                <c:pt idx="22">
                  <c:v>37926</c:v>
                </c:pt>
                <c:pt idx="23">
                  <c:v>37956</c:v>
                </c:pt>
                <c:pt idx="24">
                  <c:v>37987</c:v>
                </c:pt>
                <c:pt idx="25">
                  <c:v>38018</c:v>
                </c:pt>
                <c:pt idx="26">
                  <c:v>38047</c:v>
                </c:pt>
                <c:pt idx="27">
                  <c:v>38078</c:v>
                </c:pt>
                <c:pt idx="28">
                  <c:v>38108</c:v>
                </c:pt>
                <c:pt idx="29">
                  <c:v>38139</c:v>
                </c:pt>
                <c:pt idx="30">
                  <c:v>38169</c:v>
                </c:pt>
                <c:pt idx="31">
                  <c:v>38200</c:v>
                </c:pt>
                <c:pt idx="32">
                  <c:v>38231</c:v>
                </c:pt>
                <c:pt idx="33">
                  <c:v>38261</c:v>
                </c:pt>
                <c:pt idx="34">
                  <c:v>38292</c:v>
                </c:pt>
                <c:pt idx="35">
                  <c:v>38322</c:v>
                </c:pt>
                <c:pt idx="36">
                  <c:v>38353</c:v>
                </c:pt>
                <c:pt idx="37">
                  <c:v>38384</c:v>
                </c:pt>
                <c:pt idx="38">
                  <c:v>38412</c:v>
                </c:pt>
                <c:pt idx="39">
                  <c:v>38443</c:v>
                </c:pt>
                <c:pt idx="40">
                  <c:v>38473</c:v>
                </c:pt>
                <c:pt idx="41">
                  <c:v>38504</c:v>
                </c:pt>
                <c:pt idx="42">
                  <c:v>38534</c:v>
                </c:pt>
                <c:pt idx="43">
                  <c:v>38565</c:v>
                </c:pt>
                <c:pt idx="44">
                  <c:v>38596</c:v>
                </c:pt>
                <c:pt idx="45">
                  <c:v>38626</c:v>
                </c:pt>
                <c:pt idx="46">
                  <c:v>38657</c:v>
                </c:pt>
                <c:pt idx="47">
                  <c:v>38687</c:v>
                </c:pt>
                <c:pt idx="48">
                  <c:v>38718</c:v>
                </c:pt>
                <c:pt idx="49">
                  <c:v>38749</c:v>
                </c:pt>
                <c:pt idx="50">
                  <c:v>38777</c:v>
                </c:pt>
                <c:pt idx="51">
                  <c:v>38808</c:v>
                </c:pt>
                <c:pt idx="52">
                  <c:v>38838</c:v>
                </c:pt>
                <c:pt idx="53">
                  <c:v>38869</c:v>
                </c:pt>
                <c:pt idx="54">
                  <c:v>38899</c:v>
                </c:pt>
                <c:pt idx="55">
                  <c:v>38930</c:v>
                </c:pt>
                <c:pt idx="56">
                  <c:v>38961</c:v>
                </c:pt>
                <c:pt idx="57">
                  <c:v>38991</c:v>
                </c:pt>
                <c:pt idx="58">
                  <c:v>39022</c:v>
                </c:pt>
                <c:pt idx="59">
                  <c:v>39052</c:v>
                </c:pt>
                <c:pt idx="60">
                  <c:v>39083</c:v>
                </c:pt>
                <c:pt idx="61">
                  <c:v>39114</c:v>
                </c:pt>
                <c:pt idx="62">
                  <c:v>39142</c:v>
                </c:pt>
                <c:pt idx="63">
                  <c:v>39173</c:v>
                </c:pt>
                <c:pt idx="64">
                  <c:v>39203</c:v>
                </c:pt>
                <c:pt idx="65">
                  <c:v>39234</c:v>
                </c:pt>
                <c:pt idx="66">
                  <c:v>39264</c:v>
                </c:pt>
                <c:pt idx="67">
                  <c:v>39295</c:v>
                </c:pt>
                <c:pt idx="68">
                  <c:v>39326</c:v>
                </c:pt>
                <c:pt idx="69">
                  <c:v>39356</c:v>
                </c:pt>
                <c:pt idx="70">
                  <c:v>39387</c:v>
                </c:pt>
                <c:pt idx="71">
                  <c:v>39417</c:v>
                </c:pt>
                <c:pt idx="72">
                  <c:v>39448</c:v>
                </c:pt>
                <c:pt idx="73">
                  <c:v>39479</c:v>
                </c:pt>
                <c:pt idx="74">
                  <c:v>39508</c:v>
                </c:pt>
                <c:pt idx="75">
                  <c:v>39539</c:v>
                </c:pt>
                <c:pt idx="76">
                  <c:v>39569</c:v>
                </c:pt>
                <c:pt idx="77">
                  <c:v>39600</c:v>
                </c:pt>
                <c:pt idx="78">
                  <c:v>39630</c:v>
                </c:pt>
                <c:pt idx="79">
                  <c:v>39661</c:v>
                </c:pt>
                <c:pt idx="80">
                  <c:v>39692</c:v>
                </c:pt>
                <c:pt idx="81">
                  <c:v>39722</c:v>
                </c:pt>
                <c:pt idx="82">
                  <c:v>39753</c:v>
                </c:pt>
                <c:pt idx="83">
                  <c:v>39783</c:v>
                </c:pt>
                <c:pt idx="84">
                  <c:v>39814</c:v>
                </c:pt>
                <c:pt idx="85">
                  <c:v>39845</c:v>
                </c:pt>
                <c:pt idx="86">
                  <c:v>39873</c:v>
                </c:pt>
                <c:pt idx="87">
                  <c:v>39904</c:v>
                </c:pt>
                <c:pt idx="88">
                  <c:v>39934</c:v>
                </c:pt>
                <c:pt idx="89">
                  <c:v>39965</c:v>
                </c:pt>
                <c:pt idx="90">
                  <c:v>39995</c:v>
                </c:pt>
                <c:pt idx="91">
                  <c:v>40026</c:v>
                </c:pt>
                <c:pt idx="92">
                  <c:v>40057</c:v>
                </c:pt>
                <c:pt idx="93">
                  <c:v>40087</c:v>
                </c:pt>
                <c:pt idx="94">
                  <c:v>40118</c:v>
                </c:pt>
                <c:pt idx="95">
                  <c:v>40148</c:v>
                </c:pt>
                <c:pt idx="96">
                  <c:v>40179</c:v>
                </c:pt>
                <c:pt idx="97">
                  <c:v>40210</c:v>
                </c:pt>
                <c:pt idx="98">
                  <c:v>40238</c:v>
                </c:pt>
                <c:pt idx="99">
                  <c:v>40269</c:v>
                </c:pt>
                <c:pt idx="100">
                  <c:v>40299</c:v>
                </c:pt>
                <c:pt idx="101">
                  <c:v>40330</c:v>
                </c:pt>
                <c:pt idx="102">
                  <c:v>40360</c:v>
                </c:pt>
                <c:pt idx="103">
                  <c:v>40391</c:v>
                </c:pt>
                <c:pt idx="104">
                  <c:v>40422</c:v>
                </c:pt>
                <c:pt idx="105">
                  <c:v>40452</c:v>
                </c:pt>
                <c:pt idx="106">
                  <c:v>40483</c:v>
                </c:pt>
                <c:pt idx="107">
                  <c:v>40513</c:v>
                </c:pt>
                <c:pt idx="108">
                  <c:v>40544</c:v>
                </c:pt>
                <c:pt idx="109">
                  <c:v>40575</c:v>
                </c:pt>
                <c:pt idx="110">
                  <c:v>40603</c:v>
                </c:pt>
                <c:pt idx="111">
                  <c:v>40634</c:v>
                </c:pt>
                <c:pt idx="112">
                  <c:v>40664</c:v>
                </c:pt>
                <c:pt idx="113">
                  <c:v>40695</c:v>
                </c:pt>
                <c:pt idx="114">
                  <c:v>40725</c:v>
                </c:pt>
                <c:pt idx="115">
                  <c:v>40756</c:v>
                </c:pt>
                <c:pt idx="116">
                  <c:v>40787</c:v>
                </c:pt>
                <c:pt idx="117">
                  <c:v>40817</c:v>
                </c:pt>
                <c:pt idx="118">
                  <c:v>40848</c:v>
                </c:pt>
                <c:pt idx="119">
                  <c:v>40878</c:v>
                </c:pt>
                <c:pt idx="120">
                  <c:v>40909</c:v>
                </c:pt>
                <c:pt idx="121">
                  <c:v>40940</c:v>
                </c:pt>
                <c:pt idx="122">
                  <c:v>40969</c:v>
                </c:pt>
                <c:pt idx="123">
                  <c:v>41000</c:v>
                </c:pt>
                <c:pt idx="124">
                  <c:v>41030</c:v>
                </c:pt>
                <c:pt idx="125">
                  <c:v>41061</c:v>
                </c:pt>
                <c:pt idx="126">
                  <c:v>41091</c:v>
                </c:pt>
                <c:pt idx="127">
                  <c:v>41122</c:v>
                </c:pt>
                <c:pt idx="128">
                  <c:v>41153</c:v>
                </c:pt>
                <c:pt idx="129">
                  <c:v>41183</c:v>
                </c:pt>
                <c:pt idx="130">
                  <c:v>41214</c:v>
                </c:pt>
                <c:pt idx="131">
                  <c:v>41244</c:v>
                </c:pt>
                <c:pt idx="132">
                  <c:v>41275</c:v>
                </c:pt>
                <c:pt idx="133">
                  <c:v>41306</c:v>
                </c:pt>
                <c:pt idx="134">
                  <c:v>41334</c:v>
                </c:pt>
                <c:pt idx="135">
                  <c:v>41365</c:v>
                </c:pt>
                <c:pt idx="136">
                  <c:v>41395</c:v>
                </c:pt>
                <c:pt idx="137">
                  <c:v>41426</c:v>
                </c:pt>
                <c:pt idx="138">
                  <c:v>41456</c:v>
                </c:pt>
                <c:pt idx="139">
                  <c:v>41487</c:v>
                </c:pt>
                <c:pt idx="140">
                  <c:v>41518</c:v>
                </c:pt>
                <c:pt idx="141">
                  <c:v>41548</c:v>
                </c:pt>
                <c:pt idx="142">
                  <c:v>41579</c:v>
                </c:pt>
                <c:pt idx="143">
                  <c:v>41609</c:v>
                </c:pt>
                <c:pt idx="144">
                  <c:v>41640</c:v>
                </c:pt>
                <c:pt idx="145">
                  <c:v>41671</c:v>
                </c:pt>
                <c:pt idx="146">
                  <c:v>41699</c:v>
                </c:pt>
                <c:pt idx="147">
                  <c:v>41730</c:v>
                </c:pt>
                <c:pt idx="148">
                  <c:v>41760</c:v>
                </c:pt>
                <c:pt idx="149">
                  <c:v>41791</c:v>
                </c:pt>
                <c:pt idx="150">
                  <c:v>41821</c:v>
                </c:pt>
                <c:pt idx="151">
                  <c:v>41852</c:v>
                </c:pt>
                <c:pt idx="152">
                  <c:v>41883</c:v>
                </c:pt>
                <c:pt idx="153">
                  <c:v>41913</c:v>
                </c:pt>
                <c:pt idx="154">
                  <c:v>41944</c:v>
                </c:pt>
                <c:pt idx="155">
                  <c:v>41974</c:v>
                </c:pt>
              </c:numCache>
            </c:numRef>
          </c:cat>
          <c:val>
            <c:numRef>
              <c:f>'Normalized Monthly Data Summ'!$C$2:$C$157</c:f>
              <c:numCache>
                <c:formatCode>General</c:formatCode>
                <c:ptCount val="156"/>
                <c:pt idx="0">
                  <c:v>44994028</c:v>
                </c:pt>
                <c:pt idx="1">
                  <c:v>37568894</c:v>
                </c:pt>
                <c:pt idx="2">
                  <c:v>42737446</c:v>
                </c:pt>
                <c:pt idx="3">
                  <c:v>39147597</c:v>
                </c:pt>
                <c:pt idx="4">
                  <c:v>40435651</c:v>
                </c:pt>
                <c:pt idx="5">
                  <c:v>47697303</c:v>
                </c:pt>
                <c:pt idx="6">
                  <c:v>61631439</c:v>
                </c:pt>
                <c:pt idx="7">
                  <c:v>58763340</c:v>
                </c:pt>
                <c:pt idx="8">
                  <c:v>46861340</c:v>
                </c:pt>
                <c:pt idx="9">
                  <c:v>41859246</c:v>
                </c:pt>
                <c:pt idx="10">
                  <c:v>39708994</c:v>
                </c:pt>
                <c:pt idx="11">
                  <c:v>44384068</c:v>
                </c:pt>
                <c:pt idx="12">
                  <c:v>46049624</c:v>
                </c:pt>
                <c:pt idx="13">
                  <c:v>40095973</c:v>
                </c:pt>
                <c:pt idx="14">
                  <c:v>42167524</c:v>
                </c:pt>
                <c:pt idx="15">
                  <c:v>36553705</c:v>
                </c:pt>
                <c:pt idx="16">
                  <c:v>37556483</c:v>
                </c:pt>
                <c:pt idx="17">
                  <c:v>42984371</c:v>
                </c:pt>
                <c:pt idx="18">
                  <c:v>52284129</c:v>
                </c:pt>
                <c:pt idx="19">
                  <c:v>50166813</c:v>
                </c:pt>
                <c:pt idx="20">
                  <c:v>41546449</c:v>
                </c:pt>
                <c:pt idx="21">
                  <c:v>39767949</c:v>
                </c:pt>
                <c:pt idx="22">
                  <c:v>39517539</c:v>
                </c:pt>
                <c:pt idx="23">
                  <c:v>44880488</c:v>
                </c:pt>
                <c:pt idx="24">
                  <c:v>46621843</c:v>
                </c:pt>
                <c:pt idx="25">
                  <c:v>41725458</c:v>
                </c:pt>
                <c:pt idx="26">
                  <c:v>40318730</c:v>
                </c:pt>
                <c:pt idx="27">
                  <c:v>36501288</c:v>
                </c:pt>
                <c:pt idx="28">
                  <c:v>37912797</c:v>
                </c:pt>
                <c:pt idx="29">
                  <c:v>40816462</c:v>
                </c:pt>
                <c:pt idx="30">
                  <c:v>46558822</c:v>
                </c:pt>
                <c:pt idx="31">
                  <c:v>46668262</c:v>
                </c:pt>
                <c:pt idx="32">
                  <c:v>42381567</c:v>
                </c:pt>
                <c:pt idx="33">
                  <c:v>40841015</c:v>
                </c:pt>
                <c:pt idx="34">
                  <c:v>39833401</c:v>
                </c:pt>
                <c:pt idx="35">
                  <c:v>44722043</c:v>
                </c:pt>
                <c:pt idx="36">
                  <c:v>48542522</c:v>
                </c:pt>
                <c:pt idx="37">
                  <c:v>41428497</c:v>
                </c:pt>
                <c:pt idx="38">
                  <c:v>41222444</c:v>
                </c:pt>
                <c:pt idx="39">
                  <c:v>37169881</c:v>
                </c:pt>
                <c:pt idx="40">
                  <c:v>41798246</c:v>
                </c:pt>
                <c:pt idx="41">
                  <c:v>50864873</c:v>
                </c:pt>
                <c:pt idx="42">
                  <c:v>64310254</c:v>
                </c:pt>
                <c:pt idx="43">
                  <c:v>57380326</c:v>
                </c:pt>
                <c:pt idx="44">
                  <c:v>44439886</c:v>
                </c:pt>
                <c:pt idx="45">
                  <c:v>43790040</c:v>
                </c:pt>
                <c:pt idx="46">
                  <c:v>40873328</c:v>
                </c:pt>
                <c:pt idx="47">
                  <c:v>44804197</c:v>
                </c:pt>
                <c:pt idx="48">
                  <c:v>45114205</c:v>
                </c:pt>
                <c:pt idx="49">
                  <c:v>40806997</c:v>
                </c:pt>
                <c:pt idx="50">
                  <c:v>40480471</c:v>
                </c:pt>
                <c:pt idx="51">
                  <c:v>35812279</c:v>
                </c:pt>
                <c:pt idx="52">
                  <c:v>42016702</c:v>
                </c:pt>
                <c:pt idx="53">
                  <c:v>47732513</c:v>
                </c:pt>
                <c:pt idx="54">
                  <c:v>57684708</c:v>
                </c:pt>
                <c:pt idx="55">
                  <c:v>54013596</c:v>
                </c:pt>
                <c:pt idx="56">
                  <c:v>41817352</c:v>
                </c:pt>
                <c:pt idx="57">
                  <c:v>40617584</c:v>
                </c:pt>
                <c:pt idx="58">
                  <c:v>39860324</c:v>
                </c:pt>
                <c:pt idx="59">
                  <c:v>42300327</c:v>
                </c:pt>
                <c:pt idx="60">
                  <c:v>49655654</c:v>
                </c:pt>
                <c:pt idx="61">
                  <c:v>42071834</c:v>
                </c:pt>
                <c:pt idx="62">
                  <c:v>42673883</c:v>
                </c:pt>
                <c:pt idx="63">
                  <c:v>38768209</c:v>
                </c:pt>
                <c:pt idx="64">
                  <c:v>42375322</c:v>
                </c:pt>
                <c:pt idx="65">
                  <c:v>47241676</c:v>
                </c:pt>
                <c:pt idx="66">
                  <c:v>55686988</c:v>
                </c:pt>
                <c:pt idx="67">
                  <c:v>52589522</c:v>
                </c:pt>
                <c:pt idx="68">
                  <c:v>46292473</c:v>
                </c:pt>
                <c:pt idx="69">
                  <c:v>42755297</c:v>
                </c:pt>
                <c:pt idx="70">
                  <c:v>39696528</c:v>
                </c:pt>
                <c:pt idx="71">
                  <c:v>45664188</c:v>
                </c:pt>
                <c:pt idx="72">
                  <c:v>48403355</c:v>
                </c:pt>
                <c:pt idx="73">
                  <c:v>41987002</c:v>
                </c:pt>
                <c:pt idx="74">
                  <c:v>42868481</c:v>
                </c:pt>
                <c:pt idx="75">
                  <c:v>37437487</c:v>
                </c:pt>
                <c:pt idx="76">
                  <c:v>40389568</c:v>
                </c:pt>
                <c:pt idx="77">
                  <c:v>46892295</c:v>
                </c:pt>
                <c:pt idx="78">
                  <c:v>53433614</c:v>
                </c:pt>
                <c:pt idx="79">
                  <c:v>50492140</c:v>
                </c:pt>
                <c:pt idx="80">
                  <c:v>43875199</c:v>
                </c:pt>
                <c:pt idx="81">
                  <c:v>41962529</c:v>
                </c:pt>
                <c:pt idx="82">
                  <c:v>41454529</c:v>
                </c:pt>
                <c:pt idx="83">
                  <c:v>46779913</c:v>
                </c:pt>
                <c:pt idx="84">
                  <c:v>49269704</c:v>
                </c:pt>
                <c:pt idx="85">
                  <c:v>42707906</c:v>
                </c:pt>
                <c:pt idx="86">
                  <c:v>42120515</c:v>
                </c:pt>
                <c:pt idx="87">
                  <c:v>36025863</c:v>
                </c:pt>
                <c:pt idx="88">
                  <c:v>40093276</c:v>
                </c:pt>
                <c:pt idx="89">
                  <c:v>42053575</c:v>
                </c:pt>
                <c:pt idx="90">
                  <c:v>49014200</c:v>
                </c:pt>
                <c:pt idx="91">
                  <c:v>49062730</c:v>
                </c:pt>
                <c:pt idx="92">
                  <c:v>45459559</c:v>
                </c:pt>
                <c:pt idx="93">
                  <c:v>41950384</c:v>
                </c:pt>
                <c:pt idx="94">
                  <c:v>40104832</c:v>
                </c:pt>
                <c:pt idx="95">
                  <c:v>46088356</c:v>
                </c:pt>
                <c:pt idx="96">
                  <c:v>49397907</c:v>
                </c:pt>
                <c:pt idx="97">
                  <c:v>40768686</c:v>
                </c:pt>
                <c:pt idx="98">
                  <c:v>40910014</c:v>
                </c:pt>
                <c:pt idx="99">
                  <c:v>36681881</c:v>
                </c:pt>
                <c:pt idx="100">
                  <c:v>44687288</c:v>
                </c:pt>
                <c:pt idx="101">
                  <c:v>51533466</c:v>
                </c:pt>
                <c:pt idx="102">
                  <c:v>61497459</c:v>
                </c:pt>
                <c:pt idx="103">
                  <c:v>57219511</c:v>
                </c:pt>
                <c:pt idx="104">
                  <c:v>45833578</c:v>
                </c:pt>
                <c:pt idx="105">
                  <c:v>41340554</c:v>
                </c:pt>
                <c:pt idx="106">
                  <c:v>39815993</c:v>
                </c:pt>
                <c:pt idx="107">
                  <c:v>47209999</c:v>
                </c:pt>
                <c:pt idx="108">
                  <c:v>49366174</c:v>
                </c:pt>
                <c:pt idx="109">
                  <c:v>41646640</c:v>
                </c:pt>
                <c:pt idx="110">
                  <c:v>42432747</c:v>
                </c:pt>
                <c:pt idx="111">
                  <c:v>38424019</c:v>
                </c:pt>
                <c:pt idx="112">
                  <c:v>42408613</c:v>
                </c:pt>
                <c:pt idx="113">
                  <c:v>49689088</c:v>
                </c:pt>
                <c:pt idx="114">
                  <c:v>61625002</c:v>
                </c:pt>
                <c:pt idx="115">
                  <c:v>56052529</c:v>
                </c:pt>
                <c:pt idx="116">
                  <c:v>44303045</c:v>
                </c:pt>
                <c:pt idx="117">
                  <c:v>41882054</c:v>
                </c:pt>
                <c:pt idx="118">
                  <c:v>39806546</c:v>
                </c:pt>
                <c:pt idx="119">
                  <c:v>43716549</c:v>
                </c:pt>
                <c:pt idx="120">
                  <c:v>46828561</c:v>
                </c:pt>
                <c:pt idx="121">
                  <c:v>40144723</c:v>
                </c:pt>
                <c:pt idx="122">
                  <c:v>38792419</c:v>
                </c:pt>
                <c:pt idx="123">
                  <c:v>37716766</c:v>
                </c:pt>
                <c:pt idx="124">
                  <c:v>42865233</c:v>
                </c:pt>
                <c:pt idx="125">
                  <c:v>52997688</c:v>
                </c:pt>
                <c:pt idx="126">
                  <c:v>63233816</c:v>
                </c:pt>
                <c:pt idx="127">
                  <c:v>57288251</c:v>
                </c:pt>
                <c:pt idx="128">
                  <c:v>46380786</c:v>
                </c:pt>
                <c:pt idx="129">
                  <c:v>41744479</c:v>
                </c:pt>
                <c:pt idx="130">
                  <c:v>39247878</c:v>
                </c:pt>
                <c:pt idx="131">
                  <c:v>44598971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'Normalized Monthly Data Summ'!$D$1</c:f>
              <c:strCache>
                <c:ptCount val="1"/>
                <c:pt idx="0">
                  <c:v>Normalized Value</c:v>
                </c:pt>
              </c:strCache>
            </c:strRef>
          </c:tx>
          <c:marker>
            <c:symbol val="none"/>
          </c:marker>
          <c:cat>
            <c:numRef>
              <c:f>'Normalized Monthly Data Summ'!$A$2:$A$157</c:f>
              <c:numCache>
                <c:formatCode>mmm\-yy</c:formatCode>
                <c:ptCount val="156"/>
                <c:pt idx="0">
                  <c:v>37257</c:v>
                </c:pt>
                <c:pt idx="1">
                  <c:v>37288</c:v>
                </c:pt>
                <c:pt idx="2">
                  <c:v>37316</c:v>
                </c:pt>
                <c:pt idx="3">
                  <c:v>37347</c:v>
                </c:pt>
                <c:pt idx="4">
                  <c:v>37377</c:v>
                </c:pt>
                <c:pt idx="5">
                  <c:v>37408</c:v>
                </c:pt>
                <c:pt idx="6">
                  <c:v>37438</c:v>
                </c:pt>
                <c:pt idx="7">
                  <c:v>37469</c:v>
                </c:pt>
                <c:pt idx="8">
                  <c:v>37500</c:v>
                </c:pt>
                <c:pt idx="9">
                  <c:v>37530</c:v>
                </c:pt>
                <c:pt idx="10">
                  <c:v>37561</c:v>
                </c:pt>
                <c:pt idx="11">
                  <c:v>37591</c:v>
                </c:pt>
                <c:pt idx="12">
                  <c:v>37622</c:v>
                </c:pt>
                <c:pt idx="13">
                  <c:v>37653</c:v>
                </c:pt>
                <c:pt idx="14">
                  <c:v>37681</c:v>
                </c:pt>
                <c:pt idx="15">
                  <c:v>37712</c:v>
                </c:pt>
                <c:pt idx="16">
                  <c:v>37742</c:v>
                </c:pt>
                <c:pt idx="17">
                  <c:v>37773</c:v>
                </c:pt>
                <c:pt idx="18">
                  <c:v>37803</c:v>
                </c:pt>
                <c:pt idx="19">
                  <c:v>37834</c:v>
                </c:pt>
                <c:pt idx="20">
                  <c:v>37865</c:v>
                </c:pt>
                <c:pt idx="21">
                  <c:v>37895</c:v>
                </c:pt>
                <c:pt idx="22">
                  <c:v>37926</c:v>
                </c:pt>
                <c:pt idx="23">
                  <c:v>37956</c:v>
                </c:pt>
                <c:pt idx="24">
                  <c:v>37987</c:v>
                </c:pt>
                <c:pt idx="25">
                  <c:v>38018</c:v>
                </c:pt>
                <c:pt idx="26">
                  <c:v>38047</c:v>
                </c:pt>
                <c:pt idx="27">
                  <c:v>38078</c:v>
                </c:pt>
                <c:pt idx="28">
                  <c:v>38108</c:v>
                </c:pt>
                <c:pt idx="29">
                  <c:v>38139</c:v>
                </c:pt>
                <c:pt idx="30">
                  <c:v>38169</c:v>
                </c:pt>
                <c:pt idx="31">
                  <c:v>38200</c:v>
                </c:pt>
                <c:pt idx="32">
                  <c:v>38231</c:v>
                </c:pt>
                <c:pt idx="33">
                  <c:v>38261</c:v>
                </c:pt>
                <c:pt idx="34">
                  <c:v>38292</c:v>
                </c:pt>
                <c:pt idx="35">
                  <c:v>38322</c:v>
                </c:pt>
                <c:pt idx="36">
                  <c:v>38353</c:v>
                </c:pt>
                <c:pt idx="37">
                  <c:v>38384</c:v>
                </c:pt>
                <c:pt idx="38">
                  <c:v>38412</c:v>
                </c:pt>
                <c:pt idx="39">
                  <c:v>38443</c:v>
                </c:pt>
                <c:pt idx="40">
                  <c:v>38473</c:v>
                </c:pt>
                <c:pt idx="41">
                  <c:v>38504</c:v>
                </c:pt>
                <c:pt idx="42">
                  <c:v>38534</c:v>
                </c:pt>
                <c:pt idx="43">
                  <c:v>38565</c:v>
                </c:pt>
                <c:pt idx="44">
                  <c:v>38596</c:v>
                </c:pt>
                <c:pt idx="45">
                  <c:v>38626</c:v>
                </c:pt>
                <c:pt idx="46">
                  <c:v>38657</c:v>
                </c:pt>
                <c:pt idx="47">
                  <c:v>38687</c:v>
                </c:pt>
                <c:pt idx="48">
                  <c:v>38718</c:v>
                </c:pt>
                <c:pt idx="49">
                  <c:v>38749</c:v>
                </c:pt>
                <c:pt idx="50">
                  <c:v>38777</c:v>
                </c:pt>
                <c:pt idx="51">
                  <c:v>38808</c:v>
                </c:pt>
                <c:pt idx="52">
                  <c:v>38838</c:v>
                </c:pt>
                <c:pt idx="53">
                  <c:v>38869</c:v>
                </c:pt>
                <c:pt idx="54">
                  <c:v>38899</c:v>
                </c:pt>
                <c:pt idx="55">
                  <c:v>38930</c:v>
                </c:pt>
                <c:pt idx="56">
                  <c:v>38961</c:v>
                </c:pt>
                <c:pt idx="57">
                  <c:v>38991</c:v>
                </c:pt>
                <c:pt idx="58">
                  <c:v>39022</c:v>
                </c:pt>
                <c:pt idx="59">
                  <c:v>39052</c:v>
                </c:pt>
                <c:pt idx="60">
                  <c:v>39083</c:v>
                </c:pt>
                <c:pt idx="61">
                  <c:v>39114</c:v>
                </c:pt>
                <c:pt idx="62">
                  <c:v>39142</c:v>
                </c:pt>
                <c:pt idx="63">
                  <c:v>39173</c:v>
                </c:pt>
                <c:pt idx="64">
                  <c:v>39203</c:v>
                </c:pt>
                <c:pt idx="65">
                  <c:v>39234</c:v>
                </c:pt>
                <c:pt idx="66">
                  <c:v>39264</c:v>
                </c:pt>
                <c:pt idx="67">
                  <c:v>39295</c:v>
                </c:pt>
                <c:pt idx="68">
                  <c:v>39326</c:v>
                </c:pt>
                <c:pt idx="69">
                  <c:v>39356</c:v>
                </c:pt>
                <c:pt idx="70">
                  <c:v>39387</c:v>
                </c:pt>
                <c:pt idx="71">
                  <c:v>39417</c:v>
                </c:pt>
                <c:pt idx="72">
                  <c:v>39448</c:v>
                </c:pt>
                <c:pt idx="73">
                  <c:v>39479</c:v>
                </c:pt>
                <c:pt idx="74">
                  <c:v>39508</c:v>
                </c:pt>
                <c:pt idx="75">
                  <c:v>39539</c:v>
                </c:pt>
                <c:pt idx="76">
                  <c:v>39569</c:v>
                </c:pt>
                <c:pt idx="77">
                  <c:v>39600</c:v>
                </c:pt>
                <c:pt idx="78">
                  <c:v>39630</c:v>
                </c:pt>
                <c:pt idx="79">
                  <c:v>39661</c:v>
                </c:pt>
                <c:pt idx="80">
                  <c:v>39692</c:v>
                </c:pt>
                <c:pt idx="81">
                  <c:v>39722</c:v>
                </c:pt>
                <c:pt idx="82">
                  <c:v>39753</c:v>
                </c:pt>
                <c:pt idx="83">
                  <c:v>39783</c:v>
                </c:pt>
                <c:pt idx="84">
                  <c:v>39814</c:v>
                </c:pt>
                <c:pt idx="85">
                  <c:v>39845</c:v>
                </c:pt>
                <c:pt idx="86">
                  <c:v>39873</c:v>
                </c:pt>
                <c:pt idx="87">
                  <c:v>39904</c:v>
                </c:pt>
                <c:pt idx="88">
                  <c:v>39934</c:v>
                </c:pt>
                <c:pt idx="89">
                  <c:v>39965</c:v>
                </c:pt>
                <c:pt idx="90">
                  <c:v>39995</c:v>
                </c:pt>
                <c:pt idx="91">
                  <c:v>40026</c:v>
                </c:pt>
                <c:pt idx="92">
                  <c:v>40057</c:v>
                </c:pt>
                <c:pt idx="93">
                  <c:v>40087</c:v>
                </c:pt>
                <c:pt idx="94">
                  <c:v>40118</c:v>
                </c:pt>
                <c:pt idx="95">
                  <c:v>40148</c:v>
                </c:pt>
                <c:pt idx="96">
                  <c:v>40179</c:v>
                </c:pt>
                <c:pt idx="97">
                  <c:v>40210</c:v>
                </c:pt>
                <c:pt idx="98">
                  <c:v>40238</c:v>
                </c:pt>
                <c:pt idx="99">
                  <c:v>40269</c:v>
                </c:pt>
                <c:pt idx="100">
                  <c:v>40299</c:v>
                </c:pt>
                <c:pt idx="101">
                  <c:v>40330</c:v>
                </c:pt>
                <c:pt idx="102">
                  <c:v>40360</c:v>
                </c:pt>
                <c:pt idx="103">
                  <c:v>40391</c:v>
                </c:pt>
                <c:pt idx="104">
                  <c:v>40422</c:v>
                </c:pt>
                <c:pt idx="105">
                  <c:v>40452</c:v>
                </c:pt>
                <c:pt idx="106">
                  <c:v>40483</c:v>
                </c:pt>
                <c:pt idx="107">
                  <c:v>40513</c:v>
                </c:pt>
                <c:pt idx="108">
                  <c:v>40544</c:v>
                </c:pt>
                <c:pt idx="109">
                  <c:v>40575</c:v>
                </c:pt>
                <c:pt idx="110">
                  <c:v>40603</c:v>
                </c:pt>
                <c:pt idx="111">
                  <c:v>40634</c:v>
                </c:pt>
                <c:pt idx="112">
                  <c:v>40664</c:v>
                </c:pt>
                <c:pt idx="113">
                  <c:v>40695</c:v>
                </c:pt>
                <c:pt idx="114">
                  <c:v>40725</c:v>
                </c:pt>
                <c:pt idx="115">
                  <c:v>40756</c:v>
                </c:pt>
                <c:pt idx="116">
                  <c:v>40787</c:v>
                </c:pt>
                <c:pt idx="117">
                  <c:v>40817</c:v>
                </c:pt>
                <c:pt idx="118">
                  <c:v>40848</c:v>
                </c:pt>
                <c:pt idx="119">
                  <c:v>40878</c:v>
                </c:pt>
                <c:pt idx="120">
                  <c:v>40909</c:v>
                </c:pt>
                <c:pt idx="121">
                  <c:v>40940</c:v>
                </c:pt>
                <c:pt idx="122">
                  <c:v>40969</c:v>
                </c:pt>
                <c:pt idx="123">
                  <c:v>41000</c:v>
                </c:pt>
                <c:pt idx="124">
                  <c:v>41030</c:v>
                </c:pt>
                <c:pt idx="125">
                  <c:v>41061</c:v>
                </c:pt>
                <c:pt idx="126">
                  <c:v>41091</c:v>
                </c:pt>
                <c:pt idx="127">
                  <c:v>41122</c:v>
                </c:pt>
                <c:pt idx="128">
                  <c:v>41153</c:v>
                </c:pt>
                <c:pt idx="129">
                  <c:v>41183</c:v>
                </c:pt>
                <c:pt idx="130">
                  <c:v>41214</c:v>
                </c:pt>
                <c:pt idx="131">
                  <c:v>41244</c:v>
                </c:pt>
                <c:pt idx="132">
                  <c:v>41275</c:v>
                </c:pt>
                <c:pt idx="133">
                  <c:v>41306</c:v>
                </c:pt>
                <c:pt idx="134">
                  <c:v>41334</c:v>
                </c:pt>
                <c:pt idx="135">
                  <c:v>41365</c:v>
                </c:pt>
                <c:pt idx="136">
                  <c:v>41395</c:v>
                </c:pt>
                <c:pt idx="137">
                  <c:v>41426</c:v>
                </c:pt>
                <c:pt idx="138">
                  <c:v>41456</c:v>
                </c:pt>
                <c:pt idx="139">
                  <c:v>41487</c:v>
                </c:pt>
                <c:pt idx="140">
                  <c:v>41518</c:v>
                </c:pt>
                <c:pt idx="141">
                  <c:v>41548</c:v>
                </c:pt>
                <c:pt idx="142">
                  <c:v>41579</c:v>
                </c:pt>
                <c:pt idx="143">
                  <c:v>41609</c:v>
                </c:pt>
                <c:pt idx="144">
                  <c:v>41640</c:v>
                </c:pt>
                <c:pt idx="145">
                  <c:v>41671</c:v>
                </c:pt>
                <c:pt idx="146">
                  <c:v>41699</c:v>
                </c:pt>
                <c:pt idx="147">
                  <c:v>41730</c:v>
                </c:pt>
                <c:pt idx="148">
                  <c:v>41760</c:v>
                </c:pt>
                <c:pt idx="149">
                  <c:v>41791</c:v>
                </c:pt>
                <c:pt idx="150">
                  <c:v>41821</c:v>
                </c:pt>
                <c:pt idx="151">
                  <c:v>41852</c:v>
                </c:pt>
                <c:pt idx="152">
                  <c:v>41883</c:v>
                </c:pt>
                <c:pt idx="153">
                  <c:v>41913</c:v>
                </c:pt>
                <c:pt idx="154">
                  <c:v>41944</c:v>
                </c:pt>
                <c:pt idx="155">
                  <c:v>41974</c:v>
                </c:pt>
              </c:numCache>
            </c:numRef>
          </c:cat>
          <c:val>
            <c:numRef>
              <c:f>'Normalized Monthly Data Summ'!$D$2:$D$157</c:f>
              <c:numCache>
                <c:formatCode>General</c:formatCode>
                <c:ptCount val="156"/>
                <c:pt idx="0">
                  <c:v>44776894.556610018</c:v>
                </c:pt>
                <c:pt idx="1">
                  <c:v>39262753.597371802</c:v>
                </c:pt>
                <c:pt idx="2">
                  <c:v>40628910.16327022</c:v>
                </c:pt>
                <c:pt idx="3">
                  <c:v>37725597.723588049</c:v>
                </c:pt>
                <c:pt idx="4">
                  <c:v>40104599.084509626</c:v>
                </c:pt>
                <c:pt idx="5">
                  <c:v>46321683.413552657</c:v>
                </c:pt>
                <c:pt idx="6">
                  <c:v>54773118.649554685</c:v>
                </c:pt>
                <c:pt idx="7">
                  <c:v>52191698.104315534</c:v>
                </c:pt>
                <c:pt idx="8">
                  <c:v>40245024.796002708</c:v>
                </c:pt>
                <c:pt idx="9">
                  <c:v>39878683.702774376</c:v>
                </c:pt>
                <c:pt idx="10">
                  <c:v>38768528.932609841</c:v>
                </c:pt>
                <c:pt idx="11">
                  <c:v>44529384.44678168</c:v>
                </c:pt>
                <c:pt idx="12">
                  <c:v>45273825.025423512</c:v>
                </c:pt>
                <c:pt idx="13">
                  <c:v>39843464.079109222</c:v>
                </c:pt>
                <c:pt idx="14">
                  <c:v>41185800.837411612</c:v>
                </c:pt>
                <c:pt idx="15">
                  <c:v>38322735.658839956</c:v>
                </c:pt>
                <c:pt idx="16">
                  <c:v>40583459.35445717</c:v>
                </c:pt>
                <c:pt idx="17">
                  <c:v>46862146.634179562</c:v>
                </c:pt>
                <c:pt idx="18">
                  <c:v>55203517.931634471</c:v>
                </c:pt>
                <c:pt idx="19">
                  <c:v>52524354.037984066</c:v>
                </c:pt>
                <c:pt idx="20">
                  <c:v>40446261.10155528</c:v>
                </c:pt>
                <c:pt idx="21">
                  <c:v>40080741.381002665</c:v>
                </c:pt>
                <c:pt idx="22">
                  <c:v>39003441.517867133</c:v>
                </c:pt>
                <c:pt idx="23">
                  <c:v>44786474.094283536</c:v>
                </c:pt>
                <c:pt idx="24">
                  <c:v>45517772.710113764</c:v>
                </c:pt>
                <c:pt idx="25">
                  <c:v>41756337.684952326</c:v>
                </c:pt>
                <c:pt idx="26">
                  <c:v>41503672.062917098</c:v>
                </c:pt>
                <c:pt idx="27">
                  <c:v>38723565.524593651</c:v>
                </c:pt>
                <c:pt idx="28">
                  <c:v>41023715.108645648</c:v>
                </c:pt>
                <c:pt idx="29">
                  <c:v>47442857.115916967</c:v>
                </c:pt>
                <c:pt idx="30">
                  <c:v>55761229.978451587</c:v>
                </c:pt>
                <c:pt idx="31">
                  <c:v>53113278.246478721</c:v>
                </c:pt>
                <c:pt idx="32">
                  <c:v>40858590.184769109</c:v>
                </c:pt>
                <c:pt idx="33">
                  <c:v>40331260.047098726</c:v>
                </c:pt>
                <c:pt idx="34">
                  <c:v>39121719.183171496</c:v>
                </c:pt>
                <c:pt idx="35">
                  <c:v>44707622.317413948</c:v>
                </c:pt>
                <c:pt idx="36">
                  <c:v>45309965.423155397</c:v>
                </c:pt>
                <c:pt idx="37">
                  <c:v>39737507.003940716</c:v>
                </c:pt>
                <c:pt idx="38">
                  <c:v>41093807.097730435</c:v>
                </c:pt>
                <c:pt idx="39">
                  <c:v>38371196.646707714</c:v>
                </c:pt>
                <c:pt idx="40">
                  <c:v>40830692.529850326</c:v>
                </c:pt>
                <c:pt idx="41">
                  <c:v>47343471.022154272</c:v>
                </c:pt>
                <c:pt idx="42">
                  <c:v>55866365.680944353</c:v>
                </c:pt>
                <c:pt idx="43">
                  <c:v>53390080.838197976</c:v>
                </c:pt>
                <c:pt idx="44">
                  <c:v>41453264.00199385</c:v>
                </c:pt>
                <c:pt idx="45">
                  <c:v>41118956.443118781</c:v>
                </c:pt>
                <c:pt idx="46">
                  <c:v>39911879.697218731</c:v>
                </c:pt>
                <c:pt idx="47">
                  <c:v>45494497.340758279</c:v>
                </c:pt>
                <c:pt idx="48">
                  <c:v>46079591.620309509</c:v>
                </c:pt>
                <c:pt idx="49">
                  <c:v>40472635.548714399</c:v>
                </c:pt>
                <c:pt idx="50">
                  <c:v>41682731.306225099</c:v>
                </c:pt>
                <c:pt idx="51">
                  <c:v>38741635.723459594</c:v>
                </c:pt>
                <c:pt idx="52">
                  <c:v>41289839.855580479</c:v>
                </c:pt>
                <c:pt idx="53">
                  <c:v>47827259.528156169</c:v>
                </c:pt>
                <c:pt idx="54">
                  <c:v>56426541.845788658</c:v>
                </c:pt>
                <c:pt idx="55">
                  <c:v>53690703.237513244</c:v>
                </c:pt>
                <c:pt idx="56">
                  <c:v>41473798.318886966</c:v>
                </c:pt>
                <c:pt idx="57">
                  <c:v>40977680.342894122</c:v>
                </c:pt>
                <c:pt idx="58">
                  <c:v>39766496.733615443</c:v>
                </c:pt>
                <c:pt idx="59">
                  <c:v>45574170.490303591</c:v>
                </c:pt>
                <c:pt idx="60">
                  <c:v>46320253.814296871</c:v>
                </c:pt>
                <c:pt idx="61">
                  <c:v>40932604.247120261</c:v>
                </c:pt>
                <c:pt idx="62">
                  <c:v>42286440.222882807</c:v>
                </c:pt>
                <c:pt idx="63">
                  <c:v>39364236.21165897</c:v>
                </c:pt>
                <c:pt idx="64">
                  <c:v>41775271.106933817</c:v>
                </c:pt>
                <c:pt idx="65">
                  <c:v>48261765.673614576</c:v>
                </c:pt>
                <c:pt idx="66">
                  <c:v>56811765.630703568</c:v>
                </c:pt>
                <c:pt idx="67">
                  <c:v>54168742.134785056</c:v>
                </c:pt>
                <c:pt idx="68">
                  <c:v>41958408.197564587</c:v>
                </c:pt>
                <c:pt idx="69">
                  <c:v>41507465.718736604</c:v>
                </c:pt>
                <c:pt idx="70">
                  <c:v>40345564.470001407</c:v>
                </c:pt>
                <c:pt idx="71">
                  <c:v>46090813.903334469</c:v>
                </c:pt>
                <c:pt idx="72">
                  <c:v>46753117.214403823</c:v>
                </c:pt>
                <c:pt idx="73">
                  <c:v>42970326.499673538</c:v>
                </c:pt>
                <c:pt idx="74">
                  <c:v>42655236.554283231</c:v>
                </c:pt>
                <c:pt idx="75">
                  <c:v>39820098.046686217</c:v>
                </c:pt>
                <c:pt idx="76">
                  <c:v>42198278.034932077</c:v>
                </c:pt>
                <c:pt idx="77">
                  <c:v>48505713.358304828</c:v>
                </c:pt>
                <c:pt idx="78">
                  <c:v>56797802.295216247</c:v>
                </c:pt>
                <c:pt idx="79">
                  <c:v>54040607.997372001</c:v>
                </c:pt>
                <c:pt idx="80">
                  <c:v>41970728.787700459</c:v>
                </c:pt>
                <c:pt idx="81">
                  <c:v>41726772.223155111</c:v>
                </c:pt>
                <c:pt idx="82">
                  <c:v>40513124.495849267</c:v>
                </c:pt>
                <c:pt idx="83">
                  <c:v>46204163.332584485</c:v>
                </c:pt>
                <c:pt idx="84">
                  <c:v>46698085.245130271</c:v>
                </c:pt>
                <c:pt idx="85">
                  <c:v>41133840.552672833</c:v>
                </c:pt>
                <c:pt idx="86">
                  <c:v>42281511.986828461</c:v>
                </c:pt>
                <c:pt idx="87">
                  <c:v>39360950.720956072</c:v>
                </c:pt>
                <c:pt idx="88">
                  <c:v>41597854.608977266</c:v>
                </c:pt>
                <c:pt idx="89">
                  <c:v>47704874.999473177</c:v>
                </c:pt>
                <c:pt idx="90">
                  <c:v>56038853.942846559</c:v>
                </c:pt>
                <c:pt idx="91">
                  <c:v>53364618.285250515</c:v>
                </c:pt>
                <c:pt idx="92">
                  <c:v>41476262.436914146</c:v>
                </c:pt>
                <c:pt idx="93">
                  <c:v>41173988.412392348</c:v>
                </c:pt>
                <c:pt idx="94">
                  <c:v>40156648.754584715</c:v>
                </c:pt>
                <c:pt idx="95">
                  <c:v>46002927.027031921</c:v>
                </c:pt>
                <c:pt idx="96">
                  <c:v>46761330.941161074</c:v>
                </c:pt>
                <c:pt idx="97">
                  <c:v>41362182.156524323</c:v>
                </c:pt>
                <c:pt idx="98">
                  <c:v>42670842.635122001</c:v>
                </c:pt>
                <c:pt idx="99">
                  <c:v>39633646.449296698</c:v>
                </c:pt>
                <c:pt idx="100">
                  <c:v>41932974.66067297</c:v>
                </c:pt>
                <c:pt idx="101">
                  <c:v>48325832.742321104</c:v>
                </c:pt>
                <c:pt idx="102">
                  <c:v>56889796.034897424</c:v>
                </c:pt>
                <c:pt idx="103">
                  <c:v>54282091.56403508</c:v>
                </c:pt>
                <c:pt idx="104">
                  <c:v>42092291.943707719</c:v>
                </c:pt>
                <c:pt idx="105">
                  <c:v>41789196.54651019</c:v>
                </c:pt>
                <c:pt idx="106">
                  <c:v>40702040.211265966</c:v>
                </c:pt>
                <c:pt idx="107">
                  <c:v>46608278.689041078</c:v>
                </c:pt>
                <c:pt idx="108">
                  <c:v>47266475.136731803</c:v>
                </c:pt>
                <c:pt idx="109">
                  <c:v>41725228.879194677</c:v>
                </c:pt>
                <c:pt idx="110">
                  <c:v>42905755.220379286</c:v>
                </c:pt>
                <c:pt idx="111">
                  <c:v>39967945.128316678</c:v>
                </c:pt>
                <c:pt idx="112">
                  <c:v>42360088.452049851</c:v>
                </c:pt>
                <c:pt idx="113">
                  <c:v>48730769.471453413</c:v>
                </c:pt>
                <c:pt idx="114">
                  <c:v>57214238.241808712</c:v>
                </c:pt>
                <c:pt idx="115">
                  <c:v>54636924.559948176</c:v>
                </c:pt>
                <c:pt idx="116">
                  <c:v>42599900.257305637</c:v>
                </c:pt>
                <c:pt idx="117">
                  <c:v>42085712.082446843</c:v>
                </c:pt>
                <c:pt idx="118">
                  <c:v>40840852.193463445</c:v>
                </c:pt>
                <c:pt idx="119">
                  <c:v>46503964.359224036</c:v>
                </c:pt>
                <c:pt idx="120">
                  <c:v>47131770.017912947</c:v>
                </c:pt>
                <c:pt idx="121">
                  <c:v>43135422.407494217</c:v>
                </c:pt>
                <c:pt idx="122">
                  <c:v>42778442.45564194</c:v>
                </c:pt>
                <c:pt idx="123">
                  <c:v>39981908.463803999</c:v>
                </c:pt>
                <c:pt idx="124">
                  <c:v>42462760.036515445</c:v>
                </c:pt>
                <c:pt idx="125">
                  <c:v>48997715.591063969</c:v>
                </c:pt>
                <c:pt idx="126">
                  <c:v>57488576.715500787</c:v>
                </c:pt>
                <c:pt idx="127">
                  <c:v>55023791.09021455</c:v>
                </c:pt>
                <c:pt idx="128">
                  <c:v>43020443.067276716</c:v>
                </c:pt>
                <c:pt idx="129">
                  <c:v>42865194.751709647</c:v>
                </c:pt>
                <c:pt idx="130">
                  <c:v>41732041.546624824</c:v>
                </c:pt>
                <c:pt idx="131">
                  <c:v>47446078.818280339</c:v>
                </c:pt>
                <c:pt idx="132">
                  <c:v>47819258.947494581</c:v>
                </c:pt>
                <c:pt idx="133">
                  <c:v>42274727.199254543</c:v>
                </c:pt>
                <c:pt idx="134">
                  <c:v>43451146.677060537</c:v>
                </c:pt>
                <c:pt idx="135">
                  <c:v>40514157.957673654</c:v>
                </c:pt>
                <c:pt idx="136">
                  <c:v>42912050.890136905</c:v>
                </c:pt>
                <c:pt idx="137">
                  <c:v>49289302.890946269</c:v>
                </c:pt>
                <c:pt idx="138">
                  <c:v>57780985.388058797</c:v>
                </c:pt>
                <c:pt idx="139">
                  <c:v>55210242.68760407</c:v>
                </c:pt>
                <c:pt idx="140">
                  <c:v>43171575.639610074</c:v>
                </c:pt>
                <c:pt idx="141">
                  <c:v>42648352.365318313</c:v>
                </c:pt>
                <c:pt idx="142">
                  <c:v>41395278.749577671</c:v>
                </c:pt>
                <c:pt idx="143">
                  <c:v>47056748.169986799</c:v>
                </c:pt>
                <c:pt idx="144">
                  <c:v>48098525.657241002</c:v>
                </c:pt>
                <c:pt idx="145">
                  <c:v>42552351.163649522</c:v>
                </c:pt>
                <c:pt idx="146">
                  <c:v>43726306.523428336</c:v>
                </c:pt>
                <c:pt idx="147">
                  <c:v>40790960.549392901</c:v>
                </c:pt>
                <c:pt idx="148">
                  <c:v>43191317.599883325</c:v>
                </c:pt>
                <c:pt idx="149">
                  <c:v>49571855.091395587</c:v>
                </c:pt>
                <c:pt idx="150">
                  <c:v>58067644.451886743</c:v>
                </c:pt>
                <c:pt idx="151">
                  <c:v>55500187.242134921</c:v>
                </c:pt>
                <c:pt idx="152">
                  <c:v>43459877.44878947</c:v>
                </c:pt>
                <c:pt idx="153">
                  <c:v>42933368.683794804</c:v>
                </c:pt>
                <c:pt idx="154">
                  <c:v>41676188.20467554</c:v>
                </c:pt>
                <c:pt idx="155">
                  <c:v>47336014.87973322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6782464"/>
        <c:axId val="166784000"/>
      </c:lineChart>
      <c:dateAx>
        <c:axId val="166782464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crossAx val="166784000"/>
        <c:crosses val="autoZero"/>
        <c:auto val="1"/>
        <c:lblOffset val="100"/>
        <c:baseTimeUnit val="months"/>
      </c:dateAx>
      <c:valAx>
        <c:axId val="166784000"/>
        <c:scaling>
          <c:orientation val="minMax"/>
          <c:max val="64310254"/>
          <c:min val="35812279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6678246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[Residential Application.xlsx]NormalizedAnnualDataSumm!PivotTable1</c:name>
    <c:fmtId val="0"/>
  </c:pivotSource>
  <c:chart>
    <c:autoTitleDeleted val="0"/>
    <c:pivotFmts>
      <c:pivotFmt>
        <c:idx val="0"/>
        <c:marker>
          <c:symbol val="none"/>
        </c:marker>
      </c:pivotFmt>
      <c:pivotFmt>
        <c:idx val="1"/>
        <c:marker>
          <c:symbol val="none"/>
        </c:marker>
      </c:pivotFmt>
    </c:pivotFmts>
    <c:plotArea>
      <c:layout/>
      <c:lineChart>
        <c:grouping val="standard"/>
        <c:varyColors val="0"/>
        <c:ser>
          <c:idx val="0"/>
          <c:order val="0"/>
          <c:tx>
            <c:strRef>
              <c:f>NormalizedAnnualDataSumm!$B$3</c:f>
              <c:strCache>
                <c:ptCount val="1"/>
                <c:pt idx="0">
                  <c:v>ReskWh </c:v>
                </c:pt>
              </c:strCache>
            </c:strRef>
          </c:tx>
          <c:marker>
            <c:symbol val="none"/>
          </c:marker>
          <c:cat>
            <c:strRef>
              <c:f>NormalizedAnnualDataSumm!$A$4:$A$16</c:f>
              <c:strCache>
                <c:ptCount val="13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</c:strCache>
            </c:strRef>
          </c:cat>
          <c:val>
            <c:numRef>
              <c:f>NormalizedAnnualDataSumm!$B$4:$B$16</c:f>
              <c:numCache>
                <c:formatCode>#,##0_ ;[Red]\-#,##0\ </c:formatCode>
                <c:ptCount val="13"/>
                <c:pt idx="0">
                  <c:v>545789346</c:v>
                </c:pt>
                <c:pt idx="1">
                  <c:v>513571047</c:v>
                </c:pt>
                <c:pt idx="2">
                  <c:v>504901688</c:v>
                </c:pt>
                <c:pt idx="3">
                  <c:v>556624494</c:v>
                </c:pt>
                <c:pt idx="4">
                  <c:v>528257058</c:v>
                </c:pt>
                <c:pt idx="5">
                  <c:v>545471574</c:v>
                </c:pt>
                <c:pt idx="6">
                  <c:v>535976112</c:v>
                </c:pt>
                <c:pt idx="7">
                  <c:v>523950900</c:v>
                </c:pt>
                <c:pt idx="8">
                  <c:v>556896336</c:v>
                </c:pt>
                <c:pt idx="9">
                  <c:v>551353006</c:v>
                </c:pt>
                <c:pt idx="10">
                  <c:v>551839571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NormalizedAnnualDataSumm!$C$3</c:f>
              <c:strCache>
                <c:ptCount val="1"/>
                <c:pt idx="0">
                  <c:v>Normalized Value </c:v>
                </c:pt>
              </c:strCache>
            </c:strRef>
          </c:tx>
          <c:marker>
            <c:symbol val="none"/>
          </c:marker>
          <c:cat>
            <c:strRef>
              <c:f>NormalizedAnnualDataSumm!$A$4:$A$16</c:f>
              <c:strCache>
                <c:ptCount val="13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</c:strCache>
            </c:strRef>
          </c:cat>
          <c:val>
            <c:numRef>
              <c:f>NormalizedAnnualDataSumm!$C$4:$C$16</c:f>
              <c:numCache>
                <c:formatCode>#,##0_ ;[Red]\-#,##0\ </c:formatCode>
                <c:ptCount val="13"/>
                <c:pt idx="0">
                  <c:v>519206877.17094111</c:v>
                </c:pt>
                <c:pt idx="1">
                  <c:v>524116221.65374821</c:v>
                </c:pt>
                <c:pt idx="2">
                  <c:v>529861620.16452301</c:v>
                </c:pt>
                <c:pt idx="3">
                  <c:v>529921683.72577071</c:v>
                </c:pt>
                <c:pt idx="4">
                  <c:v>534003084.55144721</c:v>
                </c:pt>
                <c:pt idx="5">
                  <c:v>539823331.33163297</c:v>
                </c:pt>
                <c:pt idx="6">
                  <c:v>544155968.8401612</c:v>
                </c:pt>
                <c:pt idx="7">
                  <c:v>536990416.97305834</c:v>
                </c:pt>
                <c:pt idx="8">
                  <c:v>543050504.57455564</c:v>
                </c:pt>
                <c:pt idx="9">
                  <c:v>546837853.98232257</c:v>
                </c:pt>
                <c:pt idx="10">
                  <c:v>552064144.96203947</c:v>
                </c:pt>
                <c:pt idx="11">
                  <c:v>553523827.56272221</c:v>
                </c:pt>
                <c:pt idx="12">
                  <c:v>556904597.49600542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114304"/>
        <c:axId val="172115840"/>
      </c:lineChart>
      <c:catAx>
        <c:axId val="172114304"/>
        <c:scaling>
          <c:orientation val="minMax"/>
        </c:scaling>
        <c:delete val="0"/>
        <c:axPos val="b"/>
        <c:majorTickMark val="out"/>
        <c:minorTickMark val="none"/>
        <c:tickLblPos val="nextTo"/>
        <c:crossAx val="172115840"/>
        <c:crosses val="autoZero"/>
        <c:auto val="1"/>
        <c:lblAlgn val="ctr"/>
        <c:lblOffset val="100"/>
        <c:noMultiLvlLbl val="0"/>
      </c:catAx>
      <c:valAx>
        <c:axId val="172115840"/>
        <c:scaling>
          <c:orientation val="minMax"/>
        </c:scaling>
        <c:delete val="0"/>
        <c:axPos val="l"/>
        <c:majorGridlines/>
        <c:numFmt formatCode="#,##0_ ;[Red]\-#,##0\ " sourceLinked="1"/>
        <c:majorTickMark val="out"/>
        <c:minorTickMark val="none"/>
        <c:tickLblPos val="nextTo"/>
        <c:crossAx val="17211430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466725</xdr:colOff>
      <xdr:row>4</xdr:row>
      <xdr:rowOff>147637</xdr:rowOff>
    </xdr:from>
    <xdr:to>
      <xdr:col>13</xdr:col>
      <xdr:colOff>161925</xdr:colOff>
      <xdr:row>19</xdr:row>
      <xdr:rowOff>33337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447675</xdr:colOff>
      <xdr:row>4</xdr:row>
      <xdr:rowOff>147637</xdr:rowOff>
    </xdr:from>
    <xdr:to>
      <xdr:col>12</xdr:col>
      <xdr:colOff>142875</xdr:colOff>
      <xdr:row>19</xdr:row>
      <xdr:rowOff>33337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342900</xdr:colOff>
      <xdr:row>4</xdr:row>
      <xdr:rowOff>147637</xdr:rowOff>
    </xdr:from>
    <xdr:to>
      <xdr:col>13</xdr:col>
      <xdr:colOff>38100</xdr:colOff>
      <xdr:row>19</xdr:row>
      <xdr:rowOff>33337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466725</xdr:colOff>
      <xdr:row>4</xdr:row>
      <xdr:rowOff>147637</xdr:rowOff>
    </xdr:from>
    <xdr:to>
      <xdr:col>13</xdr:col>
      <xdr:colOff>161925</xdr:colOff>
      <xdr:row>19</xdr:row>
      <xdr:rowOff>33337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219075</xdr:colOff>
      <xdr:row>4</xdr:row>
      <xdr:rowOff>147637</xdr:rowOff>
    </xdr:from>
    <xdr:to>
      <xdr:col>12</xdr:col>
      <xdr:colOff>523875</xdr:colOff>
      <xdr:row>19</xdr:row>
      <xdr:rowOff>33337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Martin Benum" refreshedDate="41652.491478240743" createdVersion="4" refreshedVersion="4" minRefreshableVersion="3" recordCount="132">
  <cacheSource type="worksheet">
    <worksheetSource ref="A1:E133" sheet="Predicted Monthly Data Summ"/>
  </cacheSource>
  <cacheFields count="6">
    <cacheField name="Date" numFmtId="14">
      <sharedItems containsSemiMixedTypes="0" containsNonDate="0" containsDate="1" containsString="0" minDate="2002-01-01T00:00:00" maxDate="2012-12-02T00:00:00" count="132">
        <d v="2002-01-01T00:00:00"/>
        <d v="2002-02-01T00:00:00"/>
        <d v="2002-03-01T00:00:00"/>
        <d v="2002-04-01T00:00:00"/>
        <d v="2002-05-01T00:00:00"/>
        <d v="2002-06-01T00:00:00"/>
        <d v="2002-07-01T00:00:00"/>
        <d v="2002-08-01T00:00:00"/>
        <d v="2002-09-01T00:00:00"/>
        <d v="2002-10-01T00:00:00"/>
        <d v="2002-11-01T00:00:00"/>
        <d v="2002-12-01T00:00:00"/>
        <d v="2003-01-01T00:00:00"/>
        <d v="2003-02-01T00:00:00"/>
        <d v="2003-03-01T00:00:00"/>
        <d v="2003-04-01T00:00:00"/>
        <d v="2003-05-01T00:00:00"/>
        <d v="2003-06-01T00:00:00"/>
        <d v="2003-07-01T00:00:00"/>
        <d v="2003-08-01T00:00:00"/>
        <d v="2003-09-01T00:00:00"/>
        <d v="2003-10-01T00:00:00"/>
        <d v="2003-11-01T00:00:00"/>
        <d v="2003-12-01T00:00:00"/>
        <d v="2004-01-01T00:00:00"/>
        <d v="2004-02-01T00:00:00"/>
        <d v="2004-03-01T00:00:00"/>
        <d v="2004-04-01T00:00:00"/>
        <d v="2004-05-01T00:00:00"/>
        <d v="2004-06-01T00:00:00"/>
        <d v="2004-07-01T00:00:00"/>
        <d v="2004-08-01T00:00:00"/>
        <d v="2004-09-01T00:00:00"/>
        <d v="2004-10-01T00:00:00"/>
        <d v="2004-11-01T00:00:00"/>
        <d v="2004-12-01T00:00:00"/>
        <d v="2005-01-01T00:00:00"/>
        <d v="2005-02-01T00:00:00"/>
        <d v="2005-03-01T00:00:00"/>
        <d v="2005-04-01T00:00:00"/>
        <d v="2005-05-01T00:00:00"/>
        <d v="2005-06-01T00:00:00"/>
        <d v="2005-07-01T00:00:00"/>
        <d v="2005-08-01T00:00:00"/>
        <d v="2005-09-01T00:00:00"/>
        <d v="2005-10-01T00:00:00"/>
        <d v="2005-11-01T00:00:00"/>
        <d v="2005-12-01T00:00:00"/>
        <d v="2006-01-01T00:00:00"/>
        <d v="2006-02-01T00:00:00"/>
        <d v="2006-03-01T00:00:00"/>
        <d v="2006-04-01T00:00:00"/>
        <d v="2006-05-01T00:00:00"/>
        <d v="2006-06-01T00:00:00"/>
        <d v="2006-07-01T00:00:00"/>
        <d v="2006-08-01T00:00:00"/>
        <d v="2006-09-01T00:00:00"/>
        <d v="2006-10-01T00:00:00"/>
        <d v="2006-11-01T00:00:00"/>
        <d v="2006-12-01T00:00:00"/>
        <d v="2007-01-01T00:00:00"/>
        <d v="2007-02-01T00:00:00"/>
        <d v="2007-03-01T00:00:00"/>
        <d v="2007-04-01T00:00:00"/>
        <d v="2007-05-01T00:00:00"/>
        <d v="2007-06-01T00:00:00"/>
        <d v="2007-07-01T00:00:00"/>
        <d v="2007-08-01T00:00:00"/>
        <d v="2007-09-01T00:00:00"/>
        <d v="2007-10-01T00:00:00"/>
        <d v="2007-11-01T00:00:00"/>
        <d v="2007-12-01T00:00:00"/>
        <d v="2008-01-01T00:00:00"/>
        <d v="2008-02-01T00:00:00"/>
        <d v="2008-03-01T00:00:00"/>
        <d v="2008-04-01T00:00:00"/>
        <d v="2008-05-01T00:00:00"/>
        <d v="2008-06-01T00:00:00"/>
        <d v="2008-07-01T00:00:00"/>
        <d v="2008-08-01T00:00:00"/>
        <d v="2008-09-01T00:00:00"/>
        <d v="2008-10-01T00:00:00"/>
        <d v="2008-11-01T00:00:00"/>
        <d v="2008-12-01T00:00:00"/>
        <d v="2009-01-01T00:00:00"/>
        <d v="2009-02-01T00:00:00"/>
        <d v="2009-03-01T00:00:00"/>
        <d v="2009-04-01T00:00:00"/>
        <d v="2009-05-01T00:00:00"/>
        <d v="2009-06-01T00:00:00"/>
        <d v="2009-07-01T00:00:00"/>
        <d v="2009-08-01T00:00:00"/>
        <d v="2009-09-01T00:00:00"/>
        <d v="2009-10-01T00:00:00"/>
        <d v="2009-11-01T00:00:00"/>
        <d v="2009-12-01T00:00:00"/>
        <d v="2010-01-01T00:00:00"/>
        <d v="2010-02-01T00:00:00"/>
        <d v="2010-03-01T00:00:00"/>
        <d v="2010-04-01T00:00:00"/>
        <d v="2010-05-01T00:00:00"/>
        <d v="2010-06-01T00:00:00"/>
        <d v="2010-07-01T00:00:00"/>
        <d v="2010-08-01T00:00:00"/>
        <d v="2010-09-01T00:00:00"/>
        <d v="2010-10-01T00:00:00"/>
        <d v="2010-11-01T00:00:00"/>
        <d v="2010-12-01T00:00:00"/>
        <d v="2011-01-01T00:00:00"/>
        <d v="2011-02-01T00:00:00"/>
        <d v="2011-03-01T00:00:00"/>
        <d v="2011-04-01T00:00:00"/>
        <d v="2011-05-01T00:00:00"/>
        <d v="2011-06-01T00:00:00"/>
        <d v="2011-07-01T00:00:00"/>
        <d v="2011-08-01T00:00:00"/>
        <d v="2011-09-01T00:00:00"/>
        <d v="2011-10-01T00:00:00"/>
        <d v="2011-11-01T00:00:00"/>
        <d v="2011-12-01T00:00:00"/>
        <d v="2012-01-01T00:00:00"/>
        <d v="2012-02-01T00:00:00"/>
        <d v="2012-03-01T00:00:00"/>
        <d v="2012-04-01T00:00:00"/>
        <d v="2012-05-01T00:00:00"/>
        <d v="2012-06-01T00:00:00"/>
        <d v="2012-07-01T00:00:00"/>
        <d v="2012-08-01T00:00:00"/>
        <d v="2012-09-01T00:00:00"/>
        <d v="2012-10-01T00:00:00"/>
        <d v="2012-11-01T00:00:00"/>
        <d v="2012-12-01T00:00:00"/>
      </sharedItems>
    </cacheField>
    <cacheField name="Year" numFmtId="0">
      <sharedItems containsSemiMixedTypes="0" containsString="0" containsNumber="1" containsInteger="1" minValue="2002" maxValue="2012" count="11">
        <n v="2002"/>
        <n v="2003"/>
        <n v="2004"/>
        <n v="2005"/>
        <n v="2006"/>
        <n v="2007"/>
        <n v="2008"/>
        <n v="2009"/>
        <n v="2010"/>
        <n v="2011"/>
        <n v="2012"/>
      </sharedItems>
    </cacheField>
    <cacheField name="ReskWh" numFmtId="0">
      <sharedItems containsSemiMixedTypes="0" containsString="0" containsNumber="1" containsInteger="1" minValue="35812279" maxValue="64310254" count="132">
        <n v="44994028"/>
        <n v="37568894"/>
        <n v="42737446"/>
        <n v="39147597"/>
        <n v="40435651"/>
        <n v="47697303"/>
        <n v="61631439"/>
        <n v="58763340"/>
        <n v="46861340"/>
        <n v="41859246"/>
        <n v="39708994"/>
        <n v="44384068"/>
        <n v="46049624"/>
        <n v="40095973"/>
        <n v="42167524"/>
        <n v="36553705"/>
        <n v="37556483"/>
        <n v="42984371"/>
        <n v="52284129"/>
        <n v="50166813"/>
        <n v="41546449"/>
        <n v="39767949"/>
        <n v="39517539"/>
        <n v="44880488"/>
        <n v="46621843"/>
        <n v="41725458"/>
        <n v="40318730"/>
        <n v="36501288"/>
        <n v="37912797"/>
        <n v="40816462"/>
        <n v="46558822"/>
        <n v="46668262"/>
        <n v="42381567"/>
        <n v="40841015"/>
        <n v="39833401"/>
        <n v="44722043"/>
        <n v="48542522"/>
        <n v="41428497"/>
        <n v="41222444"/>
        <n v="37169881"/>
        <n v="41798246"/>
        <n v="50864873"/>
        <n v="64310254"/>
        <n v="57380326"/>
        <n v="44439886"/>
        <n v="43790040"/>
        <n v="40873328"/>
        <n v="44804197"/>
        <n v="45114205"/>
        <n v="40806997"/>
        <n v="40480471"/>
        <n v="35812279"/>
        <n v="42016702"/>
        <n v="47732513"/>
        <n v="57684708"/>
        <n v="54013596"/>
        <n v="41817352"/>
        <n v="40617584"/>
        <n v="39860324"/>
        <n v="42300327"/>
        <n v="49655654"/>
        <n v="42071834"/>
        <n v="42673883"/>
        <n v="38768209"/>
        <n v="42375322"/>
        <n v="47241676"/>
        <n v="55686988"/>
        <n v="52589522"/>
        <n v="46292473"/>
        <n v="42755297"/>
        <n v="39696528"/>
        <n v="45664188"/>
        <n v="48403355"/>
        <n v="41987002"/>
        <n v="42868481"/>
        <n v="37437487"/>
        <n v="40389568"/>
        <n v="46892295"/>
        <n v="53433614"/>
        <n v="50492140"/>
        <n v="43875199"/>
        <n v="41962529"/>
        <n v="41454529"/>
        <n v="46779913"/>
        <n v="49269704"/>
        <n v="42707906"/>
        <n v="42120515"/>
        <n v="36025863"/>
        <n v="40093276"/>
        <n v="42053575"/>
        <n v="49014200"/>
        <n v="49062730"/>
        <n v="45459559"/>
        <n v="41950384"/>
        <n v="40104832"/>
        <n v="46088356"/>
        <n v="49397907"/>
        <n v="40768686"/>
        <n v="40910014"/>
        <n v="36681881"/>
        <n v="44687288"/>
        <n v="51533466"/>
        <n v="61497459"/>
        <n v="57219511"/>
        <n v="45833578"/>
        <n v="41340554"/>
        <n v="39815993"/>
        <n v="47209999"/>
        <n v="49366174"/>
        <n v="41646640"/>
        <n v="42432747"/>
        <n v="38424019"/>
        <n v="42408613"/>
        <n v="49689088"/>
        <n v="61625002"/>
        <n v="56052529"/>
        <n v="44303045"/>
        <n v="41882054"/>
        <n v="39806546"/>
        <n v="43716549"/>
        <n v="46828561"/>
        <n v="40144723"/>
        <n v="38792419"/>
        <n v="37716766"/>
        <n v="42865233"/>
        <n v="52997688"/>
        <n v="63233816"/>
        <n v="57288251"/>
        <n v="46380786"/>
        <n v="41744479"/>
        <n v="39247878"/>
        <n v="44598971"/>
      </sharedItems>
    </cacheField>
    <cacheField name="Predicted Value" numFmtId="0">
      <sharedItems containsSemiMixedTypes="0" containsString="0" containsNumber="1" minValue="38309483.53958001" maxValue="63486604.096769243" count="132">
        <n v="43804161.767833412"/>
        <n v="38630808.146159798"/>
        <n v="40779121.280992866"/>
        <n v="38668989.396619953"/>
        <n v="39758483.963234872"/>
        <n v="46157287.054031499"/>
        <n v="60417189.162242264"/>
        <n v="55537648.633195579"/>
        <n v="45627829.504047938"/>
        <n v="40881399.480220839"/>
        <n v="39062995.661185078"/>
        <n v="44637245.293428332"/>
        <n v="45904447.030664399"/>
        <n v="40262334.72897017"/>
        <n v="41570923.615008876"/>
        <n v="38942972.720678344"/>
        <n v="39105735.588125631"/>
        <n v="44984107.386525854"/>
        <n v="53216668.470223367"/>
        <n v="54368126.804962859"/>
        <n v="39497344.680352822"/>
        <n v="39946265.67040614"/>
        <n v="38990207.058155879"/>
        <n v="44511197.332289606"/>
        <n v="46377350.868359216"/>
        <n v="41729868.765529834"/>
        <n v="41268098.680056915"/>
        <n v="38825297.994899832"/>
        <n v="40306057.408425704"/>
        <n v="43376227.916014344"/>
        <n v="50511203.456171378"/>
        <n v="47983369.323526114"/>
        <n v="41516491.606898487"/>
        <n v="40022406.867335007"/>
        <n v="38980110.464261159"/>
        <n v="44974296.680595562"/>
        <n v="45646120.699821055"/>
        <n v="39609794.467727192"/>
        <n v="41660903.69635734"/>
        <n v="38309483.53958001"/>
        <n v="39511466.296009012"/>
        <n v="54857266.027808428"/>
        <n v="61129339.01881063"/>
        <n v="56530032.894201644"/>
        <n v="43184889.600367874"/>
        <n v="41398033.503508717"/>
        <n v="39831811.215965688"/>
        <n v="45906089.03777805"/>
        <n v="44971867.342478186"/>
        <n v="40264854.531247824"/>
        <n v="41641042.758134678"/>
        <n v="38590590.013280973"/>
        <n v="42218789.812561303"/>
        <n v="47923152.681223586"/>
        <n v="59485331.523877688"/>
        <n v="52829854.068206213"/>
        <n v="39553638.349466816"/>
        <n v="41037895.719603769"/>
        <n v="39645401.427257538"/>
        <n v="44895242.707116649"/>
        <n v="45843151.541706443"/>
        <n v="41623443.044047326"/>
        <n v="42443930.293446645"/>
        <n v="39630737.705370173"/>
        <n v="42330115.197809353"/>
        <n v="50974587.589932755"/>
        <n v="53588177.174313426"/>
        <n v="57372680.110998303"/>
        <n v="43310863.695258349"/>
        <n v="42497212.000583529"/>
        <n v="40755832.721050046"/>
        <n v="46273449.447349668"/>
        <n v="46119848.317220688"/>
        <n v="43228398.464042842"/>
        <n v="43232920.720679134"/>
        <n v="39408333.480196044"/>
        <n v="41081281.145443738"/>
        <n v="48406483.250390038"/>
        <n v="54064352.191690862"/>
        <n v="49363233.991761863"/>
        <n v="41327040.947289154"/>
        <n v="41609501.310183212"/>
        <n v="40851264.941471606"/>
        <n v="46544950.670149088"/>
        <n v="47432597.759104438"/>
        <n v="40939955.717903078"/>
        <n v="42353639.792254746"/>
        <n v="39416219.467698559"/>
        <n v="40704436.483826831"/>
        <n v="43939791.68657352"/>
        <n v="46407964.822280295"/>
        <n v="51449033.696890168"/>
        <n v="40210033.55170998"/>
        <n v="41117596.014092177"/>
        <n v="39896591.621258721"/>
        <n v="46189532.908960491"/>
        <n v="46766624.725045569"/>
        <n v="41114697.759924017"/>
        <n v="42008457.926574126"/>
        <n v="39031305.662964575"/>
        <n v="44699109.90967305"/>
        <n v="46901595.178141877"/>
        <n v="59713298.559274927"/>
        <n v="57238917.807531878"/>
        <n v="42069389.528442129"/>
        <n v="41427088.128880233"/>
        <n v="40733802.914572954"/>
        <n v="47091998.191487134"/>
        <n v="47637701.731632262"/>
        <n v="41847647.631523699"/>
        <n v="43235954.990174882"/>
        <n v="40074971.382507361"/>
        <n v="41931520.091738485"/>
        <n v="46619170.349815771"/>
        <n v="63486604.096769243"/>
        <n v="55870067.295874223"/>
        <n v="43181213.267603666"/>
        <n v="41929775.007163666"/>
        <n v="40453082.523923934"/>
        <n v="46046713.776200473"/>
        <n v="46414462.301563397"/>
        <n v="42449215.671466097"/>
        <n v="41650952.92297896"/>
        <n v="40018792.081525072"/>
        <n v="44125883.84341225"/>
        <n v="52002071.11486648"/>
        <n v="62895748.984380528"/>
        <n v="55229875.997826129"/>
        <n v="43465496.407411501"/>
        <n v="42622341.001031756"/>
        <n v="41953718.746788204"/>
        <n v="46985519.62032897"/>
      </sharedItems>
    </cacheField>
    <cacheField name="Absolute % Error" numFmtId="164">
      <sharedItems containsSemiMixedTypes="0" containsString="0" containsNumber="1" minValue="1.0570921785528954E-4" maxValue="0.11547682299975721" count="132">
        <n v="2.644498136878495E-2"/>
        <n v="2.8265781424382574E-2"/>
        <n v="4.5822221547987083E-2"/>
        <n v="1.2225721118464736E-2"/>
        <n v="1.674678210980524E-2"/>
        <n v="3.2287275151982937E-2"/>
        <n v="1.970179274505884E-2"/>
        <n v="5.4892920770065502E-2"/>
        <n v="2.632256132564844E-2"/>
        <n v="2.3360347192569131E-2"/>
        <n v="1.6268312886871968E-2"/>
        <n v="5.7042381385214985E-3"/>
        <n v="3.1526200807980697E-3"/>
        <n v="4.1490882131771691E-3"/>
        <n v="1.4148338066781542E-2"/>
        <n v="6.5363216141245989E-2"/>
        <n v="4.125126913842362E-2"/>
        <n v="4.6522406633002833E-2"/>
        <n v="1.7835995130058822E-2"/>
        <n v="8.3746874750900729E-2"/>
        <n v="4.9320805242517307E-2"/>
        <n v="4.4839292669114116E-3"/>
        <n v="1.3344250557812333E-2"/>
        <n v="8.2283122168901913E-3"/>
        <n v="5.2441541541115057E-3"/>
        <n v="1.0570921785528954E-4"/>
        <n v="2.3546591870748774E-2"/>
        <n v="6.3669259969670974E-2"/>
        <n v="6.3125398224396459E-2"/>
        <n v="6.2714056794396913E-2"/>
        <n v="8.4890065650101251E-2"/>
        <n v="2.8179907868137757E-2"/>
        <n v="2.0411595283900508E-2"/>
        <n v="2.0043775421962295E-2"/>
        <n v="2.1421483336028491E-2"/>
        <n v="5.6404775737897723E-3"/>
        <n v="5.9667301591354173E-2"/>
        <n v="4.389979516449289E-2"/>
        <n v="1.0636431366304716E-2"/>
        <n v="3.0659300189312143E-2"/>
        <n v="5.4709944144330565E-2"/>
        <n v="7.849017981050356E-2"/>
        <n v="4.9462018625977905E-2"/>
        <n v="1.4818547838127588E-2"/>
        <n v="2.8240315459677957E-2"/>
        <n v="5.4624441916273268E-2"/>
        <n v="2.5481575271637087E-2"/>
        <n v="2.4593500420910339E-2"/>
        <n v="3.1550518849177128E-3"/>
        <n v="1.3285527203880638E-2"/>
        <n v="2.8669917356808374E-2"/>
        <n v="7.7579843865311471E-2"/>
        <n v="4.8097019266601024E-3"/>
        <n v="3.9939167087973387E-3"/>
        <n v="3.1214919626145768E-2"/>
        <n v="2.1915629016697694E-2"/>
        <n v="5.4133357141628299E-2"/>
        <n v="1.0348023644236681E-2"/>
        <n v="5.391892267169282E-3"/>
        <n v="6.1345050763239928E-2"/>
        <n v="7.6778818748285085E-2"/>
        <n v="1.0657746842048154E-2"/>
        <n v="5.3886051698964176E-3"/>
        <n v="2.2248350584629092E-2"/>
        <n v="1.066819083773488E-3"/>
        <n v="7.9017340323250904E-2"/>
        <n v="3.7689429812339179E-2"/>
        <n v="9.0952682760613468E-2"/>
        <n v="6.4408080007772553E-2"/>
        <n v="6.0363280698639641E-3"/>
        <n v="2.668507233302737E-2"/>
        <n v="1.334221572821283E-2"/>
        <n v="4.7176619942549687E-2"/>
        <n v="2.9566208705323671E-2"/>
        <n v="8.5013443951777561E-3"/>
        <n v="5.2643663828078092E-2"/>
        <n v="1.7126034758374674E-2"/>
        <n v="3.2290768672977893E-2"/>
        <n v="1.1804146200757863E-2"/>
        <n v="2.2358054307821708E-2"/>
        <n v="5.8077412998419585E-2"/>
        <n v="8.4129269190803026E-3"/>
        <n v="1.4552428240793509E-2"/>
        <n v="5.0227184016120785E-3"/>
        <n v="3.7286731840231103E-2"/>
        <n v="4.1396323249773062E-2"/>
        <n v="5.5347089715010837E-3"/>
        <n v="9.4108959102480322E-2"/>
        <n v="1.5243465857637349E-2"/>
        <n v="4.4852707209161652E-2"/>
        <n v="5.3173063677866922E-2"/>
        <n v="4.863780912497466E-2"/>
        <n v="0.11547682299975721"/>
        <n v="1.9851736897279006E-2"/>
        <n v="5.1924012234056795E-3"/>
        <n v="2.1952813626177382E-3"/>
        <n v="5.3267080221727423E-2"/>
        <n v="8.4871943119289375E-3"/>
        <n v="2.685024567760172E-2"/>
        <n v="6.4048641970257059E-2"/>
        <n v="2.645474854739461E-4"/>
        <n v="8.9880832425634299E-2"/>
        <n v="2.9011937561925497E-2"/>
        <n v="3.3916416258570177E-4"/>
        <n v="8.2127310059840197E-2"/>
        <n v="2.0932019653203625E-3"/>
        <n v="2.3051287822281719E-2"/>
        <n v="2.4994876300011466E-3"/>
        <n v="3.5013292064475919E-2"/>
        <n v="4.8265029669548026E-3"/>
        <n v="1.892896517340445E-2"/>
        <n v="4.2966676195620286E-2"/>
        <n v="1.1249905962770233E-2"/>
        <n v="6.1782531613062186E-2"/>
        <n v="3.0208552314030652E-2"/>
        <n v="3.2551912889742566E-3"/>
        <n v="2.5321774889205347E-2"/>
        <n v="1.1394142026478976E-3"/>
        <n v="1.6241964925164155E-2"/>
        <n v="5.3301663317488153E-2"/>
        <n v="8.8428661823839287E-3"/>
        <n v="5.7404622556894894E-2"/>
        <n v="7.3687952354272113E-2"/>
        <n v="6.1034556396618748E-2"/>
        <n v="2.9409634689545494E-2"/>
        <n v="1.8786043744653914E-2"/>
        <n v="5.3463010301240035E-3"/>
        <n v="3.593014215382262E-2"/>
        <n v="6.2855545237816779E-2"/>
        <n v="2.1029415675106553E-2"/>
        <n v="6.8942345030429508E-2"/>
        <n v="5.3511293350893011E-2"/>
      </sharedItems>
    </cacheField>
    <cacheField name="Absolute % Error " numFmtId="0" formula=" ABS('Predicted Value'-ReskWh)/ReskWh" databaseField="0"/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Martin Benum" refreshedDate="41652.491482754631" createdVersion="4" refreshedVersion="4" minRefreshableVersion="3" recordCount="132">
  <cacheSource type="worksheet">
    <worksheetSource ref="A1:E133" sheet="Predicted Monthly Data Summ"/>
  </cacheSource>
  <cacheFields count="5">
    <cacheField name="Date" numFmtId="14">
      <sharedItems containsSemiMixedTypes="0" containsNonDate="0" containsDate="1" containsString="0" minDate="2002-01-01T00:00:00" maxDate="2012-12-02T00:00:00" count="132">
        <d v="2002-01-01T00:00:00"/>
        <d v="2002-02-01T00:00:00"/>
        <d v="2002-03-01T00:00:00"/>
        <d v="2002-04-01T00:00:00"/>
        <d v="2002-05-01T00:00:00"/>
        <d v="2002-06-01T00:00:00"/>
        <d v="2002-07-01T00:00:00"/>
        <d v="2002-08-01T00:00:00"/>
        <d v="2002-09-01T00:00:00"/>
        <d v="2002-10-01T00:00:00"/>
        <d v="2002-11-01T00:00:00"/>
        <d v="2002-12-01T00:00:00"/>
        <d v="2003-01-01T00:00:00"/>
        <d v="2003-02-01T00:00:00"/>
        <d v="2003-03-01T00:00:00"/>
        <d v="2003-04-01T00:00:00"/>
        <d v="2003-05-01T00:00:00"/>
        <d v="2003-06-01T00:00:00"/>
        <d v="2003-07-01T00:00:00"/>
        <d v="2003-08-01T00:00:00"/>
        <d v="2003-09-01T00:00:00"/>
        <d v="2003-10-01T00:00:00"/>
        <d v="2003-11-01T00:00:00"/>
        <d v="2003-12-01T00:00:00"/>
        <d v="2004-01-01T00:00:00"/>
        <d v="2004-02-01T00:00:00"/>
        <d v="2004-03-01T00:00:00"/>
        <d v="2004-04-01T00:00:00"/>
        <d v="2004-05-01T00:00:00"/>
        <d v="2004-06-01T00:00:00"/>
        <d v="2004-07-01T00:00:00"/>
        <d v="2004-08-01T00:00:00"/>
        <d v="2004-09-01T00:00:00"/>
        <d v="2004-10-01T00:00:00"/>
        <d v="2004-11-01T00:00:00"/>
        <d v="2004-12-01T00:00:00"/>
        <d v="2005-01-01T00:00:00"/>
        <d v="2005-02-01T00:00:00"/>
        <d v="2005-03-01T00:00:00"/>
        <d v="2005-04-01T00:00:00"/>
        <d v="2005-05-01T00:00:00"/>
        <d v="2005-06-01T00:00:00"/>
        <d v="2005-07-01T00:00:00"/>
        <d v="2005-08-01T00:00:00"/>
        <d v="2005-09-01T00:00:00"/>
        <d v="2005-10-01T00:00:00"/>
        <d v="2005-11-01T00:00:00"/>
        <d v="2005-12-01T00:00:00"/>
        <d v="2006-01-01T00:00:00"/>
        <d v="2006-02-01T00:00:00"/>
        <d v="2006-03-01T00:00:00"/>
        <d v="2006-04-01T00:00:00"/>
        <d v="2006-05-01T00:00:00"/>
        <d v="2006-06-01T00:00:00"/>
        <d v="2006-07-01T00:00:00"/>
        <d v="2006-08-01T00:00:00"/>
        <d v="2006-09-01T00:00:00"/>
        <d v="2006-10-01T00:00:00"/>
        <d v="2006-11-01T00:00:00"/>
        <d v="2006-12-01T00:00:00"/>
        <d v="2007-01-01T00:00:00"/>
        <d v="2007-02-01T00:00:00"/>
        <d v="2007-03-01T00:00:00"/>
        <d v="2007-04-01T00:00:00"/>
        <d v="2007-05-01T00:00:00"/>
        <d v="2007-06-01T00:00:00"/>
        <d v="2007-07-01T00:00:00"/>
        <d v="2007-08-01T00:00:00"/>
        <d v="2007-09-01T00:00:00"/>
        <d v="2007-10-01T00:00:00"/>
        <d v="2007-11-01T00:00:00"/>
        <d v="2007-12-01T00:00:00"/>
        <d v="2008-01-01T00:00:00"/>
        <d v="2008-02-01T00:00:00"/>
        <d v="2008-03-01T00:00:00"/>
        <d v="2008-04-01T00:00:00"/>
        <d v="2008-05-01T00:00:00"/>
        <d v="2008-06-01T00:00:00"/>
        <d v="2008-07-01T00:00:00"/>
        <d v="2008-08-01T00:00:00"/>
        <d v="2008-09-01T00:00:00"/>
        <d v="2008-10-01T00:00:00"/>
        <d v="2008-11-01T00:00:00"/>
        <d v="2008-12-01T00:00:00"/>
        <d v="2009-01-01T00:00:00"/>
        <d v="2009-02-01T00:00:00"/>
        <d v="2009-03-01T00:00:00"/>
        <d v="2009-04-01T00:00:00"/>
        <d v="2009-05-01T00:00:00"/>
        <d v="2009-06-01T00:00:00"/>
        <d v="2009-07-01T00:00:00"/>
        <d v="2009-08-01T00:00:00"/>
        <d v="2009-09-01T00:00:00"/>
        <d v="2009-10-01T00:00:00"/>
        <d v="2009-11-01T00:00:00"/>
        <d v="2009-12-01T00:00:00"/>
        <d v="2010-01-01T00:00:00"/>
        <d v="2010-02-01T00:00:00"/>
        <d v="2010-03-01T00:00:00"/>
        <d v="2010-04-01T00:00:00"/>
        <d v="2010-05-01T00:00:00"/>
        <d v="2010-06-01T00:00:00"/>
        <d v="2010-07-01T00:00:00"/>
        <d v="2010-08-01T00:00:00"/>
        <d v="2010-09-01T00:00:00"/>
        <d v="2010-10-01T00:00:00"/>
        <d v="2010-11-01T00:00:00"/>
        <d v="2010-12-01T00:00:00"/>
        <d v="2011-01-01T00:00:00"/>
        <d v="2011-02-01T00:00:00"/>
        <d v="2011-03-01T00:00:00"/>
        <d v="2011-04-01T00:00:00"/>
        <d v="2011-05-01T00:00:00"/>
        <d v="2011-06-01T00:00:00"/>
        <d v="2011-07-01T00:00:00"/>
        <d v="2011-08-01T00:00:00"/>
        <d v="2011-09-01T00:00:00"/>
        <d v="2011-10-01T00:00:00"/>
        <d v="2011-11-01T00:00:00"/>
        <d v="2011-12-01T00:00:00"/>
        <d v="2012-01-01T00:00:00"/>
        <d v="2012-02-01T00:00:00"/>
        <d v="2012-03-01T00:00:00"/>
        <d v="2012-04-01T00:00:00"/>
        <d v="2012-05-01T00:00:00"/>
        <d v="2012-06-01T00:00:00"/>
        <d v="2012-07-01T00:00:00"/>
        <d v="2012-08-01T00:00:00"/>
        <d v="2012-09-01T00:00:00"/>
        <d v="2012-10-01T00:00:00"/>
        <d v="2012-11-01T00:00:00"/>
        <d v="2012-12-01T00:00:00"/>
      </sharedItems>
    </cacheField>
    <cacheField name="Year" numFmtId="0">
      <sharedItems containsSemiMixedTypes="0" containsString="0" containsNumber="1" containsInteger="1" minValue="2002" maxValue="2012" count="11">
        <n v="2002"/>
        <n v="2003"/>
        <n v="2004"/>
        <n v="2005"/>
        <n v="2006"/>
        <n v="2007"/>
        <n v="2008"/>
        <n v="2009"/>
        <n v="2010"/>
        <n v="2011"/>
        <n v="2012"/>
      </sharedItems>
    </cacheField>
    <cacheField name="ReskWh" numFmtId="0">
      <sharedItems containsSemiMixedTypes="0" containsString="0" containsNumber="1" containsInteger="1" minValue="35812279" maxValue="64310254" count="132">
        <n v="44994028"/>
        <n v="37568894"/>
        <n v="42737446"/>
        <n v="39147597"/>
        <n v="40435651"/>
        <n v="47697303"/>
        <n v="61631439"/>
        <n v="58763340"/>
        <n v="46861340"/>
        <n v="41859246"/>
        <n v="39708994"/>
        <n v="44384068"/>
        <n v="46049624"/>
        <n v="40095973"/>
        <n v="42167524"/>
        <n v="36553705"/>
        <n v="37556483"/>
        <n v="42984371"/>
        <n v="52284129"/>
        <n v="50166813"/>
        <n v="41546449"/>
        <n v="39767949"/>
        <n v="39517539"/>
        <n v="44880488"/>
        <n v="46621843"/>
        <n v="41725458"/>
        <n v="40318730"/>
        <n v="36501288"/>
        <n v="37912797"/>
        <n v="40816462"/>
        <n v="46558822"/>
        <n v="46668262"/>
        <n v="42381567"/>
        <n v="40841015"/>
        <n v="39833401"/>
        <n v="44722043"/>
        <n v="48542522"/>
        <n v="41428497"/>
        <n v="41222444"/>
        <n v="37169881"/>
        <n v="41798246"/>
        <n v="50864873"/>
        <n v="64310254"/>
        <n v="57380326"/>
        <n v="44439886"/>
        <n v="43790040"/>
        <n v="40873328"/>
        <n v="44804197"/>
        <n v="45114205"/>
        <n v="40806997"/>
        <n v="40480471"/>
        <n v="35812279"/>
        <n v="42016702"/>
        <n v="47732513"/>
        <n v="57684708"/>
        <n v="54013596"/>
        <n v="41817352"/>
        <n v="40617584"/>
        <n v="39860324"/>
        <n v="42300327"/>
        <n v="49655654"/>
        <n v="42071834"/>
        <n v="42673883"/>
        <n v="38768209"/>
        <n v="42375322"/>
        <n v="47241676"/>
        <n v="55686988"/>
        <n v="52589522"/>
        <n v="46292473"/>
        <n v="42755297"/>
        <n v="39696528"/>
        <n v="45664188"/>
        <n v="48403355"/>
        <n v="41987002"/>
        <n v="42868481"/>
        <n v="37437487"/>
        <n v="40389568"/>
        <n v="46892295"/>
        <n v="53433614"/>
        <n v="50492140"/>
        <n v="43875199"/>
        <n v="41962529"/>
        <n v="41454529"/>
        <n v="46779913"/>
        <n v="49269704"/>
        <n v="42707906"/>
        <n v="42120515"/>
        <n v="36025863"/>
        <n v="40093276"/>
        <n v="42053575"/>
        <n v="49014200"/>
        <n v="49062730"/>
        <n v="45459559"/>
        <n v="41950384"/>
        <n v="40104832"/>
        <n v="46088356"/>
        <n v="49397907"/>
        <n v="40768686"/>
        <n v="40910014"/>
        <n v="36681881"/>
        <n v="44687288"/>
        <n v="51533466"/>
        <n v="61497459"/>
        <n v="57219511"/>
        <n v="45833578"/>
        <n v="41340554"/>
        <n v="39815993"/>
        <n v="47209999"/>
        <n v="49366174"/>
        <n v="41646640"/>
        <n v="42432747"/>
        <n v="38424019"/>
        <n v="42408613"/>
        <n v="49689088"/>
        <n v="61625002"/>
        <n v="56052529"/>
        <n v="44303045"/>
        <n v="41882054"/>
        <n v="39806546"/>
        <n v="43716549"/>
        <n v="46828561"/>
        <n v="40144723"/>
        <n v="38792419"/>
        <n v="37716766"/>
        <n v="42865233"/>
        <n v="52997688"/>
        <n v="63233816"/>
        <n v="57288251"/>
        <n v="46380786"/>
        <n v="41744479"/>
        <n v="39247878"/>
        <n v="44598971"/>
      </sharedItems>
    </cacheField>
    <cacheField name="Predicted Value" numFmtId="0">
      <sharedItems containsSemiMixedTypes="0" containsString="0" containsNumber="1" minValue="38309483.53958001" maxValue="63486604.096769243" count="132">
        <n v="43804161.767833412"/>
        <n v="38630808.146159798"/>
        <n v="40779121.280992866"/>
        <n v="38668989.396619953"/>
        <n v="39758483.963234872"/>
        <n v="46157287.054031499"/>
        <n v="60417189.162242264"/>
        <n v="55537648.633195579"/>
        <n v="45627829.504047938"/>
        <n v="40881399.480220839"/>
        <n v="39062995.661185078"/>
        <n v="44637245.293428332"/>
        <n v="45904447.030664399"/>
        <n v="40262334.72897017"/>
        <n v="41570923.615008876"/>
        <n v="38942972.720678344"/>
        <n v="39105735.588125631"/>
        <n v="44984107.386525854"/>
        <n v="53216668.470223367"/>
        <n v="54368126.804962859"/>
        <n v="39497344.680352822"/>
        <n v="39946265.67040614"/>
        <n v="38990207.058155879"/>
        <n v="44511197.332289606"/>
        <n v="46377350.868359216"/>
        <n v="41729868.765529834"/>
        <n v="41268098.680056915"/>
        <n v="38825297.994899832"/>
        <n v="40306057.408425704"/>
        <n v="43376227.916014344"/>
        <n v="50511203.456171378"/>
        <n v="47983369.323526114"/>
        <n v="41516491.606898487"/>
        <n v="40022406.867335007"/>
        <n v="38980110.464261159"/>
        <n v="44974296.680595562"/>
        <n v="45646120.699821055"/>
        <n v="39609794.467727192"/>
        <n v="41660903.69635734"/>
        <n v="38309483.53958001"/>
        <n v="39511466.296009012"/>
        <n v="54857266.027808428"/>
        <n v="61129339.01881063"/>
        <n v="56530032.894201644"/>
        <n v="43184889.600367874"/>
        <n v="41398033.503508717"/>
        <n v="39831811.215965688"/>
        <n v="45906089.03777805"/>
        <n v="44971867.342478186"/>
        <n v="40264854.531247824"/>
        <n v="41641042.758134678"/>
        <n v="38590590.013280973"/>
        <n v="42218789.812561303"/>
        <n v="47923152.681223586"/>
        <n v="59485331.523877688"/>
        <n v="52829854.068206213"/>
        <n v="39553638.349466816"/>
        <n v="41037895.719603769"/>
        <n v="39645401.427257538"/>
        <n v="44895242.707116649"/>
        <n v="45843151.541706443"/>
        <n v="41623443.044047326"/>
        <n v="42443930.293446645"/>
        <n v="39630737.705370173"/>
        <n v="42330115.197809353"/>
        <n v="50974587.589932755"/>
        <n v="53588177.174313426"/>
        <n v="57372680.110998303"/>
        <n v="43310863.695258349"/>
        <n v="42497212.000583529"/>
        <n v="40755832.721050046"/>
        <n v="46273449.447349668"/>
        <n v="46119848.317220688"/>
        <n v="43228398.464042842"/>
        <n v="43232920.720679134"/>
        <n v="39408333.480196044"/>
        <n v="41081281.145443738"/>
        <n v="48406483.250390038"/>
        <n v="54064352.191690862"/>
        <n v="49363233.991761863"/>
        <n v="41327040.947289154"/>
        <n v="41609501.310183212"/>
        <n v="40851264.941471606"/>
        <n v="46544950.670149088"/>
        <n v="47432597.759104438"/>
        <n v="40939955.717903078"/>
        <n v="42353639.792254746"/>
        <n v="39416219.467698559"/>
        <n v="40704436.483826831"/>
        <n v="43939791.68657352"/>
        <n v="46407964.822280295"/>
        <n v="51449033.696890168"/>
        <n v="40210033.55170998"/>
        <n v="41117596.014092177"/>
        <n v="39896591.621258721"/>
        <n v="46189532.908960491"/>
        <n v="46766624.725045569"/>
        <n v="41114697.759924017"/>
        <n v="42008457.926574126"/>
        <n v="39031305.662964575"/>
        <n v="44699109.90967305"/>
        <n v="46901595.178141877"/>
        <n v="59713298.559274927"/>
        <n v="57238917.807531878"/>
        <n v="42069389.528442129"/>
        <n v="41427088.128880233"/>
        <n v="40733802.914572954"/>
        <n v="47091998.191487134"/>
        <n v="47637701.731632262"/>
        <n v="41847647.631523699"/>
        <n v="43235954.990174882"/>
        <n v="40074971.382507361"/>
        <n v="41931520.091738485"/>
        <n v="46619170.349815771"/>
        <n v="63486604.096769243"/>
        <n v="55870067.295874223"/>
        <n v="43181213.267603666"/>
        <n v="41929775.007163666"/>
        <n v="40453082.523923934"/>
        <n v="46046713.776200473"/>
        <n v="46414462.301563397"/>
        <n v="42449215.671466097"/>
        <n v="41650952.92297896"/>
        <n v="40018792.081525072"/>
        <n v="44125883.84341225"/>
        <n v="52002071.11486648"/>
        <n v="62895748.984380528"/>
        <n v="55229875.997826129"/>
        <n v="43465496.407411501"/>
        <n v="42622341.001031756"/>
        <n v="41953718.746788204"/>
        <n v="46985519.62032897"/>
      </sharedItems>
    </cacheField>
    <cacheField name="Absolute % Error" numFmtId="164">
      <sharedItems containsSemiMixedTypes="0" containsString="0" containsNumber="1" minValue="1.0570921785528954E-4" maxValue="0.11547682299975721" count="132">
        <n v="2.644498136878495E-2"/>
        <n v="2.8265781424382574E-2"/>
        <n v="4.5822221547987083E-2"/>
        <n v="1.2225721118464736E-2"/>
        <n v="1.674678210980524E-2"/>
        <n v="3.2287275151982937E-2"/>
        <n v="1.970179274505884E-2"/>
        <n v="5.4892920770065502E-2"/>
        <n v="2.632256132564844E-2"/>
        <n v="2.3360347192569131E-2"/>
        <n v="1.6268312886871968E-2"/>
        <n v="5.7042381385214985E-3"/>
        <n v="3.1526200807980697E-3"/>
        <n v="4.1490882131771691E-3"/>
        <n v="1.4148338066781542E-2"/>
        <n v="6.5363216141245989E-2"/>
        <n v="4.125126913842362E-2"/>
        <n v="4.6522406633002833E-2"/>
        <n v="1.7835995130058822E-2"/>
        <n v="8.3746874750900729E-2"/>
        <n v="4.9320805242517307E-2"/>
        <n v="4.4839292669114116E-3"/>
        <n v="1.3344250557812333E-2"/>
        <n v="8.2283122168901913E-3"/>
        <n v="5.2441541541115057E-3"/>
        <n v="1.0570921785528954E-4"/>
        <n v="2.3546591870748774E-2"/>
        <n v="6.3669259969670974E-2"/>
        <n v="6.3125398224396459E-2"/>
        <n v="6.2714056794396913E-2"/>
        <n v="8.4890065650101251E-2"/>
        <n v="2.8179907868137757E-2"/>
        <n v="2.0411595283900508E-2"/>
        <n v="2.0043775421962295E-2"/>
        <n v="2.1421483336028491E-2"/>
        <n v="5.6404775737897723E-3"/>
        <n v="5.9667301591354173E-2"/>
        <n v="4.389979516449289E-2"/>
        <n v="1.0636431366304716E-2"/>
        <n v="3.0659300189312143E-2"/>
        <n v="5.4709944144330565E-2"/>
        <n v="7.849017981050356E-2"/>
        <n v="4.9462018625977905E-2"/>
        <n v="1.4818547838127588E-2"/>
        <n v="2.8240315459677957E-2"/>
        <n v="5.4624441916273268E-2"/>
        <n v="2.5481575271637087E-2"/>
        <n v="2.4593500420910339E-2"/>
        <n v="3.1550518849177128E-3"/>
        <n v="1.3285527203880638E-2"/>
        <n v="2.8669917356808374E-2"/>
        <n v="7.7579843865311471E-2"/>
        <n v="4.8097019266601024E-3"/>
        <n v="3.9939167087973387E-3"/>
        <n v="3.1214919626145768E-2"/>
        <n v="2.1915629016697694E-2"/>
        <n v="5.4133357141628299E-2"/>
        <n v="1.0348023644236681E-2"/>
        <n v="5.391892267169282E-3"/>
        <n v="6.1345050763239928E-2"/>
        <n v="7.6778818748285085E-2"/>
        <n v="1.0657746842048154E-2"/>
        <n v="5.3886051698964176E-3"/>
        <n v="2.2248350584629092E-2"/>
        <n v="1.066819083773488E-3"/>
        <n v="7.9017340323250904E-2"/>
        <n v="3.7689429812339179E-2"/>
        <n v="9.0952682760613468E-2"/>
        <n v="6.4408080007772553E-2"/>
        <n v="6.0363280698639641E-3"/>
        <n v="2.668507233302737E-2"/>
        <n v="1.334221572821283E-2"/>
        <n v="4.7176619942549687E-2"/>
        <n v="2.9566208705323671E-2"/>
        <n v="8.5013443951777561E-3"/>
        <n v="5.2643663828078092E-2"/>
        <n v="1.7126034758374674E-2"/>
        <n v="3.2290768672977893E-2"/>
        <n v="1.1804146200757863E-2"/>
        <n v="2.2358054307821708E-2"/>
        <n v="5.8077412998419585E-2"/>
        <n v="8.4129269190803026E-3"/>
        <n v="1.4552428240793509E-2"/>
        <n v="5.0227184016120785E-3"/>
        <n v="3.7286731840231103E-2"/>
        <n v="4.1396323249773062E-2"/>
        <n v="5.5347089715010837E-3"/>
        <n v="9.4108959102480322E-2"/>
        <n v="1.5243465857637349E-2"/>
        <n v="4.4852707209161652E-2"/>
        <n v="5.3173063677866922E-2"/>
        <n v="4.863780912497466E-2"/>
        <n v="0.11547682299975721"/>
        <n v="1.9851736897279006E-2"/>
        <n v="5.1924012234056795E-3"/>
        <n v="2.1952813626177382E-3"/>
        <n v="5.3267080221727423E-2"/>
        <n v="8.4871943119289375E-3"/>
        <n v="2.685024567760172E-2"/>
        <n v="6.4048641970257059E-2"/>
        <n v="2.645474854739461E-4"/>
        <n v="8.9880832425634299E-2"/>
        <n v="2.9011937561925497E-2"/>
        <n v="3.3916416258570177E-4"/>
        <n v="8.2127310059840197E-2"/>
        <n v="2.0932019653203625E-3"/>
        <n v="2.3051287822281719E-2"/>
        <n v="2.4994876300011466E-3"/>
        <n v="3.5013292064475919E-2"/>
        <n v="4.8265029669548026E-3"/>
        <n v="1.892896517340445E-2"/>
        <n v="4.2966676195620286E-2"/>
        <n v="1.1249905962770233E-2"/>
        <n v="6.1782531613062186E-2"/>
        <n v="3.0208552314030652E-2"/>
        <n v="3.2551912889742566E-3"/>
        <n v="2.5321774889205347E-2"/>
        <n v="1.1394142026478976E-3"/>
        <n v="1.6241964925164155E-2"/>
        <n v="5.3301663317488153E-2"/>
        <n v="8.8428661823839287E-3"/>
        <n v="5.7404622556894894E-2"/>
        <n v="7.3687952354272113E-2"/>
        <n v="6.1034556396618748E-2"/>
        <n v="2.9409634689545494E-2"/>
        <n v="1.8786043744653914E-2"/>
        <n v="5.3463010301240035E-3"/>
        <n v="3.593014215382262E-2"/>
        <n v="6.2855545237816779E-2"/>
        <n v="2.1029415675106553E-2"/>
        <n v="6.8942345030429508E-2"/>
        <n v="5.3511293350893011E-2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r:id="rId1" refreshedBy="Martin Benum" refreshedDate="41652.499232638889" createdVersion="4" refreshedVersion="4" minRefreshableVersion="3" recordCount="156">
  <cacheSource type="worksheet">
    <worksheetSource ref="A1:D157" sheet="Normalized Monthly Data Summ"/>
  </cacheSource>
  <cacheFields count="4">
    <cacheField name="Date" numFmtId="17">
      <sharedItems containsSemiMixedTypes="0" containsNonDate="0" containsDate="1" containsString="0" minDate="2002-01-01T00:00:00" maxDate="2014-12-02T00:00:00" count="156">
        <d v="2002-01-01T00:00:00"/>
        <d v="2002-02-01T00:00:00"/>
        <d v="2002-03-01T00:00:00"/>
        <d v="2002-04-01T00:00:00"/>
        <d v="2002-05-01T00:00:00"/>
        <d v="2002-06-01T00:00:00"/>
        <d v="2002-07-01T00:00:00"/>
        <d v="2002-08-01T00:00:00"/>
        <d v="2002-09-01T00:00:00"/>
        <d v="2002-10-01T00:00:00"/>
        <d v="2002-11-01T00:00:00"/>
        <d v="2002-12-01T00:00:00"/>
        <d v="2003-01-01T00:00:00"/>
        <d v="2003-02-01T00:00:00"/>
        <d v="2003-03-01T00:00:00"/>
        <d v="2003-04-01T00:00:00"/>
        <d v="2003-05-01T00:00:00"/>
        <d v="2003-06-01T00:00:00"/>
        <d v="2003-07-01T00:00:00"/>
        <d v="2003-08-01T00:00:00"/>
        <d v="2003-09-01T00:00:00"/>
        <d v="2003-10-01T00:00:00"/>
        <d v="2003-11-01T00:00:00"/>
        <d v="2003-12-01T00:00:00"/>
        <d v="2004-01-01T00:00:00"/>
        <d v="2004-02-01T00:00:00"/>
        <d v="2004-03-01T00:00:00"/>
        <d v="2004-04-01T00:00:00"/>
        <d v="2004-05-01T00:00:00"/>
        <d v="2004-06-01T00:00:00"/>
        <d v="2004-07-01T00:00:00"/>
        <d v="2004-08-01T00:00:00"/>
        <d v="2004-09-01T00:00:00"/>
        <d v="2004-10-01T00:00:00"/>
        <d v="2004-11-01T00:00:00"/>
        <d v="2004-12-01T00:00:00"/>
        <d v="2005-01-01T00:00:00"/>
        <d v="2005-02-01T00:00:00"/>
        <d v="2005-03-01T00:00:00"/>
        <d v="2005-04-01T00:00:00"/>
        <d v="2005-05-01T00:00:00"/>
        <d v="2005-06-01T00:00:00"/>
        <d v="2005-07-01T00:00:00"/>
        <d v="2005-08-01T00:00:00"/>
        <d v="2005-09-01T00:00:00"/>
        <d v="2005-10-01T00:00:00"/>
        <d v="2005-11-01T00:00:00"/>
        <d v="2005-12-01T00:00:00"/>
        <d v="2006-01-01T00:00:00"/>
        <d v="2006-02-01T00:00:00"/>
        <d v="2006-03-01T00:00:00"/>
        <d v="2006-04-01T00:00:00"/>
        <d v="2006-05-01T00:00:00"/>
        <d v="2006-06-01T00:00:00"/>
        <d v="2006-07-01T00:00:00"/>
        <d v="2006-08-01T00:00:00"/>
        <d v="2006-09-01T00:00:00"/>
        <d v="2006-10-01T00:00:00"/>
        <d v="2006-11-01T00:00:00"/>
        <d v="2006-12-01T00:00:00"/>
        <d v="2007-01-01T00:00:00"/>
        <d v="2007-02-01T00:00:00"/>
        <d v="2007-03-01T00:00:00"/>
        <d v="2007-04-01T00:00:00"/>
        <d v="2007-05-01T00:00:00"/>
        <d v="2007-06-01T00:00:00"/>
        <d v="2007-07-01T00:00:00"/>
        <d v="2007-08-01T00:00:00"/>
        <d v="2007-09-01T00:00:00"/>
        <d v="2007-10-01T00:00:00"/>
        <d v="2007-11-01T00:00:00"/>
        <d v="2007-12-01T00:00:00"/>
        <d v="2008-01-01T00:00:00"/>
        <d v="2008-02-01T00:00:00"/>
        <d v="2008-03-01T00:00:00"/>
        <d v="2008-04-01T00:00:00"/>
        <d v="2008-05-01T00:00:00"/>
        <d v="2008-06-01T00:00:00"/>
        <d v="2008-07-01T00:00:00"/>
        <d v="2008-08-01T00:00:00"/>
        <d v="2008-09-01T00:00:00"/>
        <d v="2008-10-01T00:00:00"/>
        <d v="2008-11-01T00:00:00"/>
        <d v="2008-12-01T00:00:00"/>
        <d v="2009-01-01T00:00:00"/>
        <d v="2009-02-01T00:00:00"/>
        <d v="2009-03-01T00:00:00"/>
        <d v="2009-04-01T00:00:00"/>
        <d v="2009-05-01T00:00:00"/>
        <d v="2009-06-01T00:00:00"/>
        <d v="2009-07-01T00:00:00"/>
        <d v="2009-08-01T00:00:00"/>
        <d v="2009-09-01T00:00:00"/>
        <d v="2009-10-01T00:00:00"/>
        <d v="2009-11-01T00:00:00"/>
        <d v="2009-12-01T00:00:00"/>
        <d v="2010-01-01T00:00:00"/>
        <d v="2010-02-01T00:00:00"/>
        <d v="2010-03-01T00:00:00"/>
        <d v="2010-04-01T00:00:00"/>
        <d v="2010-05-01T00:00:00"/>
        <d v="2010-06-01T00:00:00"/>
        <d v="2010-07-01T00:00:00"/>
        <d v="2010-08-01T00:00:00"/>
        <d v="2010-09-01T00:00:00"/>
        <d v="2010-10-01T00:00:00"/>
        <d v="2010-11-01T00:00:00"/>
        <d v="2010-12-01T00:00:00"/>
        <d v="2011-01-01T00:00:00"/>
        <d v="2011-02-01T00:00:00"/>
        <d v="2011-03-01T00:00:00"/>
        <d v="2011-04-01T00:00:00"/>
        <d v="2011-05-01T00:00:00"/>
        <d v="2011-06-01T00:00:00"/>
        <d v="2011-07-01T00:00:00"/>
        <d v="2011-08-01T00:00:00"/>
        <d v="2011-09-01T00:00:00"/>
        <d v="2011-10-01T00:00:00"/>
        <d v="2011-11-01T00:00:00"/>
        <d v="2011-12-01T00:00:00"/>
        <d v="2012-01-01T00:00:00"/>
        <d v="2012-02-01T00:00:00"/>
        <d v="2012-03-01T00:00:00"/>
        <d v="2012-04-01T00:00:00"/>
        <d v="2012-05-01T00:00:00"/>
        <d v="2012-06-01T00:00:00"/>
        <d v="2012-07-01T00:00:00"/>
        <d v="2012-08-01T00:00:00"/>
        <d v="2012-09-01T00:00:00"/>
        <d v="2012-10-01T00:00:00"/>
        <d v="2012-11-01T00:00:00"/>
        <d v="2012-12-01T00:00:00"/>
        <d v="2013-01-01T00:00:00"/>
        <d v="2013-02-01T00:00:00"/>
        <d v="2013-03-01T00:00:00"/>
        <d v="2013-04-01T00:00:00"/>
        <d v="2013-05-01T00:00:00"/>
        <d v="2013-06-01T00:00:00"/>
        <d v="2013-07-01T00:00:00"/>
        <d v="2013-08-01T00:00:00"/>
        <d v="2013-09-01T00:00:00"/>
        <d v="2013-10-01T00:00:00"/>
        <d v="2013-11-01T00:00:00"/>
        <d v="2013-12-01T00:00:00"/>
        <d v="2014-01-01T00:00:00"/>
        <d v="2014-02-01T00:00:00"/>
        <d v="2014-03-01T00:00:00"/>
        <d v="2014-04-01T00:00:00"/>
        <d v="2014-05-01T00:00:00"/>
        <d v="2014-06-01T00:00:00"/>
        <d v="2014-07-01T00:00:00"/>
        <d v="2014-08-01T00:00:00"/>
        <d v="2014-09-01T00:00:00"/>
        <d v="2014-10-01T00:00:00"/>
        <d v="2014-11-01T00:00:00"/>
        <d v="2014-12-01T00:00:00"/>
      </sharedItems>
    </cacheField>
    <cacheField name="Year" numFmtId="0">
      <sharedItems containsSemiMixedTypes="0" containsString="0" containsNumber="1" containsInteger="1" minValue="2002" maxValue="2014" count="13">
        <n v="2002"/>
        <n v="2003"/>
        <n v="2004"/>
        <n v="2005"/>
        <n v="2006"/>
        <n v="2007"/>
        <n v="2008"/>
        <n v="2009"/>
        <n v="2010"/>
        <n v="2011"/>
        <n v="2012"/>
        <n v="2013"/>
        <n v="2014"/>
      </sharedItems>
    </cacheField>
    <cacheField name="ReskWh" numFmtId="0">
      <sharedItems containsString="0" containsBlank="1" containsNumber="1" containsInteger="1" minValue="35812279" maxValue="64310254" count="133">
        <n v="44994028"/>
        <n v="37568894"/>
        <n v="42737446"/>
        <n v="39147597"/>
        <n v="40435651"/>
        <n v="47697303"/>
        <n v="61631439"/>
        <n v="58763340"/>
        <n v="46861340"/>
        <n v="41859246"/>
        <n v="39708994"/>
        <n v="44384068"/>
        <n v="46049624"/>
        <n v="40095973"/>
        <n v="42167524"/>
        <n v="36553705"/>
        <n v="37556483"/>
        <n v="42984371"/>
        <n v="52284129"/>
        <n v="50166813"/>
        <n v="41546449"/>
        <n v="39767949"/>
        <n v="39517539"/>
        <n v="44880488"/>
        <n v="46621843"/>
        <n v="41725458"/>
        <n v="40318730"/>
        <n v="36501288"/>
        <n v="37912797"/>
        <n v="40816462"/>
        <n v="46558822"/>
        <n v="46668262"/>
        <n v="42381567"/>
        <n v="40841015"/>
        <n v="39833401"/>
        <n v="44722043"/>
        <n v="48542522"/>
        <n v="41428497"/>
        <n v="41222444"/>
        <n v="37169881"/>
        <n v="41798246"/>
        <n v="50864873"/>
        <n v="64310254"/>
        <n v="57380326"/>
        <n v="44439886"/>
        <n v="43790040"/>
        <n v="40873328"/>
        <n v="44804197"/>
        <n v="45114205"/>
        <n v="40806997"/>
        <n v="40480471"/>
        <n v="35812279"/>
        <n v="42016702"/>
        <n v="47732513"/>
        <n v="57684708"/>
        <n v="54013596"/>
        <n v="41817352"/>
        <n v="40617584"/>
        <n v="39860324"/>
        <n v="42300327"/>
        <n v="49655654"/>
        <n v="42071834"/>
        <n v="42673883"/>
        <n v="38768209"/>
        <n v="42375322"/>
        <n v="47241676"/>
        <n v="55686988"/>
        <n v="52589522"/>
        <n v="46292473"/>
        <n v="42755297"/>
        <n v="39696528"/>
        <n v="45664188"/>
        <n v="48403355"/>
        <n v="41987002"/>
        <n v="42868481"/>
        <n v="37437487"/>
        <n v="40389568"/>
        <n v="46892295"/>
        <n v="53433614"/>
        <n v="50492140"/>
        <n v="43875199"/>
        <n v="41962529"/>
        <n v="41454529"/>
        <n v="46779913"/>
        <n v="49269704"/>
        <n v="42707906"/>
        <n v="42120515"/>
        <n v="36025863"/>
        <n v="40093276"/>
        <n v="42053575"/>
        <n v="49014200"/>
        <n v="49062730"/>
        <n v="45459559"/>
        <n v="41950384"/>
        <n v="40104832"/>
        <n v="46088356"/>
        <n v="49397907"/>
        <n v="40768686"/>
        <n v="40910014"/>
        <n v="36681881"/>
        <n v="44687288"/>
        <n v="51533466"/>
        <n v="61497459"/>
        <n v="57219511"/>
        <n v="45833578"/>
        <n v="41340554"/>
        <n v="39815993"/>
        <n v="47209999"/>
        <n v="49366174"/>
        <n v="41646640"/>
        <n v="42432747"/>
        <n v="38424019"/>
        <n v="42408613"/>
        <n v="49689088"/>
        <n v="61625002"/>
        <n v="56052529"/>
        <n v="44303045"/>
        <n v="41882054"/>
        <n v="39806546"/>
        <n v="43716549"/>
        <n v="46828561"/>
        <n v="40144723"/>
        <n v="38792419"/>
        <n v="37716766"/>
        <n v="42865233"/>
        <n v="52997688"/>
        <n v="63233816"/>
        <n v="57288251"/>
        <n v="46380786"/>
        <n v="41744479"/>
        <n v="39247878"/>
        <n v="44598971"/>
        <m/>
      </sharedItems>
    </cacheField>
    <cacheField name="Normalized Value" numFmtId="0">
      <sharedItems containsSemiMixedTypes="0" containsString="0" containsNumber="1" minValue="37725597.723588049" maxValue="58067644.451886743" count="156">
        <n v="44776894.556610018"/>
        <n v="39262753.597371802"/>
        <n v="40628910.16327022"/>
        <n v="37725597.723588049"/>
        <n v="40104599.084509626"/>
        <n v="46321683.413552657"/>
        <n v="54773118.649554685"/>
        <n v="52191698.104315534"/>
        <n v="40245024.796002708"/>
        <n v="39878683.702774376"/>
        <n v="38768528.932609841"/>
        <n v="44529384.44678168"/>
        <n v="45273825.025423512"/>
        <n v="39843464.079109222"/>
        <n v="41185800.837411612"/>
        <n v="38322735.658839956"/>
        <n v="40583459.35445717"/>
        <n v="46862146.634179562"/>
        <n v="55203517.931634471"/>
        <n v="52524354.037984066"/>
        <n v="40446261.10155528"/>
        <n v="40080741.381002665"/>
        <n v="39003441.517867133"/>
        <n v="44786474.094283536"/>
        <n v="45517772.710113764"/>
        <n v="41756337.684952326"/>
        <n v="41503672.062917098"/>
        <n v="38723565.524593651"/>
        <n v="41023715.108645648"/>
        <n v="47442857.115916967"/>
        <n v="55761229.978451587"/>
        <n v="53113278.246478721"/>
        <n v="40858590.184769109"/>
        <n v="40331260.047098726"/>
        <n v="39121719.183171496"/>
        <n v="44707622.317413948"/>
        <n v="45309965.423155397"/>
        <n v="39737507.003940716"/>
        <n v="41093807.097730435"/>
        <n v="38371196.646707714"/>
        <n v="40830692.529850326"/>
        <n v="47343471.022154272"/>
        <n v="55866365.680944353"/>
        <n v="53390080.838197976"/>
        <n v="41453264.00199385"/>
        <n v="41118956.443118781"/>
        <n v="39911879.697218731"/>
        <n v="45494497.340758279"/>
        <n v="46079591.620309509"/>
        <n v="40472635.548714399"/>
        <n v="41682731.306225099"/>
        <n v="38741635.723459594"/>
        <n v="41289839.855580479"/>
        <n v="47827259.528156169"/>
        <n v="56426541.845788658"/>
        <n v="53690703.237513244"/>
        <n v="41473798.318886966"/>
        <n v="40977680.342894122"/>
        <n v="39766496.733615443"/>
        <n v="45574170.490303591"/>
        <n v="46320253.814296871"/>
        <n v="40932604.247120261"/>
        <n v="42286440.222882807"/>
        <n v="39364236.21165897"/>
        <n v="41775271.106933817"/>
        <n v="48261765.673614576"/>
        <n v="56811765.630703568"/>
        <n v="54168742.134785056"/>
        <n v="41958408.197564587"/>
        <n v="41507465.718736604"/>
        <n v="40345564.470001407"/>
        <n v="46090813.903334469"/>
        <n v="46753117.214403823"/>
        <n v="42970326.499673538"/>
        <n v="42655236.554283231"/>
        <n v="39820098.046686217"/>
        <n v="42198278.034932077"/>
        <n v="48505713.358304828"/>
        <n v="56797802.295216247"/>
        <n v="54040607.997372001"/>
        <n v="41970728.787700459"/>
        <n v="41726772.223155111"/>
        <n v="40513124.495849267"/>
        <n v="46204163.332584485"/>
        <n v="46698085.245130271"/>
        <n v="41133840.552672833"/>
        <n v="42281511.986828461"/>
        <n v="39360950.720956072"/>
        <n v="41597854.608977266"/>
        <n v="47704874.999473177"/>
        <n v="56038853.942846559"/>
        <n v="53364618.285250515"/>
        <n v="41476262.436914146"/>
        <n v="41173988.412392348"/>
        <n v="40156648.754584715"/>
        <n v="46002927.027031921"/>
        <n v="46761330.941161074"/>
        <n v="41362182.156524323"/>
        <n v="42670842.635122001"/>
        <n v="39633646.449296698"/>
        <n v="41932974.66067297"/>
        <n v="48325832.742321104"/>
        <n v="56889796.034897424"/>
        <n v="54282091.56403508"/>
        <n v="42092291.943707719"/>
        <n v="41789196.54651019"/>
        <n v="40702040.211265966"/>
        <n v="46608278.689041078"/>
        <n v="47266475.136731803"/>
        <n v="41725228.879194677"/>
        <n v="42905755.220379286"/>
        <n v="39967945.128316678"/>
        <n v="42360088.452049851"/>
        <n v="48730769.471453413"/>
        <n v="57214238.241808712"/>
        <n v="54636924.559948176"/>
        <n v="42599900.257305637"/>
        <n v="42085712.082446843"/>
        <n v="40840852.193463445"/>
        <n v="46503964.359224036"/>
        <n v="47131770.017912947"/>
        <n v="43135422.407494217"/>
        <n v="42778442.45564194"/>
        <n v="39981908.463803999"/>
        <n v="42462760.036515445"/>
        <n v="48997715.591063969"/>
        <n v="57488576.715500787"/>
        <n v="55023791.09021455"/>
        <n v="43020443.067276716"/>
        <n v="42865194.751709647"/>
        <n v="41732041.546624824"/>
        <n v="47446078.818280339"/>
        <n v="47819258.947494581"/>
        <n v="42274727.199254543"/>
        <n v="43451146.677060537"/>
        <n v="40514157.957673654"/>
        <n v="42912050.890136905"/>
        <n v="49289302.890946269"/>
        <n v="57780985.388058797"/>
        <n v="55210242.68760407"/>
        <n v="43171575.639610074"/>
        <n v="42648352.365318313"/>
        <n v="41395278.749577671"/>
        <n v="47056748.169986799"/>
        <n v="48098525.657241002"/>
        <n v="42552351.163649522"/>
        <n v="43726306.523428336"/>
        <n v="40790960.549392901"/>
        <n v="43191317.599883325"/>
        <n v="49571855.091395587"/>
        <n v="58067644.451886743"/>
        <n v="55500187.242134921"/>
        <n v="43459877.44878947"/>
        <n v="42933368.683794804"/>
        <n v="41676188.20467554"/>
        <n v="47336014.87973322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32">
  <r>
    <x v="0"/>
    <x v="0"/>
    <x v="0"/>
    <x v="0"/>
    <x v="0"/>
  </r>
  <r>
    <x v="1"/>
    <x v="0"/>
    <x v="1"/>
    <x v="1"/>
    <x v="1"/>
  </r>
  <r>
    <x v="2"/>
    <x v="0"/>
    <x v="2"/>
    <x v="2"/>
    <x v="2"/>
  </r>
  <r>
    <x v="3"/>
    <x v="0"/>
    <x v="3"/>
    <x v="3"/>
    <x v="3"/>
  </r>
  <r>
    <x v="4"/>
    <x v="0"/>
    <x v="4"/>
    <x v="4"/>
    <x v="4"/>
  </r>
  <r>
    <x v="5"/>
    <x v="0"/>
    <x v="5"/>
    <x v="5"/>
    <x v="5"/>
  </r>
  <r>
    <x v="6"/>
    <x v="0"/>
    <x v="6"/>
    <x v="6"/>
    <x v="6"/>
  </r>
  <r>
    <x v="7"/>
    <x v="0"/>
    <x v="7"/>
    <x v="7"/>
    <x v="7"/>
  </r>
  <r>
    <x v="8"/>
    <x v="0"/>
    <x v="8"/>
    <x v="8"/>
    <x v="8"/>
  </r>
  <r>
    <x v="9"/>
    <x v="0"/>
    <x v="9"/>
    <x v="9"/>
    <x v="9"/>
  </r>
  <r>
    <x v="10"/>
    <x v="0"/>
    <x v="10"/>
    <x v="10"/>
    <x v="10"/>
  </r>
  <r>
    <x v="11"/>
    <x v="0"/>
    <x v="11"/>
    <x v="11"/>
    <x v="11"/>
  </r>
  <r>
    <x v="12"/>
    <x v="1"/>
    <x v="12"/>
    <x v="12"/>
    <x v="12"/>
  </r>
  <r>
    <x v="13"/>
    <x v="1"/>
    <x v="13"/>
    <x v="13"/>
    <x v="13"/>
  </r>
  <r>
    <x v="14"/>
    <x v="1"/>
    <x v="14"/>
    <x v="14"/>
    <x v="14"/>
  </r>
  <r>
    <x v="15"/>
    <x v="1"/>
    <x v="15"/>
    <x v="15"/>
    <x v="15"/>
  </r>
  <r>
    <x v="16"/>
    <x v="1"/>
    <x v="16"/>
    <x v="16"/>
    <x v="16"/>
  </r>
  <r>
    <x v="17"/>
    <x v="1"/>
    <x v="17"/>
    <x v="17"/>
    <x v="17"/>
  </r>
  <r>
    <x v="18"/>
    <x v="1"/>
    <x v="18"/>
    <x v="18"/>
    <x v="18"/>
  </r>
  <r>
    <x v="19"/>
    <x v="1"/>
    <x v="19"/>
    <x v="19"/>
    <x v="19"/>
  </r>
  <r>
    <x v="20"/>
    <x v="1"/>
    <x v="20"/>
    <x v="20"/>
    <x v="20"/>
  </r>
  <r>
    <x v="21"/>
    <x v="1"/>
    <x v="21"/>
    <x v="21"/>
    <x v="21"/>
  </r>
  <r>
    <x v="22"/>
    <x v="1"/>
    <x v="22"/>
    <x v="22"/>
    <x v="22"/>
  </r>
  <r>
    <x v="23"/>
    <x v="1"/>
    <x v="23"/>
    <x v="23"/>
    <x v="23"/>
  </r>
  <r>
    <x v="24"/>
    <x v="2"/>
    <x v="24"/>
    <x v="24"/>
    <x v="24"/>
  </r>
  <r>
    <x v="25"/>
    <x v="2"/>
    <x v="25"/>
    <x v="25"/>
    <x v="25"/>
  </r>
  <r>
    <x v="26"/>
    <x v="2"/>
    <x v="26"/>
    <x v="26"/>
    <x v="26"/>
  </r>
  <r>
    <x v="27"/>
    <x v="2"/>
    <x v="27"/>
    <x v="27"/>
    <x v="27"/>
  </r>
  <r>
    <x v="28"/>
    <x v="2"/>
    <x v="28"/>
    <x v="28"/>
    <x v="28"/>
  </r>
  <r>
    <x v="29"/>
    <x v="2"/>
    <x v="29"/>
    <x v="29"/>
    <x v="29"/>
  </r>
  <r>
    <x v="30"/>
    <x v="2"/>
    <x v="30"/>
    <x v="30"/>
    <x v="30"/>
  </r>
  <r>
    <x v="31"/>
    <x v="2"/>
    <x v="31"/>
    <x v="31"/>
    <x v="31"/>
  </r>
  <r>
    <x v="32"/>
    <x v="2"/>
    <x v="32"/>
    <x v="32"/>
    <x v="32"/>
  </r>
  <r>
    <x v="33"/>
    <x v="2"/>
    <x v="33"/>
    <x v="33"/>
    <x v="33"/>
  </r>
  <r>
    <x v="34"/>
    <x v="2"/>
    <x v="34"/>
    <x v="34"/>
    <x v="34"/>
  </r>
  <r>
    <x v="35"/>
    <x v="2"/>
    <x v="35"/>
    <x v="35"/>
    <x v="35"/>
  </r>
  <r>
    <x v="36"/>
    <x v="3"/>
    <x v="36"/>
    <x v="36"/>
    <x v="36"/>
  </r>
  <r>
    <x v="37"/>
    <x v="3"/>
    <x v="37"/>
    <x v="37"/>
    <x v="37"/>
  </r>
  <r>
    <x v="38"/>
    <x v="3"/>
    <x v="38"/>
    <x v="38"/>
    <x v="38"/>
  </r>
  <r>
    <x v="39"/>
    <x v="3"/>
    <x v="39"/>
    <x v="39"/>
    <x v="39"/>
  </r>
  <r>
    <x v="40"/>
    <x v="3"/>
    <x v="40"/>
    <x v="40"/>
    <x v="40"/>
  </r>
  <r>
    <x v="41"/>
    <x v="3"/>
    <x v="41"/>
    <x v="41"/>
    <x v="41"/>
  </r>
  <r>
    <x v="42"/>
    <x v="3"/>
    <x v="42"/>
    <x v="42"/>
    <x v="42"/>
  </r>
  <r>
    <x v="43"/>
    <x v="3"/>
    <x v="43"/>
    <x v="43"/>
    <x v="43"/>
  </r>
  <r>
    <x v="44"/>
    <x v="3"/>
    <x v="44"/>
    <x v="44"/>
    <x v="44"/>
  </r>
  <r>
    <x v="45"/>
    <x v="3"/>
    <x v="45"/>
    <x v="45"/>
    <x v="45"/>
  </r>
  <r>
    <x v="46"/>
    <x v="3"/>
    <x v="46"/>
    <x v="46"/>
    <x v="46"/>
  </r>
  <r>
    <x v="47"/>
    <x v="3"/>
    <x v="47"/>
    <x v="47"/>
    <x v="47"/>
  </r>
  <r>
    <x v="48"/>
    <x v="4"/>
    <x v="48"/>
    <x v="48"/>
    <x v="48"/>
  </r>
  <r>
    <x v="49"/>
    <x v="4"/>
    <x v="49"/>
    <x v="49"/>
    <x v="49"/>
  </r>
  <r>
    <x v="50"/>
    <x v="4"/>
    <x v="50"/>
    <x v="50"/>
    <x v="50"/>
  </r>
  <r>
    <x v="51"/>
    <x v="4"/>
    <x v="51"/>
    <x v="51"/>
    <x v="51"/>
  </r>
  <r>
    <x v="52"/>
    <x v="4"/>
    <x v="52"/>
    <x v="52"/>
    <x v="52"/>
  </r>
  <r>
    <x v="53"/>
    <x v="4"/>
    <x v="53"/>
    <x v="53"/>
    <x v="53"/>
  </r>
  <r>
    <x v="54"/>
    <x v="4"/>
    <x v="54"/>
    <x v="54"/>
    <x v="54"/>
  </r>
  <r>
    <x v="55"/>
    <x v="4"/>
    <x v="55"/>
    <x v="55"/>
    <x v="55"/>
  </r>
  <r>
    <x v="56"/>
    <x v="4"/>
    <x v="56"/>
    <x v="56"/>
    <x v="56"/>
  </r>
  <r>
    <x v="57"/>
    <x v="4"/>
    <x v="57"/>
    <x v="57"/>
    <x v="57"/>
  </r>
  <r>
    <x v="58"/>
    <x v="4"/>
    <x v="58"/>
    <x v="58"/>
    <x v="58"/>
  </r>
  <r>
    <x v="59"/>
    <x v="4"/>
    <x v="59"/>
    <x v="59"/>
    <x v="59"/>
  </r>
  <r>
    <x v="60"/>
    <x v="5"/>
    <x v="60"/>
    <x v="60"/>
    <x v="60"/>
  </r>
  <r>
    <x v="61"/>
    <x v="5"/>
    <x v="61"/>
    <x v="61"/>
    <x v="61"/>
  </r>
  <r>
    <x v="62"/>
    <x v="5"/>
    <x v="62"/>
    <x v="62"/>
    <x v="62"/>
  </r>
  <r>
    <x v="63"/>
    <x v="5"/>
    <x v="63"/>
    <x v="63"/>
    <x v="63"/>
  </r>
  <r>
    <x v="64"/>
    <x v="5"/>
    <x v="64"/>
    <x v="64"/>
    <x v="64"/>
  </r>
  <r>
    <x v="65"/>
    <x v="5"/>
    <x v="65"/>
    <x v="65"/>
    <x v="65"/>
  </r>
  <r>
    <x v="66"/>
    <x v="5"/>
    <x v="66"/>
    <x v="66"/>
    <x v="66"/>
  </r>
  <r>
    <x v="67"/>
    <x v="5"/>
    <x v="67"/>
    <x v="67"/>
    <x v="67"/>
  </r>
  <r>
    <x v="68"/>
    <x v="5"/>
    <x v="68"/>
    <x v="68"/>
    <x v="68"/>
  </r>
  <r>
    <x v="69"/>
    <x v="5"/>
    <x v="69"/>
    <x v="69"/>
    <x v="69"/>
  </r>
  <r>
    <x v="70"/>
    <x v="5"/>
    <x v="70"/>
    <x v="70"/>
    <x v="70"/>
  </r>
  <r>
    <x v="71"/>
    <x v="5"/>
    <x v="71"/>
    <x v="71"/>
    <x v="71"/>
  </r>
  <r>
    <x v="72"/>
    <x v="6"/>
    <x v="72"/>
    <x v="72"/>
    <x v="72"/>
  </r>
  <r>
    <x v="73"/>
    <x v="6"/>
    <x v="73"/>
    <x v="73"/>
    <x v="73"/>
  </r>
  <r>
    <x v="74"/>
    <x v="6"/>
    <x v="74"/>
    <x v="74"/>
    <x v="74"/>
  </r>
  <r>
    <x v="75"/>
    <x v="6"/>
    <x v="75"/>
    <x v="75"/>
    <x v="75"/>
  </r>
  <r>
    <x v="76"/>
    <x v="6"/>
    <x v="76"/>
    <x v="76"/>
    <x v="76"/>
  </r>
  <r>
    <x v="77"/>
    <x v="6"/>
    <x v="77"/>
    <x v="77"/>
    <x v="77"/>
  </r>
  <r>
    <x v="78"/>
    <x v="6"/>
    <x v="78"/>
    <x v="78"/>
    <x v="78"/>
  </r>
  <r>
    <x v="79"/>
    <x v="6"/>
    <x v="79"/>
    <x v="79"/>
    <x v="79"/>
  </r>
  <r>
    <x v="80"/>
    <x v="6"/>
    <x v="80"/>
    <x v="80"/>
    <x v="80"/>
  </r>
  <r>
    <x v="81"/>
    <x v="6"/>
    <x v="81"/>
    <x v="81"/>
    <x v="81"/>
  </r>
  <r>
    <x v="82"/>
    <x v="6"/>
    <x v="82"/>
    <x v="82"/>
    <x v="82"/>
  </r>
  <r>
    <x v="83"/>
    <x v="6"/>
    <x v="83"/>
    <x v="83"/>
    <x v="83"/>
  </r>
  <r>
    <x v="84"/>
    <x v="7"/>
    <x v="84"/>
    <x v="84"/>
    <x v="84"/>
  </r>
  <r>
    <x v="85"/>
    <x v="7"/>
    <x v="85"/>
    <x v="85"/>
    <x v="85"/>
  </r>
  <r>
    <x v="86"/>
    <x v="7"/>
    <x v="86"/>
    <x v="86"/>
    <x v="86"/>
  </r>
  <r>
    <x v="87"/>
    <x v="7"/>
    <x v="87"/>
    <x v="87"/>
    <x v="87"/>
  </r>
  <r>
    <x v="88"/>
    <x v="7"/>
    <x v="88"/>
    <x v="88"/>
    <x v="88"/>
  </r>
  <r>
    <x v="89"/>
    <x v="7"/>
    <x v="89"/>
    <x v="89"/>
    <x v="89"/>
  </r>
  <r>
    <x v="90"/>
    <x v="7"/>
    <x v="90"/>
    <x v="90"/>
    <x v="90"/>
  </r>
  <r>
    <x v="91"/>
    <x v="7"/>
    <x v="91"/>
    <x v="91"/>
    <x v="91"/>
  </r>
  <r>
    <x v="92"/>
    <x v="7"/>
    <x v="92"/>
    <x v="92"/>
    <x v="92"/>
  </r>
  <r>
    <x v="93"/>
    <x v="7"/>
    <x v="93"/>
    <x v="93"/>
    <x v="93"/>
  </r>
  <r>
    <x v="94"/>
    <x v="7"/>
    <x v="94"/>
    <x v="94"/>
    <x v="94"/>
  </r>
  <r>
    <x v="95"/>
    <x v="7"/>
    <x v="95"/>
    <x v="95"/>
    <x v="95"/>
  </r>
  <r>
    <x v="96"/>
    <x v="8"/>
    <x v="96"/>
    <x v="96"/>
    <x v="96"/>
  </r>
  <r>
    <x v="97"/>
    <x v="8"/>
    <x v="97"/>
    <x v="97"/>
    <x v="97"/>
  </r>
  <r>
    <x v="98"/>
    <x v="8"/>
    <x v="98"/>
    <x v="98"/>
    <x v="98"/>
  </r>
  <r>
    <x v="99"/>
    <x v="8"/>
    <x v="99"/>
    <x v="99"/>
    <x v="99"/>
  </r>
  <r>
    <x v="100"/>
    <x v="8"/>
    <x v="100"/>
    <x v="100"/>
    <x v="100"/>
  </r>
  <r>
    <x v="101"/>
    <x v="8"/>
    <x v="101"/>
    <x v="101"/>
    <x v="101"/>
  </r>
  <r>
    <x v="102"/>
    <x v="8"/>
    <x v="102"/>
    <x v="102"/>
    <x v="102"/>
  </r>
  <r>
    <x v="103"/>
    <x v="8"/>
    <x v="103"/>
    <x v="103"/>
    <x v="103"/>
  </r>
  <r>
    <x v="104"/>
    <x v="8"/>
    <x v="104"/>
    <x v="104"/>
    <x v="104"/>
  </r>
  <r>
    <x v="105"/>
    <x v="8"/>
    <x v="105"/>
    <x v="105"/>
    <x v="105"/>
  </r>
  <r>
    <x v="106"/>
    <x v="8"/>
    <x v="106"/>
    <x v="106"/>
    <x v="106"/>
  </r>
  <r>
    <x v="107"/>
    <x v="8"/>
    <x v="107"/>
    <x v="107"/>
    <x v="107"/>
  </r>
  <r>
    <x v="108"/>
    <x v="9"/>
    <x v="108"/>
    <x v="108"/>
    <x v="108"/>
  </r>
  <r>
    <x v="109"/>
    <x v="9"/>
    <x v="109"/>
    <x v="109"/>
    <x v="109"/>
  </r>
  <r>
    <x v="110"/>
    <x v="9"/>
    <x v="110"/>
    <x v="110"/>
    <x v="110"/>
  </r>
  <r>
    <x v="111"/>
    <x v="9"/>
    <x v="111"/>
    <x v="111"/>
    <x v="111"/>
  </r>
  <r>
    <x v="112"/>
    <x v="9"/>
    <x v="112"/>
    <x v="112"/>
    <x v="112"/>
  </r>
  <r>
    <x v="113"/>
    <x v="9"/>
    <x v="113"/>
    <x v="113"/>
    <x v="113"/>
  </r>
  <r>
    <x v="114"/>
    <x v="9"/>
    <x v="114"/>
    <x v="114"/>
    <x v="114"/>
  </r>
  <r>
    <x v="115"/>
    <x v="9"/>
    <x v="115"/>
    <x v="115"/>
    <x v="115"/>
  </r>
  <r>
    <x v="116"/>
    <x v="9"/>
    <x v="116"/>
    <x v="116"/>
    <x v="116"/>
  </r>
  <r>
    <x v="117"/>
    <x v="9"/>
    <x v="117"/>
    <x v="117"/>
    <x v="117"/>
  </r>
  <r>
    <x v="118"/>
    <x v="9"/>
    <x v="118"/>
    <x v="118"/>
    <x v="118"/>
  </r>
  <r>
    <x v="119"/>
    <x v="9"/>
    <x v="119"/>
    <x v="119"/>
    <x v="119"/>
  </r>
  <r>
    <x v="120"/>
    <x v="10"/>
    <x v="120"/>
    <x v="120"/>
    <x v="120"/>
  </r>
  <r>
    <x v="121"/>
    <x v="10"/>
    <x v="121"/>
    <x v="121"/>
    <x v="121"/>
  </r>
  <r>
    <x v="122"/>
    <x v="10"/>
    <x v="122"/>
    <x v="122"/>
    <x v="122"/>
  </r>
  <r>
    <x v="123"/>
    <x v="10"/>
    <x v="123"/>
    <x v="123"/>
    <x v="123"/>
  </r>
  <r>
    <x v="124"/>
    <x v="10"/>
    <x v="124"/>
    <x v="124"/>
    <x v="124"/>
  </r>
  <r>
    <x v="125"/>
    <x v="10"/>
    <x v="125"/>
    <x v="125"/>
    <x v="125"/>
  </r>
  <r>
    <x v="126"/>
    <x v="10"/>
    <x v="126"/>
    <x v="126"/>
    <x v="126"/>
  </r>
  <r>
    <x v="127"/>
    <x v="10"/>
    <x v="127"/>
    <x v="127"/>
    <x v="127"/>
  </r>
  <r>
    <x v="128"/>
    <x v="10"/>
    <x v="128"/>
    <x v="128"/>
    <x v="128"/>
  </r>
  <r>
    <x v="129"/>
    <x v="10"/>
    <x v="129"/>
    <x v="129"/>
    <x v="129"/>
  </r>
  <r>
    <x v="130"/>
    <x v="10"/>
    <x v="130"/>
    <x v="130"/>
    <x v="130"/>
  </r>
  <r>
    <x v="131"/>
    <x v="10"/>
    <x v="131"/>
    <x v="131"/>
    <x v="131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132">
  <r>
    <x v="0"/>
    <x v="0"/>
    <x v="0"/>
    <x v="0"/>
    <x v="0"/>
  </r>
  <r>
    <x v="1"/>
    <x v="0"/>
    <x v="1"/>
    <x v="1"/>
    <x v="1"/>
  </r>
  <r>
    <x v="2"/>
    <x v="0"/>
    <x v="2"/>
    <x v="2"/>
    <x v="2"/>
  </r>
  <r>
    <x v="3"/>
    <x v="0"/>
    <x v="3"/>
    <x v="3"/>
    <x v="3"/>
  </r>
  <r>
    <x v="4"/>
    <x v="0"/>
    <x v="4"/>
    <x v="4"/>
    <x v="4"/>
  </r>
  <r>
    <x v="5"/>
    <x v="0"/>
    <x v="5"/>
    <x v="5"/>
    <x v="5"/>
  </r>
  <r>
    <x v="6"/>
    <x v="0"/>
    <x v="6"/>
    <x v="6"/>
    <x v="6"/>
  </r>
  <r>
    <x v="7"/>
    <x v="0"/>
    <x v="7"/>
    <x v="7"/>
    <x v="7"/>
  </r>
  <r>
    <x v="8"/>
    <x v="0"/>
    <x v="8"/>
    <x v="8"/>
    <x v="8"/>
  </r>
  <r>
    <x v="9"/>
    <x v="0"/>
    <x v="9"/>
    <x v="9"/>
    <x v="9"/>
  </r>
  <r>
    <x v="10"/>
    <x v="0"/>
    <x v="10"/>
    <x v="10"/>
    <x v="10"/>
  </r>
  <r>
    <x v="11"/>
    <x v="0"/>
    <x v="11"/>
    <x v="11"/>
    <x v="11"/>
  </r>
  <r>
    <x v="12"/>
    <x v="1"/>
    <x v="12"/>
    <x v="12"/>
    <x v="12"/>
  </r>
  <r>
    <x v="13"/>
    <x v="1"/>
    <x v="13"/>
    <x v="13"/>
    <x v="13"/>
  </r>
  <r>
    <x v="14"/>
    <x v="1"/>
    <x v="14"/>
    <x v="14"/>
    <x v="14"/>
  </r>
  <r>
    <x v="15"/>
    <x v="1"/>
    <x v="15"/>
    <x v="15"/>
    <x v="15"/>
  </r>
  <r>
    <x v="16"/>
    <x v="1"/>
    <x v="16"/>
    <x v="16"/>
    <x v="16"/>
  </r>
  <r>
    <x v="17"/>
    <x v="1"/>
    <x v="17"/>
    <x v="17"/>
    <x v="17"/>
  </r>
  <r>
    <x v="18"/>
    <x v="1"/>
    <x v="18"/>
    <x v="18"/>
    <x v="18"/>
  </r>
  <r>
    <x v="19"/>
    <x v="1"/>
    <x v="19"/>
    <x v="19"/>
    <x v="19"/>
  </r>
  <r>
    <x v="20"/>
    <x v="1"/>
    <x v="20"/>
    <x v="20"/>
    <x v="20"/>
  </r>
  <r>
    <x v="21"/>
    <x v="1"/>
    <x v="21"/>
    <x v="21"/>
    <x v="21"/>
  </r>
  <r>
    <x v="22"/>
    <x v="1"/>
    <x v="22"/>
    <x v="22"/>
    <x v="22"/>
  </r>
  <r>
    <x v="23"/>
    <x v="1"/>
    <x v="23"/>
    <x v="23"/>
    <x v="23"/>
  </r>
  <r>
    <x v="24"/>
    <x v="2"/>
    <x v="24"/>
    <x v="24"/>
    <x v="24"/>
  </r>
  <r>
    <x v="25"/>
    <x v="2"/>
    <x v="25"/>
    <x v="25"/>
    <x v="25"/>
  </r>
  <r>
    <x v="26"/>
    <x v="2"/>
    <x v="26"/>
    <x v="26"/>
    <x v="26"/>
  </r>
  <r>
    <x v="27"/>
    <x v="2"/>
    <x v="27"/>
    <x v="27"/>
    <x v="27"/>
  </r>
  <r>
    <x v="28"/>
    <x v="2"/>
    <x v="28"/>
    <x v="28"/>
    <x v="28"/>
  </r>
  <r>
    <x v="29"/>
    <x v="2"/>
    <x v="29"/>
    <x v="29"/>
    <x v="29"/>
  </r>
  <r>
    <x v="30"/>
    <x v="2"/>
    <x v="30"/>
    <x v="30"/>
    <x v="30"/>
  </r>
  <r>
    <x v="31"/>
    <x v="2"/>
    <x v="31"/>
    <x v="31"/>
    <x v="31"/>
  </r>
  <r>
    <x v="32"/>
    <x v="2"/>
    <x v="32"/>
    <x v="32"/>
    <x v="32"/>
  </r>
  <r>
    <x v="33"/>
    <x v="2"/>
    <x v="33"/>
    <x v="33"/>
    <x v="33"/>
  </r>
  <r>
    <x v="34"/>
    <x v="2"/>
    <x v="34"/>
    <x v="34"/>
    <x v="34"/>
  </r>
  <r>
    <x v="35"/>
    <x v="2"/>
    <x v="35"/>
    <x v="35"/>
    <x v="35"/>
  </r>
  <r>
    <x v="36"/>
    <x v="3"/>
    <x v="36"/>
    <x v="36"/>
    <x v="36"/>
  </r>
  <r>
    <x v="37"/>
    <x v="3"/>
    <x v="37"/>
    <x v="37"/>
    <x v="37"/>
  </r>
  <r>
    <x v="38"/>
    <x v="3"/>
    <x v="38"/>
    <x v="38"/>
    <x v="38"/>
  </r>
  <r>
    <x v="39"/>
    <x v="3"/>
    <x v="39"/>
    <x v="39"/>
    <x v="39"/>
  </r>
  <r>
    <x v="40"/>
    <x v="3"/>
    <x v="40"/>
    <x v="40"/>
    <x v="40"/>
  </r>
  <r>
    <x v="41"/>
    <x v="3"/>
    <x v="41"/>
    <x v="41"/>
    <x v="41"/>
  </r>
  <r>
    <x v="42"/>
    <x v="3"/>
    <x v="42"/>
    <x v="42"/>
    <x v="42"/>
  </r>
  <r>
    <x v="43"/>
    <x v="3"/>
    <x v="43"/>
    <x v="43"/>
    <x v="43"/>
  </r>
  <r>
    <x v="44"/>
    <x v="3"/>
    <x v="44"/>
    <x v="44"/>
    <x v="44"/>
  </r>
  <r>
    <x v="45"/>
    <x v="3"/>
    <x v="45"/>
    <x v="45"/>
    <x v="45"/>
  </r>
  <r>
    <x v="46"/>
    <x v="3"/>
    <x v="46"/>
    <x v="46"/>
    <x v="46"/>
  </r>
  <r>
    <x v="47"/>
    <x v="3"/>
    <x v="47"/>
    <x v="47"/>
    <x v="47"/>
  </r>
  <r>
    <x v="48"/>
    <x v="4"/>
    <x v="48"/>
    <x v="48"/>
    <x v="48"/>
  </r>
  <r>
    <x v="49"/>
    <x v="4"/>
    <x v="49"/>
    <x v="49"/>
    <x v="49"/>
  </r>
  <r>
    <x v="50"/>
    <x v="4"/>
    <x v="50"/>
    <x v="50"/>
    <x v="50"/>
  </r>
  <r>
    <x v="51"/>
    <x v="4"/>
    <x v="51"/>
    <x v="51"/>
    <x v="51"/>
  </r>
  <r>
    <x v="52"/>
    <x v="4"/>
    <x v="52"/>
    <x v="52"/>
    <x v="52"/>
  </r>
  <r>
    <x v="53"/>
    <x v="4"/>
    <x v="53"/>
    <x v="53"/>
    <x v="53"/>
  </r>
  <r>
    <x v="54"/>
    <x v="4"/>
    <x v="54"/>
    <x v="54"/>
    <x v="54"/>
  </r>
  <r>
    <x v="55"/>
    <x v="4"/>
    <x v="55"/>
    <x v="55"/>
    <x v="55"/>
  </r>
  <r>
    <x v="56"/>
    <x v="4"/>
    <x v="56"/>
    <x v="56"/>
    <x v="56"/>
  </r>
  <r>
    <x v="57"/>
    <x v="4"/>
    <x v="57"/>
    <x v="57"/>
    <x v="57"/>
  </r>
  <r>
    <x v="58"/>
    <x v="4"/>
    <x v="58"/>
    <x v="58"/>
    <x v="58"/>
  </r>
  <r>
    <x v="59"/>
    <x v="4"/>
    <x v="59"/>
    <x v="59"/>
    <x v="59"/>
  </r>
  <r>
    <x v="60"/>
    <x v="5"/>
    <x v="60"/>
    <x v="60"/>
    <x v="60"/>
  </r>
  <r>
    <x v="61"/>
    <x v="5"/>
    <x v="61"/>
    <x v="61"/>
    <x v="61"/>
  </r>
  <r>
    <x v="62"/>
    <x v="5"/>
    <x v="62"/>
    <x v="62"/>
    <x v="62"/>
  </r>
  <r>
    <x v="63"/>
    <x v="5"/>
    <x v="63"/>
    <x v="63"/>
    <x v="63"/>
  </r>
  <r>
    <x v="64"/>
    <x v="5"/>
    <x v="64"/>
    <x v="64"/>
    <x v="64"/>
  </r>
  <r>
    <x v="65"/>
    <x v="5"/>
    <x v="65"/>
    <x v="65"/>
    <x v="65"/>
  </r>
  <r>
    <x v="66"/>
    <x v="5"/>
    <x v="66"/>
    <x v="66"/>
    <x v="66"/>
  </r>
  <r>
    <x v="67"/>
    <x v="5"/>
    <x v="67"/>
    <x v="67"/>
    <x v="67"/>
  </r>
  <r>
    <x v="68"/>
    <x v="5"/>
    <x v="68"/>
    <x v="68"/>
    <x v="68"/>
  </r>
  <r>
    <x v="69"/>
    <x v="5"/>
    <x v="69"/>
    <x v="69"/>
    <x v="69"/>
  </r>
  <r>
    <x v="70"/>
    <x v="5"/>
    <x v="70"/>
    <x v="70"/>
    <x v="70"/>
  </r>
  <r>
    <x v="71"/>
    <x v="5"/>
    <x v="71"/>
    <x v="71"/>
    <x v="71"/>
  </r>
  <r>
    <x v="72"/>
    <x v="6"/>
    <x v="72"/>
    <x v="72"/>
    <x v="72"/>
  </r>
  <r>
    <x v="73"/>
    <x v="6"/>
    <x v="73"/>
    <x v="73"/>
    <x v="73"/>
  </r>
  <r>
    <x v="74"/>
    <x v="6"/>
    <x v="74"/>
    <x v="74"/>
    <x v="74"/>
  </r>
  <r>
    <x v="75"/>
    <x v="6"/>
    <x v="75"/>
    <x v="75"/>
    <x v="75"/>
  </r>
  <r>
    <x v="76"/>
    <x v="6"/>
    <x v="76"/>
    <x v="76"/>
    <x v="76"/>
  </r>
  <r>
    <x v="77"/>
    <x v="6"/>
    <x v="77"/>
    <x v="77"/>
    <x v="77"/>
  </r>
  <r>
    <x v="78"/>
    <x v="6"/>
    <x v="78"/>
    <x v="78"/>
    <x v="78"/>
  </r>
  <r>
    <x v="79"/>
    <x v="6"/>
    <x v="79"/>
    <x v="79"/>
    <x v="79"/>
  </r>
  <r>
    <x v="80"/>
    <x v="6"/>
    <x v="80"/>
    <x v="80"/>
    <x v="80"/>
  </r>
  <r>
    <x v="81"/>
    <x v="6"/>
    <x v="81"/>
    <x v="81"/>
    <x v="81"/>
  </r>
  <r>
    <x v="82"/>
    <x v="6"/>
    <x v="82"/>
    <x v="82"/>
    <x v="82"/>
  </r>
  <r>
    <x v="83"/>
    <x v="6"/>
    <x v="83"/>
    <x v="83"/>
    <x v="83"/>
  </r>
  <r>
    <x v="84"/>
    <x v="7"/>
    <x v="84"/>
    <x v="84"/>
    <x v="84"/>
  </r>
  <r>
    <x v="85"/>
    <x v="7"/>
    <x v="85"/>
    <x v="85"/>
    <x v="85"/>
  </r>
  <r>
    <x v="86"/>
    <x v="7"/>
    <x v="86"/>
    <x v="86"/>
    <x v="86"/>
  </r>
  <r>
    <x v="87"/>
    <x v="7"/>
    <x v="87"/>
    <x v="87"/>
    <x v="87"/>
  </r>
  <r>
    <x v="88"/>
    <x v="7"/>
    <x v="88"/>
    <x v="88"/>
    <x v="88"/>
  </r>
  <r>
    <x v="89"/>
    <x v="7"/>
    <x v="89"/>
    <x v="89"/>
    <x v="89"/>
  </r>
  <r>
    <x v="90"/>
    <x v="7"/>
    <x v="90"/>
    <x v="90"/>
    <x v="90"/>
  </r>
  <r>
    <x v="91"/>
    <x v="7"/>
    <x v="91"/>
    <x v="91"/>
    <x v="91"/>
  </r>
  <r>
    <x v="92"/>
    <x v="7"/>
    <x v="92"/>
    <x v="92"/>
    <x v="92"/>
  </r>
  <r>
    <x v="93"/>
    <x v="7"/>
    <x v="93"/>
    <x v="93"/>
    <x v="93"/>
  </r>
  <r>
    <x v="94"/>
    <x v="7"/>
    <x v="94"/>
    <x v="94"/>
    <x v="94"/>
  </r>
  <r>
    <x v="95"/>
    <x v="7"/>
    <x v="95"/>
    <x v="95"/>
    <x v="95"/>
  </r>
  <r>
    <x v="96"/>
    <x v="8"/>
    <x v="96"/>
    <x v="96"/>
    <x v="96"/>
  </r>
  <r>
    <x v="97"/>
    <x v="8"/>
    <x v="97"/>
    <x v="97"/>
    <x v="97"/>
  </r>
  <r>
    <x v="98"/>
    <x v="8"/>
    <x v="98"/>
    <x v="98"/>
    <x v="98"/>
  </r>
  <r>
    <x v="99"/>
    <x v="8"/>
    <x v="99"/>
    <x v="99"/>
    <x v="99"/>
  </r>
  <r>
    <x v="100"/>
    <x v="8"/>
    <x v="100"/>
    <x v="100"/>
    <x v="100"/>
  </r>
  <r>
    <x v="101"/>
    <x v="8"/>
    <x v="101"/>
    <x v="101"/>
    <x v="101"/>
  </r>
  <r>
    <x v="102"/>
    <x v="8"/>
    <x v="102"/>
    <x v="102"/>
    <x v="102"/>
  </r>
  <r>
    <x v="103"/>
    <x v="8"/>
    <x v="103"/>
    <x v="103"/>
    <x v="103"/>
  </r>
  <r>
    <x v="104"/>
    <x v="8"/>
    <x v="104"/>
    <x v="104"/>
    <x v="104"/>
  </r>
  <r>
    <x v="105"/>
    <x v="8"/>
    <x v="105"/>
    <x v="105"/>
    <x v="105"/>
  </r>
  <r>
    <x v="106"/>
    <x v="8"/>
    <x v="106"/>
    <x v="106"/>
    <x v="106"/>
  </r>
  <r>
    <x v="107"/>
    <x v="8"/>
    <x v="107"/>
    <x v="107"/>
    <x v="107"/>
  </r>
  <r>
    <x v="108"/>
    <x v="9"/>
    <x v="108"/>
    <x v="108"/>
    <x v="108"/>
  </r>
  <r>
    <x v="109"/>
    <x v="9"/>
    <x v="109"/>
    <x v="109"/>
    <x v="109"/>
  </r>
  <r>
    <x v="110"/>
    <x v="9"/>
    <x v="110"/>
    <x v="110"/>
    <x v="110"/>
  </r>
  <r>
    <x v="111"/>
    <x v="9"/>
    <x v="111"/>
    <x v="111"/>
    <x v="111"/>
  </r>
  <r>
    <x v="112"/>
    <x v="9"/>
    <x v="112"/>
    <x v="112"/>
    <x v="112"/>
  </r>
  <r>
    <x v="113"/>
    <x v="9"/>
    <x v="113"/>
    <x v="113"/>
    <x v="113"/>
  </r>
  <r>
    <x v="114"/>
    <x v="9"/>
    <x v="114"/>
    <x v="114"/>
    <x v="114"/>
  </r>
  <r>
    <x v="115"/>
    <x v="9"/>
    <x v="115"/>
    <x v="115"/>
    <x v="115"/>
  </r>
  <r>
    <x v="116"/>
    <x v="9"/>
    <x v="116"/>
    <x v="116"/>
    <x v="116"/>
  </r>
  <r>
    <x v="117"/>
    <x v="9"/>
    <x v="117"/>
    <x v="117"/>
    <x v="117"/>
  </r>
  <r>
    <x v="118"/>
    <x v="9"/>
    <x v="118"/>
    <x v="118"/>
    <x v="118"/>
  </r>
  <r>
    <x v="119"/>
    <x v="9"/>
    <x v="119"/>
    <x v="119"/>
    <x v="119"/>
  </r>
  <r>
    <x v="120"/>
    <x v="10"/>
    <x v="120"/>
    <x v="120"/>
    <x v="120"/>
  </r>
  <r>
    <x v="121"/>
    <x v="10"/>
    <x v="121"/>
    <x v="121"/>
    <x v="121"/>
  </r>
  <r>
    <x v="122"/>
    <x v="10"/>
    <x v="122"/>
    <x v="122"/>
    <x v="122"/>
  </r>
  <r>
    <x v="123"/>
    <x v="10"/>
    <x v="123"/>
    <x v="123"/>
    <x v="123"/>
  </r>
  <r>
    <x v="124"/>
    <x v="10"/>
    <x v="124"/>
    <x v="124"/>
    <x v="124"/>
  </r>
  <r>
    <x v="125"/>
    <x v="10"/>
    <x v="125"/>
    <x v="125"/>
    <x v="125"/>
  </r>
  <r>
    <x v="126"/>
    <x v="10"/>
    <x v="126"/>
    <x v="126"/>
    <x v="126"/>
  </r>
  <r>
    <x v="127"/>
    <x v="10"/>
    <x v="127"/>
    <x v="127"/>
    <x v="127"/>
  </r>
  <r>
    <x v="128"/>
    <x v="10"/>
    <x v="128"/>
    <x v="128"/>
    <x v="128"/>
  </r>
  <r>
    <x v="129"/>
    <x v="10"/>
    <x v="129"/>
    <x v="129"/>
    <x v="129"/>
  </r>
  <r>
    <x v="130"/>
    <x v="10"/>
    <x v="130"/>
    <x v="130"/>
    <x v="130"/>
  </r>
  <r>
    <x v="131"/>
    <x v="10"/>
    <x v="131"/>
    <x v="131"/>
    <x v="131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count="156">
  <r>
    <x v="0"/>
    <x v="0"/>
    <x v="0"/>
    <x v="0"/>
  </r>
  <r>
    <x v="1"/>
    <x v="0"/>
    <x v="1"/>
    <x v="1"/>
  </r>
  <r>
    <x v="2"/>
    <x v="0"/>
    <x v="2"/>
    <x v="2"/>
  </r>
  <r>
    <x v="3"/>
    <x v="0"/>
    <x v="3"/>
    <x v="3"/>
  </r>
  <r>
    <x v="4"/>
    <x v="0"/>
    <x v="4"/>
    <x v="4"/>
  </r>
  <r>
    <x v="5"/>
    <x v="0"/>
    <x v="5"/>
    <x v="5"/>
  </r>
  <r>
    <x v="6"/>
    <x v="0"/>
    <x v="6"/>
    <x v="6"/>
  </r>
  <r>
    <x v="7"/>
    <x v="0"/>
    <x v="7"/>
    <x v="7"/>
  </r>
  <r>
    <x v="8"/>
    <x v="0"/>
    <x v="8"/>
    <x v="8"/>
  </r>
  <r>
    <x v="9"/>
    <x v="0"/>
    <x v="9"/>
    <x v="9"/>
  </r>
  <r>
    <x v="10"/>
    <x v="0"/>
    <x v="10"/>
    <x v="10"/>
  </r>
  <r>
    <x v="11"/>
    <x v="0"/>
    <x v="11"/>
    <x v="11"/>
  </r>
  <r>
    <x v="12"/>
    <x v="1"/>
    <x v="12"/>
    <x v="12"/>
  </r>
  <r>
    <x v="13"/>
    <x v="1"/>
    <x v="13"/>
    <x v="13"/>
  </r>
  <r>
    <x v="14"/>
    <x v="1"/>
    <x v="14"/>
    <x v="14"/>
  </r>
  <r>
    <x v="15"/>
    <x v="1"/>
    <x v="15"/>
    <x v="15"/>
  </r>
  <r>
    <x v="16"/>
    <x v="1"/>
    <x v="16"/>
    <x v="16"/>
  </r>
  <r>
    <x v="17"/>
    <x v="1"/>
    <x v="17"/>
    <x v="17"/>
  </r>
  <r>
    <x v="18"/>
    <x v="1"/>
    <x v="18"/>
    <x v="18"/>
  </r>
  <r>
    <x v="19"/>
    <x v="1"/>
    <x v="19"/>
    <x v="19"/>
  </r>
  <r>
    <x v="20"/>
    <x v="1"/>
    <x v="20"/>
    <x v="20"/>
  </r>
  <r>
    <x v="21"/>
    <x v="1"/>
    <x v="21"/>
    <x v="21"/>
  </r>
  <r>
    <x v="22"/>
    <x v="1"/>
    <x v="22"/>
    <x v="22"/>
  </r>
  <r>
    <x v="23"/>
    <x v="1"/>
    <x v="23"/>
    <x v="23"/>
  </r>
  <r>
    <x v="24"/>
    <x v="2"/>
    <x v="24"/>
    <x v="24"/>
  </r>
  <r>
    <x v="25"/>
    <x v="2"/>
    <x v="25"/>
    <x v="25"/>
  </r>
  <r>
    <x v="26"/>
    <x v="2"/>
    <x v="26"/>
    <x v="26"/>
  </r>
  <r>
    <x v="27"/>
    <x v="2"/>
    <x v="27"/>
    <x v="27"/>
  </r>
  <r>
    <x v="28"/>
    <x v="2"/>
    <x v="28"/>
    <x v="28"/>
  </r>
  <r>
    <x v="29"/>
    <x v="2"/>
    <x v="29"/>
    <x v="29"/>
  </r>
  <r>
    <x v="30"/>
    <x v="2"/>
    <x v="30"/>
    <x v="30"/>
  </r>
  <r>
    <x v="31"/>
    <x v="2"/>
    <x v="31"/>
    <x v="31"/>
  </r>
  <r>
    <x v="32"/>
    <x v="2"/>
    <x v="32"/>
    <x v="32"/>
  </r>
  <r>
    <x v="33"/>
    <x v="2"/>
    <x v="33"/>
    <x v="33"/>
  </r>
  <r>
    <x v="34"/>
    <x v="2"/>
    <x v="34"/>
    <x v="34"/>
  </r>
  <r>
    <x v="35"/>
    <x v="2"/>
    <x v="35"/>
    <x v="35"/>
  </r>
  <r>
    <x v="36"/>
    <x v="3"/>
    <x v="36"/>
    <x v="36"/>
  </r>
  <r>
    <x v="37"/>
    <x v="3"/>
    <x v="37"/>
    <x v="37"/>
  </r>
  <r>
    <x v="38"/>
    <x v="3"/>
    <x v="38"/>
    <x v="38"/>
  </r>
  <r>
    <x v="39"/>
    <x v="3"/>
    <x v="39"/>
    <x v="39"/>
  </r>
  <r>
    <x v="40"/>
    <x v="3"/>
    <x v="40"/>
    <x v="40"/>
  </r>
  <r>
    <x v="41"/>
    <x v="3"/>
    <x v="41"/>
    <x v="41"/>
  </r>
  <r>
    <x v="42"/>
    <x v="3"/>
    <x v="42"/>
    <x v="42"/>
  </r>
  <r>
    <x v="43"/>
    <x v="3"/>
    <x v="43"/>
    <x v="43"/>
  </r>
  <r>
    <x v="44"/>
    <x v="3"/>
    <x v="44"/>
    <x v="44"/>
  </r>
  <r>
    <x v="45"/>
    <x v="3"/>
    <x v="45"/>
    <x v="45"/>
  </r>
  <r>
    <x v="46"/>
    <x v="3"/>
    <x v="46"/>
    <x v="46"/>
  </r>
  <r>
    <x v="47"/>
    <x v="3"/>
    <x v="47"/>
    <x v="47"/>
  </r>
  <r>
    <x v="48"/>
    <x v="4"/>
    <x v="48"/>
    <x v="48"/>
  </r>
  <r>
    <x v="49"/>
    <x v="4"/>
    <x v="49"/>
    <x v="49"/>
  </r>
  <r>
    <x v="50"/>
    <x v="4"/>
    <x v="50"/>
    <x v="50"/>
  </r>
  <r>
    <x v="51"/>
    <x v="4"/>
    <x v="51"/>
    <x v="51"/>
  </r>
  <r>
    <x v="52"/>
    <x v="4"/>
    <x v="52"/>
    <x v="52"/>
  </r>
  <r>
    <x v="53"/>
    <x v="4"/>
    <x v="53"/>
    <x v="53"/>
  </r>
  <r>
    <x v="54"/>
    <x v="4"/>
    <x v="54"/>
    <x v="54"/>
  </r>
  <r>
    <x v="55"/>
    <x v="4"/>
    <x v="55"/>
    <x v="55"/>
  </r>
  <r>
    <x v="56"/>
    <x v="4"/>
    <x v="56"/>
    <x v="56"/>
  </r>
  <r>
    <x v="57"/>
    <x v="4"/>
    <x v="57"/>
    <x v="57"/>
  </r>
  <r>
    <x v="58"/>
    <x v="4"/>
    <x v="58"/>
    <x v="58"/>
  </r>
  <r>
    <x v="59"/>
    <x v="4"/>
    <x v="59"/>
    <x v="59"/>
  </r>
  <r>
    <x v="60"/>
    <x v="5"/>
    <x v="60"/>
    <x v="60"/>
  </r>
  <r>
    <x v="61"/>
    <x v="5"/>
    <x v="61"/>
    <x v="61"/>
  </r>
  <r>
    <x v="62"/>
    <x v="5"/>
    <x v="62"/>
    <x v="62"/>
  </r>
  <r>
    <x v="63"/>
    <x v="5"/>
    <x v="63"/>
    <x v="63"/>
  </r>
  <r>
    <x v="64"/>
    <x v="5"/>
    <x v="64"/>
    <x v="64"/>
  </r>
  <r>
    <x v="65"/>
    <x v="5"/>
    <x v="65"/>
    <x v="65"/>
  </r>
  <r>
    <x v="66"/>
    <x v="5"/>
    <x v="66"/>
    <x v="66"/>
  </r>
  <r>
    <x v="67"/>
    <x v="5"/>
    <x v="67"/>
    <x v="67"/>
  </r>
  <r>
    <x v="68"/>
    <x v="5"/>
    <x v="68"/>
    <x v="68"/>
  </r>
  <r>
    <x v="69"/>
    <x v="5"/>
    <x v="69"/>
    <x v="69"/>
  </r>
  <r>
    <x v="70"/>
    <x v="5"/>
    <x v="70"/>
    <x v="70"/>
  </r>
  <r>
    <x v="71"/>
    <x v="5"/>
    <x v="71"/>
    <x v="71"/>
  </r>
  <r>
    <x v="72"/>
    <x v="6"/>
    <x v="72"/>
    <x v="72"/>
  </r>
  <r>
    <x v="73"/>
    <x v="6"/>
    <x v="73"/>
    <x v="73"/>
  </r>
  <r>
    <x v="74"/>
    <x v="6"/>
    <x v="74"/>
    <x v="74"/>
  </r>
  <r>
    <x v="75"/>
    <x v="6"/>
    <x v="75"/>
    <x v="75"/>
  </r>
  <r>
    <x v="76"/>
    <x v="6"/>
    <x v="76"/>
    <x v="76"/>
  </r>
  <r>
    <x v="77"/>
    <x v="6"/>
    <x v="77"/>
    <x v="77"/>
  </r>
  <r>
    <x v="78"/>
    <x v="6"/>
    <x v="78"/>
    <x v="78"/>
  </r>
  <r>
    <x v="79"/>
    <x v="6"/>
    <x v="79"/>
    <x v="79"/>
  </r>
  <r>
    <x v="80"/>
    <x v="6"/>
    <x v="80"/>
    <x v="80"/>
  </r>
  <r>
    <x v="81"/>
    <x v="6"/>
    <x v="81"/>
    <x v="81"/>
  </r>
  <r>
    <x v="82"/>
    <x v="6"/>
    <x v="82"/>
    <x v="82"/>
  </r>
  <r>
    <x v="83"/>
    <x v="6"/>
    <x v="83"/>
    <x v="83"/>
  </r>
  <r>
    <x v="84"/>
    <x v="7"/>
    <x v="84"/>
    <x v="84"/>
  </r>
  <r>
    <x v="85"/>
    <x v="7"/>
    <x v="85"/>
    <x v="85"/>
  </r>
  <r>
    <x v="86"/>
    <x v="7"/>
    <x v="86"/>
    <x v="86"/>
  </r>
  <r>
    <x v="87"/>
    <x v="7"/>
    <x v="87"/>
    <x v="87"/>
  </r>
  <r>
    <x v="88"/>
    <x v="7"/>
    <x v="88"/>
    <x v="88"/>
  </r>
  <r>
    <x v="89"/>
    <x v="7"/>
    <x v="89"/>
    <x v="89"/>
  </r>
  <r>
    <x v="90"/>
    <x v="7"/>
    <x v="90"/>
    <x v="90"/>
  </r>
  <r>
    <x v="91"/>
    <x v="7"/>
    <x v="91"/>
    <x v="91"/>
  </r>
  <r>
    <x v="92"/>
    <x v="7"/>
    <x v="92"/>
    <x v="92"/>
  </r>
  <r>
    <x v="93"/>
    <x v="7"/>
    <x v="93"/>
    <x v="93"/>
  </r>
  <r>
    <x v="94"/>
    <x v="7"/>
    <x v="94"/>
    <x v="94"/>
  </r>
  <r>
    <x v="95"/>
    <x v="7"/>
    <x v="95"/>
    <x v="95"/>
  </r>
  <r>
    <x v="96"/>
    <x v="8"/>
    <x v="96"/>
    <x v="96"/>
  </r>
  <r>
    <x v="97"/>
    <x v="8"/>
    <x v="97"/>
    <x v="97"/>
  </r>
  <r>
    <x v="98"/>
    <x v="8"/>
    <x v="98"/>
    <x v="98"/>
  </r>
  <r>
    <x v="99"/>
    <x v="8"/>
    <x v="99"/>
    <x v="99"/>
  </r>
  <r>
    <x v="100"/>
    <x v="8"/>
    <x v="100"/>
    <x v="100"/>
  </r>
  <r>
    <x v="101"/>
    <x v="8"/>
    <x v="101"/>
    <x v="101"/>
  </r>
  <r>
    <x v="102"/>
    <x v="8"/>
    <x v="102"/>
    <x v="102"/>
  </r>
  <r>
    <x v="103"/>
    <x v="8"/>
    <x v="103"/>
    <x v="103"/>
  </r>
  <r>
    <x v="104"/>
    <x v="8"/>
    <x v="104"/>
    <x v="104"/>
  </r>
  <r>
    <x v="105"/>
    <x v="8"/>
    <x v="105"/>
    <x v="105"/>
  </r>
  <r>
    <x v="106"/>
    <x v="8"/>
    <x v="106"/>
    <x v="106"/>
  </r>
  <r>
    <x v="107"/>
    <x v="8"/>
    <x v="107"/>
    <x v="107"/>
  </r>
  <r>
    <x v="108"/>
    <x v="9"/>
    <x v="108"/>
    <x v="108"/>
  </r>
  <r>
    <x v="109"/>
    <x v="9"/>
    <x v="109"/>
    <x v="109"/>
  </r>
  <r>
    <x v="110"/>
    <x v="9"/>
    <x v="110"/>
    <x v="110"/>
  </r>
  <r>
    <x v="111"/>
    <x v="9"/>
    <x v="111"/>
    <x v="111"/>
  </r>
  <r>
    <x v="112"/>
    <x v="9"/>
    <x v="112"/>
    <x v="112"/>
  </r>
  <r>
    <x v="113"/>
    <x v="9"/>
    <x v="113"/>
    <x v="113"/>
  </r>
  <r>
    <x v="114"/>
    <x v="9"/>
    <x v="114"/>
    <x v="114"/>
  </r>
  <r>
    <x v="115"/>
    <x v="9"/>
    <x v="115"/>
    <x v="115"/>
  </r>
  <r>
    <x v="116"/>
    <x v="9"/>
    <x v="116"/>
    <x v="116"/>
  </r>
  <r>
    <x v="117"/>
    <x v="9"/>
    <x v="117"/>
    <x v="117"/>
  </r>
  <r>
    <x v="118"/>
    <x v="9"/>
    <x v="118"/>
    <x v="118"/>
  </r>
  <r>
    <x v="119"/>
    <x v="9"/>
    <x v="119"/>
    <x v="119"/>
  </r>
  <r>
    <x v="120"/>
    <x v="10"/>
    <x v="120"/>
    <x v="120"/>
  </r>
  <r>
    <x v="121"/>
    <x v="10"/>
    <x v="121"/>
    <x v="121"/>
  </r>
  <r>
    <x v="122"/>
    <x v="10"/>
    <x v="122"/>
    <x v="122"/>
  </r>
  <r>
    <x v="123"/>
    <x v="10"/>
    <x v="123"/>
    <x v="123"/>
  </r>
  <r>
    <x v="124"/>
    <x v="10"/>
    <x v="124"/>
    <x v="124"/>
  </r>
  <r>
    <x v="125"/>
    <x v="10"/>
    <x v="125"/>
    <x v="125"/>
  </r>
  <r>
    <x v="126"/>
    <x v="10"/>
    <x v="126"/>
    <x v="126"/>
  </r>
  <r>
    <x v="127"/>
    <x v="10"/>
    <x v="127"/>
    <x v="127"/>
  </r>
  <r>
    <x v="128"/>
    <x v="10"/>
    <x v="128"/>
    <x v="128"/>
  </r>
  <r>
    <x v="129"/>
    <x v="10"/>
    <x v="129"/>
    <x v="129"/>
  </r>
  <r>
    <x v="130"/>
    <x v="10"/>
    <x v="130"/>
    <x v="130"/>
  </r>
  <r>
    <x v="131"/>
    <x v="10"/>
    <x v="131"/>
    <x v="131"/>
  </r>
  <r>
    <x v="132"/>
    <x v="11"/>
    <x v="132"/>
    <x v="132"/>
  </r>
  <r>
    <x v="133"/>
    <x v="11"/>
    <x v="132"/>
    <x v="133"/>
  </r>
  <r>
    <x v="134"/>
    <x v="11"/>
    <x v="132"/>
    <x v="134"/>
  </r>
  <r>
    <x v="135"/>
    <x v="11"/>
    <x v="132"/>
    <x v="135"/>
  </r>
  <r>
    <x v="136"/>
    <x v="11"/>
    <x v="132"/>
    <x v="136"/>
  </r>
  <r>
    <x v="137"/>
    <x v="11"/>
    <x v="132"/>
    <x v="137"/>
  </r>
  <r>
    <x v="138"/>
    <x v="11"/>
    <x v="132"/>
    <x v="138"/>
  </r>
  <r>
    <x v="139"/>
    <x v="11"/>
    <x v="132"/>
    <x v="139"/>
  </r>
  <r>
    <x v="140"/>
    <x v="11"/>
    <x v="132"/>
    <x v="140"/>
  </r>
  <r>
    <x v="141"/>
    <x v="11"/>
    <x v="132"/>
    <x v="141"/>
  </r>
  <r>
    <x v="142"/>
    <x v="11"/>
    <x v="132"/>
    <x v="142"/>
  </r>
  <r>
    <x v="143"/>
    <x v="11"/>
    <x v="132"/>
    <x v="143"/>
  </r>
  <r>
    <x v="144"/>
    <x v="12"/>
    <x v="132"/>
    <x v="144"/>
  </r>
  <r>
    <x v="145"/>
    <x v="12"/>
    <x v="132"/>
    <x v="145"/>
  </r>
  <r>
    <x v="146"/>
    <x v="12"/>
    <x v="132"/>
    <x v="146"/>
  </r>
  <r>
    <x v="147"/>
    <x v="12"/>
    <x v="132"/>
    <x v="147"/>
  </r>
  <r>
    <x v="148"/>
    <x v="12"/>
    <x v="132"/>
    <x v="148"/>
  </r>
  <r>
    <x v="149"/>
    <x v="12"/>
    <x v="132"/>
    <x v="149"/>
  </r>
  <r>
    <x v="150"/>
    <x v="12"/>
    <x v="132"/>
    <x v="150"/>
  </r>
  <r>
    <x v="151"/>
    <x v="12"/>
    <x v="132"/>
    <x v="151"/>
  </r>
  <r>
    <x v="152"/>
    <x v="12"/>
    <x v="132"/>
    <x v="152"/>
  </r>
  <r>
    <x v="153"/>
    <x v="12"/>
    <x v="132"/>
    <x v="153"/>
  </r>
  <r>
    <x v="154"/>
    <x v="12"/>
    <x v="132"/>
    <x v="154"/>
  </r>
  <r>
    <x v="155"/>
    <x v="12"/>
    <x v="132"/>
    <x v="15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pivotTable1.xml><?xml version="1.0" encoding="utf-8"?>
<pivotTableDefinition xmlns="http://schemas.openxmlformats.org/spreadsheetml/2006/main" name="PivotTable2" cacheId="10" applyNumberFormats="0" applyBorderFormats="0" applyFontFormats="0" applyPatternFormats="0" applyAlignmentFormats="0" applyWidthHeightFormats="1" dataCaption="Values" updatedVersion="4" minRefreshableVersion="3" showDrill="0" useAutoFormatting="1" rowGrandTotals="0" colGrandTotals="0" itemPrintTitles="1" createdVersion="4" indent="0" showHeaders="0" outline="1" outlineData="1" multipleFieldFilters="0" chartFormat="1">
  <location ref="A3:D14" firstHeaderRow="0" firstDataRow="1" firstDataCol="1"/>
  <pivotFields count="6">
    <pivotField numFmtId="14" showAll="0" defaultSubtotal="0">
      <items count="1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</items>
    </pivotField>
    <pivotField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dataField="1" showAll="0" defaultSubtotal="0">
      <items count="132">
        <item x="51"/>
        <item x="87"/>
        <item x="27"/>
        <item x="15"/>
        <item x="99"/>
        <item x="39"/>
        <item x="75"/>
        <item x="16"/>
        <item x="1"/>
        <item x="123"/>
        <item x="28"/>
        <item x="111"/>
        <item x="63"/>
        <item x="122"/>
        <item x="3"/>
        <item x="130"/>
        <item x="22"/>
        <item x="70"/>
        <item x="10"/>
        <item x="21"/>
        <item x="118"/>
        <item x="106"/>
        <item x="34"/>
        <item x="58"/>
        <item x="88"/>
        <item x="13"/>
        <item x="94"/>
        <item x="121"/>
        <item x="26"/>
        <item x="76"/>
        <item x="4"/>
        <item x="50"/>
        <item x="57"/>
        <item x="97"/>
        <item x="49"/>
        <item x="29"/>
        <item x="33"/>
        <item x="46"/>
        <item x="98"/>
        <item x="38"/>
        <item x="105"/>
        <item x="37"/>
        <item x="82"/>
        <item x="20"/>
        <item x="109"/>
        <item x="25"/>
        <item x="129"/>
        <item x="40"/>
        <item x="56"/>
        <item x="9"/>
        <item x="117"/>
        <item x="93"/>
        <item x="81"/>
        <item x="73"/>
        <item x="52"/>
        <item x="89"/>
        <item x="61"/>
        <item x="86"/>
        <item x="14"/>
        <item x="59"/>
        <item x="64"/>
        <item x="32"/>
        <item x="112"/>
        <item x="110"/>
        <item x="62"/>
        <item x="85"/>
        <item x="2"/>
        <item x="69"/>
        <item x="124"/>
        <item x="74"/>
        <item x="17"/>
        <item x="119"/>
        <item x="45"/>
        <item x="80"/>
        <item x="116"/>
        <item x="11"/>
        <item x="44"/>
        <item x="131"/>
        <item x="100"/>
        <item x="35"/>
        <item x="47"/>
        <item x="23"/>
        <item x="0"/>
        <item x="48"/>
        <item x="92"/>
        <item x="71"/>
        <item x="104"/>
        <item x="12"/>
        <item x="95"/>
        <item x="68"/>
        <item x="128"/>
        <item x="30"/>
        <item x="24"/>
        <item x="31"/>
        <item x="83"/>
        <item x="120"/>
        <item x="8"/>
        <item x="77"/>
        <item x="107"/>
        <item x="65"/>
        <item x="5"/>
        <item x="53"/>
        <item x="72"/>
        <item x="36"/>
        <item x="90"/>
        <item x="91"/>
        <item x="84"/>
        <item x="108"/>
        <item x="96"/>
        <item x="60"/>
        <item x="113"/>
        <item x="19"/>
        <item x="79"/>
        <item x="41"/>
        <item x="101"/>
        <item x="18"/>
        <item x="67"/>
        <item x="125"/>
        <item x="78"/>
        <item x="55"/>
        <item x="66"/>
        <item x="115"/>
        <item x="103"/>
        <item x="127"/>
        <item x="43"/>
        <item x="54"/>
        <item x="7"/>
        <item x="102"/>
        <item x="114"/>
        <item x="6"/>
        <item x="126"/>
        <item x="42"/>
      </items>
    </pivotField>
    <pivotField dataField="1" showAll="0" defaultSubtotal="0">
      <items count="132">
        <item x="39"/>
        <item x="51"/>
        <item x="1"/>
        <item x="3"/>
        <item x="27"/>
        <item x="15"/>
        <item x="34"/>
        <item x="22"/>
        <item x="99"/>
        <item x="10"/>
        <item x="16"/>
        <item x="75"/>
        <item x="87"/>
        <item x="20"/>
        <item x="40"/>
        <item x="56"/>
        <item x="37"/>
        <item x="63"/>
        <item x="58"/>
        <item x="4"/>
        <item x="46"/>
        <item x="94"/>
        <item x="21"/>
        <item x="123"/>
        <item x="33"/>
        <item x="111"/>
        <item x="92"/>
        <item x="13"/>
        <item x="49"/>
        <item x="28"/>
        <item x="118"/>
        <item x="88"/>
        <item x="106"/>
        <item x="70"/>
        <item x="2"/>
        <item x="82"/>
        <item x="9"/>
        <item x="85"/>
        <item x="57"/>
        <item x="76"/>
        <item x="97"/>
        <item x="93"/>
        <item x="26"/>
        <item x="80"/>
        <item x="45"/>
        <item x="105"/>
        <item x="32"/>
        <item x="14"/>
        <item x="81"/>
        <item x="61"/>
        <item x="50"/>
        <item x="122"/>
        <item x="38"/>
        <item x="25"/>
        <item x="109"/>
        <item x="117"/>
        <item x="112"/>
        <item x="130"/>
        <item x="98"/>
        <item x="104"/>
        <item x="52"/>
        <item x="64"/>
        <item x="86"/>
        <item x="62"/>
        <item x="121"/>
        <item x="69"/>
        <item x="129"/>
        <item x="116"/>
        <item x="44"/>
        <item x="73"/>
        <item x="74"/>
        <item x="110"/>
        <item x="68"/>
        <item x="29"/>
        <item x="128"/>
        <item x="0"/>
        <item x="89"/>
        <item x="124"/>
        <item x="23"/>
        <item x="11"/>
        <item x="100"/>
        <item x="59"/>
        <item x="48"/>
        <item x="35"/>
        <item x="17"/>
        <item x="8"/>
        <item x="36"/>
        <item x="60"/>
        <item x="12"/>
        <item x="47"/>
        <item x="119"/>
        <item x="72"/>
        <item x="5"/>
        <item x="95"/>
        <item x="71"/>
        <item x="24"/>
        <item x="90"/>
        <item x="120"/>
        <item x="83"/>
        <item x="113"/>
        <item x="96"/>
        <item x="101"/>
        <item x="131"/>
        <item x="107"/>
        <item x="84"/>
        <item x="108"/>
        <item x="53"/>
        <item x="31"/>
        <item x="77"/>
        <item x="79"/>
        <item x="30"/>
        <item x="65"/>
        <item x="91"/>
        <item x="125"/>
        <item x="55"/>
        <item x="18"/>
        <item x="66"/>
        <item x="78"/>
        <item x="19"/>
        <item x="41"/>
        <item x="127"/>
        <item x="7"/>
        <item x="115"/>
        <item x="43"/>
        <item x="103"/>
        <item x="67"/>
        <item x="54"/>
        <item x="102"/>
        <item x="6"/>
        <item x="42"/>
        <item x="126"/>
        <item x="114"/>
      </items>
    </pivotField>
    <pivotField numFmtId="164" showAll="0" defaultSubtotal="0">
      <items count="132">
        <item x="25"/>
        <item x="100"/>
        <item x="103"/>
        <item x="64"/>
        <item x="117"/>
        <item x="105"/>
        <item x="95"/>
        <item x="107"/>
        <item x="12"/>
        <item x="48"/>
        <item x="115"/>
        <item x="53"/>
        <item x="13"/>
        <item x="21"/>
        <item x="52"/>
        <item x="109"/>
        <item x="83"/>
        <item x="94"/>
        <item x="24"/>
        <item x="126"/>
        <item x="62"/>
        <item x="58"/>
        <item x="86"/>
        <item x="35"/>
        <item x="11"/>
        <item x="69"/>
        <item x="23"/>
        <item x="81"/>
        <item x="97"/>
        <item x="74"/>
        <item x="120"/>
        <item x="57"/>
        <item x="38"/>
        <item x="61"/>
        <item x="112"/>
        <item x="78"/>
        <item x="3"/>
        <item x="49"/>
        <item x="71"/>
        <item x="22"/>
        <item x="14"/>
        <item x="82"/>
        <item x="43"/>
        <item x="88"/>
        <item x="118"/>
        <item x="10"/>
        <item x="4"/>
        <item x="76"/>
        <item x="18"/>
        <item x="125"/>
        <item x="110"/>
        <item x="6"/>
        <item x="93"/>
        <item x="33"/>
        <item x="32"/>
        <item x="129"/>
        <item x="34"/>
        <item x="55"/>
        <item x="63"/>
        <item x="79"/>
        <item x="106"/>
        <item x="9"/>
        <item x="26"/>
        <item x="47"/>
        <item x="116"/>
        <item x="46"/>
        <item x="8"/>
        <item x="0"/>
        <item x="70"/>
        <item x="98"/>
        <item x="31"/>
        <item x="44"/>
        <item x="1"/>
        <item x="50"/>
        <item x="102"/>
        <item x="124"/>
        <item x="73"/>
        <item x="114"/>
        <item x="39"/>
        <item x="54"/>
        <item x="5"/>
        <item x="77"/>
        <item x="108"/>
        <item x="127"/>
        <item x="84"/>
        <item x="66"/>
        <item x="16"/>
        <item x="85"/>
        <item x="111"/>
        <item x="37"/>
        <item x="89"/>
        <item x="2"/>
        <item x="17"/>
        <item x="72"/>
        <item x="91"/>
        <item x="20"/>
        <item x="42"/>
        <item x="75"/>
        <item x="90"/>
        <item x="96"/>
        <item x="119"/>
        <item x="131"/>
        <item x="56"/>
        <item x="45"/>
        <item x="40"/>
        <item x="7"/>
        <item x="121"/>
        <item x="80"/>
        <item x="36"/>
        <item x="123"/>
        <item x="59"/>
        <item x="113"/>
        <item x="29"/>
        <item x="128"/>
        <item x="28"/>
        <item x="27"/>
        <item x="99"/>
        <item x="68"/>
        <item x="15"/>
        <item x="130"/>
        <item x="122"/>
        <item x="60"/>
        <item x="51"/>
        <item x="41"/>
        <item x="65"/>
        <item x="104"/>
        <item x="19"/>
        <item x="30"/>
        <item x="101"/>
        <item x="67"/>
        <item x="87"/>
        <item x="92"/>
      </items>
    </pivotField>
    <pivotField dataField="1" dragToRow="0" dragToCol="0" dragToPage="0" showAll="0" defaultSubtotal="0"/>
  </pivotFields>
  <rowFields count="1">
    <field x="1"/>
  </rowFields>
  <rowItems count="1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</rowItems>
  <colFields count="1">
    <field x="-2"/>
  </colFields>
  <colItems count="3">
    <i>
      <x/>
    </i>
    <i i="1">
      <x v="1"/>
    </i>
    <i i="2">
      <x v="2"/>
    </i>
  </colItems>
  <dataFields count="3">
    <dataField name="ReskWh " fld="2" baseField="0" baseItem="0" numFmtId="165"/>
    <dataField name="Predicted Value " fld="3" baseField="0" baseItem="0" numFmtId="165"/>
    <dataField name="Absolute % Error  " fld="5" subtotal="average" baseField="0" baseItem="0" numFmtId="164"/>
  </dataFields>
  <chartFormats count="3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0" format="2" series="1">
      <pivotArea type="data" outline="0" fieldPosition="0">
        <references count="1">
          <reference field="4294967294" count="1" selected="0">
            <x v="2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PivotTable2" cacheId="11" applyNumberFormats="0" applyBorderFormats="0" applyFontFormats="0" applyPatternFormats="0" applyAlignmentFormats="0" applyWidthHeightFormats="1" dataCaption="Values" updatedVersion="4" minRefreshableVersion="3" showDrill="0" useAutoFormatting="1" rowGrandTotals="0" colGrandTotals="0" itemPrintTitles="1" createdVersion="4" indent="0" showHeaders="0" outline="1" outlineData="1" multipleFieldFilters="0" chartFormat="1">
  <location ref="A3:C14" firstHeaderRow="0" firstDataRow="1" firstDataCol="1"/>
  <pivotFields count="5">
    <pivotField numFmtId="14" showAll="0" defaultSubtotal="0">
      <items count="1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</items>
    </pivotField>
    <pivotField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dataField="1" showAll="0" defaultSubtotal="0">
      <items count="132">
        <item x="51"/>
        <item x="87"/>
        <item x="27"/>
        <item x="15"/>
        <item x="99"/>
        <item x="39"/>
        <item x="75"/>
        <item x="16"/>
        <item x="1"/>
        <item x="123"/>
        <item x="28"/>
        <item x="111"/>
        <item x="63"/>
        <item x="122"/>
        <item x="3"/>
        <item x="130"/>
        <item x="22"/>
        <item x="70"/>
        <item x="10"/>
        <item x="21"/>
        <item x="118"/>
        <item x="106"/>
        <item x="34"/>
        <item x="58"/>
        <item x="88"/>
        <item x="13"/>
        <item x="94"/>
        <item x="121"/>
        <item x="26"/>
        <item x="76"/>
        <item x="4"/>
        <item x="50"/>
        <item x="57"/>
        <item x="97"/>
        <item x="49"/>
        <item x="29"/>
        <item x="33"/>
        <item x="46"/>
        <item x="98"/>
        <item x="38"/>
        <item x="105"/>
        <item x="37"/>
        <item x="82"/>
        <item x="20"/>
        <item x="109"/>
        <item x="25"/>
        <item x="129"/>
        <item x="40"/>
        <item x="56"/>
        <item x="9"/>
        <item x="117"/>
        <item x="93"/>
        <item x="81"/>
        <item x="73"/>
        <item x="52"/>
        <item x="89"/>
        <item x="61"/>
        <item x="86"/>
        <item x="14"/>
        <item x="59"/>
        <item x="64"/>
        <item x="32"/>
        <item x="112"/>
        <item x="110"/>
        <item x="62"/>
        <item x="85"/>
        <item x="2"/>
        <item x="69"/>
        <item x="124"/>
        <item x="74"/>
        <item x="17"/>
        <item x="119"/>
        <item x="45"/>
        <item x="80"/>
        <item x="116"/>
        <item x="11"/>
        <item x="44"/>
        <item x="131"/>
        <item x="100"/>
        <item x="35"/>
        <item x="47"/>
        <item x="23"/>
        <item x="0"/>
        <item x="48"/>
        <item x="92"/>
        <item x="71"/>
        <item x="104"/>
        <item x="12"/>
        <item x="95"/>
        <item x="68"/>
        <item x="128"/>
        <item x="30"/>
        <item x="24"/>
        <item x="31"/>
        <item x="83"/>
        <item x="120"/>
        <item x="8"/>
        <item x="77"/>
        <item x="107"/>
        <item x="65"/>
        <item x="5"/>
        <item x="53"/>
        <item x="72"/>
        <item x="36"/>
        <item x="90"/>
        <item x="91"/>
        <item x="84"/>
        <item x="108"/>
        <item x="96"/>
        <item x="60"/>
        <item x="113"/>
        <item x="19"/>
        <item x="79"/>
        <item x="41"/>
        <item x="101"/>
        <item x="18"/>
        <item x="67"/>
        <item x="125"/>
        <item x="78"/>
        <item x="55"/>
        <item x="66"/>
        <item x="115"/>
        <item x="103"/>
        <item x="127"/>
        <item x="43"/>
        <item x="54"/>
        <item x="7"/>
        <item x="102"/>
        <item x="114"/>
        <item x="6"/>
        <item x="126"/>
        <item x="42"/>
      </items>
    </pivotField>
    <pivotField dataField="1" showAll="0" defaultSubtotal="0">
      <items count="132">
        <item x="39"/>
        <item x="51"/>
        <item x="1"/>
        <item x="3"/>
        <item x="27"/>
        <item x="15"/>
        <item x="34"/>
        <item x="22"/>
        <item x="99"/>
        <item x="10"/>
        <item x="16"/>
        <item x="75"/>
        <item x="87"/>
        <item x="20"/>
        <item x="40"/>
        <item x="56"/>
        <item x="37"/>
        <item x="63"/>
        <item x="58"/>
        <item x="4"/>
        <item x="46"/>
        <item x="94"/>
        <item x="21"/>
        <item x="123"/>
        <item x="33"/>
        <item x="111"/>
        <item x="92"/>
        <item x="13"/>
        <item x="49"/>
        <item x="28"/>
        <item x="118"/>
        <item x="88"/>
        <item x="106"/>
        <item x="70"/>
        <item x="2"/>
        <item x="82"/>
        <item x="9"/>
        <item x="85"/>
        <item x="57"/>
        <item x="76"/>
        <item x="97"/>
        <item x="93"/>
        <item x="26"/>
        <item x="80"/>
        <item x="45"/>
        <item x="105"/>
        <item x="32"/>
        <item x="14"/>
        <item x="81"/>
        <item x="61"/>
        <item x="50"/>
        <item x="122"/>
        <item x="38"/>
        <item x="25"/>
        <item x="109"/>
        <item x="117"/>
        <item x="112"/>
        <item x="130"/>
        <item x="98"/>
        <item x="104"/>
        <item x="52"/>
        <item x="64"/>
        <item x="86"/>
        <item x="62"/>
        <item x="121"/>
        <item x="69"/>
        <item x="129"/>
        <item x="116"/>
        <item x="44"/>
        <item x="73"/>
        <item x="74"/>
        <item x="110"/>
        <item x="68"/>
        <item x="29"/>
        <item x="128"/>
        <item x="0"/>
        <item x="89"/>
        <item x="124"/>
        <item x="23"/>
        <item x="11"/>
        <item x="100"/>
        <item x="59"/>
        <item x="48"/>
        <item x="35"/>
        <item x="17"/>
        <item x="8"/>
        <item x="36"/>
        <item x="60"/>
        <item x="12"/>
        <item x="47"/>
        <item x="119"/>
        <item x="72"/>
        <item x="5"/>
        <item x="95"/>
        <item x="71"/>
        <item x="24"/>
        <item x="90"/>
        <item x="120"/>
        <item x="83"/>
        <item x="113"/>
        <item x="96"/>
        <item x="101"/>
        <item x="131"/>
        <item x="107"/>
        <item x="84"/>
        <item x="108"/>
        <item x="53"/>
        <item x="31"/>
        <item x="77"/>
        <item x="79"/>
        <item x="30"/>
        <item x="65"/>
        <item x="91"/>
        <item x="125"/>
        <item x="55"/>
        <item x="18"/>
        <item x="66"/>
        <item x="78"/>
        <item x="19"/>
        <item x="41"/>
        <item x="127"/>
        <item x="7"/>
        <item x="115"/>
        <item x="43"/>
        <item x="103"/>
        <item x="67"/>
        <item x="54"/>
        <item x="102"/>
        <item x="6"/>
        <item x="42"/>
        <item x="126"/>
        <item x="114"/>
      </items>
    </pivotField>
    <pivotField numFmtId="164" showAll="0" defaultSubtotal="0">
      <items count="132">
        <item x="25"/>
        <item x="100"/>
        <item x="103"/>
        <item x="64"/>
        <item x="117"/>
        <item x="105"/>
        <item x="95"/>
        <item x="107"/>
        <item x="12"/>
        <item x="48"/>
        <item x="115"/>
        <item x="53"/>
        <item x="13"/>
        <item x="21"/>
        <item x="52"/>
        <item x="109"/>
        <item x="83"/>
        <item x="94"/>
        <item x="24"/>
        <item x="126"/>
        <item x="62"/>
        <item x="58"/>
        <item x="86"/>
        <item x="35"/>
        <item x="11"/>
        <item x="69"/>
        <item x="23"/>
        <item x="81"/>
        <item x="97"/>
        <item x="74"/>
        <item x="120"/>
        <item x="57"/>
        <item x="38"/>
        <item x="61"/>
        <item x="112"/>
        <item x="78"/>
        <item x="3"/>
        <item x="49"/>
        <item x="71"/>
        <item x="22"/>
        <item x="14"/>
        <item x="82"/>
        <item x="43"/>
        <item x="88"/>
        <item x="118"/>
        <item x="10"/>
        <item x="4"/>
        <item x="76"/>
        <item x="18"/>
        <item x="125"/>
        <item x="110"/>
        <item x="6"/>
        <item x="93"/>
        <item x="33"/>
        <item x="32"/>
        <item x="129"/>
        <item x="34"/>
        <item x="55"/>
        <item x="63"/>
        <item x="79"/>
        <item x="106"/>
        <item x="9"/>
        <item x="26"/>
        <item x="47"/>
        <item x="116"/>
        <item x="46"/>
        <item x="8"/>
        <item x="0"/>
        <item x="70"/>
        <item x="98"/>
        <item x="31"/>
        <item x="44"/>
        <item x="1"/>
        <item x="50"/>
        <item x="102"/>
        <item x="124"/>
        <item x="73"/>
        <item x="114"/>
        <item x="39"/>
        <item x="54"/>
        <item x="5"/>
        <item x="77"/>
        <item x="108"/>
        <item x="127"/>
        <item x="84"/>
        <item x="66"/>
        <item x="16"/>
        <item x="85"/>
        <item x="111"/>
        <item x="37"/>
        <item x="89"/>
        <item x="2"/>
        <item x="17"/>
        <item x="72"/>
        <item x="91"/>
        <item x="20"/>
        <item x="42"/>
        <item x="75"/>
        <item x="90"/>
        <item x="96"/>
        <item x="119"/>
        <item x="131"/>
        <item x="56"/>
        <item x="45"/>
        <item x="40"/>
        <item x="7"/>
        <item x="121"/>
        <item x="80"/>
        <item x="36"/>
        <item x="123"/>
        <item x="59"/>
        <item x="113"/>
        <item x="29"/>
        <item x="128"/>
        <item x="28"/>
        <item x="27"/>
        <item x="99"/>
        <item x="68"/>
        <item x="15"/>
        <item x="130"/>
        <item x="122"/>
        <item x="60"/>
        <item x="51"/>
        <item x="41"/>
        <item x="65"/>
        <item x="104"/>
        <item x="19"/>
        <item x="30"/>
        <item x="101"/>
        <item x="67"/>
        <item x="87"/>
        <item x="92"/>
      </items>
    </pivotField>
  </pivotFields>
  <rowFields count="1">
    <field x="1"/>
  </rowFields>
  <rowItems count="1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</rowItems>
  <colFields count="1">
    <field x="-2"/>
  </colFields>
  <colItems count="2">
    <i>
      <x/>
    </i>
    <i i="1">
      <x v="1"/>
    </i>
  </colItems>
  <dataFields count="2">
    <dataField name="ReskWh " fld="2" baseField="0" baseItem="0" numFmtId="165"/>
    <dataField name="Predicted Value " fld="3" baseField="0" baseItem="0" numFmtId="165"/>
  </dataFields>
  <chartFormats count="2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3.xml><?xml version="1.0" encoding="utf-8"?>
<pivotTableDefinition xmlns="http://schemas.openxmlformats.org/spreadsheetml/2006/main" name="PivotTable1" cacheId="12" applyNumberFormats="0" applyBorderFormats="0" applyFontFormats="0" applyPatternFormats="0" applyAlignmentFormats="0" applyWidthHeightFormats="1" dataCaption="Values" updatedVersion="4" minRefreshableVersion="3" showDrill="0" useAutoFormatting="1" rowGrandTotals="0" colGrandTotals="0" itemPrintTitles="1" createdVersion="4" indent="0" showHeaders="0" outline="1" outlineData="1" multipleFieldFilters="0" chartFormat="1">
  <location ref="A3:C16" firstHeaderRow="0" firstDataRow="1" firstDataCol="1"/>
  <pivotFields count="4">
    <pivotField numFmtId="17" showAll="0" defaultSubtotal="0">
      <items count="15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</items>
    </pivotField>
    <pivotField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dataField="1" showAll="0" defaultSubtotal="0">
      <items count="133">
        <item x="51"/>
        <item x="87"/>
        <item x="27"/>
        <item x="15"/>
        <item x="99"/>
        <item x="39"/>
        <item x="75"/>
        <item x="16"/>
        <item x="1"/>
        <item x="123"/>
        <item x="28"/>
        <item x="111"/>
        <item x="63"/>
        <item x="122"/>
        <item x="3"/>
        <item x="130"/>
        <item x="22"/>
        <item x="70"/>
        <item x="10"/>
        <item x="21"/>
        <item x="118"/>
        <item x="106"/>
        <item x="34"/>
        <item x="58"/>
        <item x="88"/>
        <item x="13"/>
        <item x="94"/>
        <item x="121"/>
        <item x="26"/>
        <item x="76"/>
        <item x="4"/>
        <item x="50"/>
        <item x="57"/>
        <item x="97"/>
        <item x="49"/>
        <item x="29"/>
        <item x="33"/>
        <item x="46"/>
        <item x="98"/>
        <item x="38"/>
        <item x="105"/>
        <item x="37"/>
        <item x="82"/>
        <item x="20"/>
        <item x="109"/>
        <item x="25"/>
        <item x="129"/>
        <item x="40"/>
        <item x="56"/>
        <item x="9"/>
        <item x="117"/>
        <item x="93"/>
        <item x="81"/>
        <item x="73"/>
        <item x="52"/>
        <item x="89"/>
        <item x="61"/>
        <item x="86"/>
        <item x="14"/>
        <item x="59"/>
        <item x="64"/>
        <item x="32"/>
        <item x="112"/>
        <item x="110"/>
        <item x="62"/>
        <item x="85"/>
        <item x="2"/>
        <item x="69"/>
        <item x="124"/>
        <item x="74"/>
        <item x="17"/>
        <item x="119"/>
        <item x="45"/>
        <item x="80"/>
        <item x="116"/>
        <item x="11"/>
        <item x="44"/>
        <item x="131"/>
        <item x="100"/>
        <item x="35"/>
        <item x="47"/>
        <item x="23"/>
        <item x="0"/>
        <item x="48"/>
        <item x="92"/>
        <item x="71"/>
        <item x="104"/>
        <item x="12"/>
        <item x="95"/>
        <item x="68"/>
        <item x="128"/>
        <item x="30"/>
        <item x="24"/>
        <item x="31"/>
        <item x="83"/>
        <item x="120"/>
        <item x="8"/>
        <item x="77"/>
        <item x="107"/>
        <item x="65"/>
        <item x="5"/>
        <item x="53"/>
        <item x="72"/>
        <item x="36"/>
        <item x="90"/>
        <item x="91"/>
        <item x="84"/>
        <item x="108"/>
        <item x="96"/>
        <item x="60"/>
        <item x="113"/>
        <item x="19"/>
        <item x="79"/>
        <item x="41"/>
        <item x="101"/>
        <item x="18"/>
        <item x="67"/>
        <item x="125"/>
        <item x="78"/>
        <item x="55"/>
        <item x="66"/>
        <item x="115"/>
        <item x="103"/>
        <item x="127"/>
        <item x="43"/>
        <item x="54"/>
        <item x="7"/>
        <item x="102"/>
        <item x="114"/>
        <item x="6"/>
        <item x="126"/>
        <item x="42"/>
        <item x="132"/>
      </items>
    </pivotField>
    <pivotField dataField="1" showAll="0" defaultSubtotal="0">
      <items count="156">
        <item x="3"/>
        <item x="15"/>
        <item x="39"/>
        <item x="27"/>
        <item x="51"/>
        <item x="10"/>
        <item x="22"/>
        <item x="34"/>
        <item x="1"/>
        <item x="87"/>
        <item x="63"/>
        <item x="99"/>
        <item x="37"/>
        <item x="58"/>
        <item x="75"/>
        <item x="13"/>
        <item x="9"/>
        <item x="46"/>
        <item x="111"/>
        <item x="123"/>
        <item x="21"/>
        <item x="4"/>
        <item x="94"/>
        <item x="8"/>
        <item x="33"/>
        <item x="70"/>
        <item x="20"/>
        <item x="49"/>
        <item x="82"/>
        <item x="135"/>
        <item x="16"/>
        <item x="2"/>
        <item x="106"/>
        <item x="147"/>
        <item x="40"/>
        <item x="118"/>
        <item x="32"/>
        <item x="61"/>
        <item x="57"/>
        <item x="28"/>
        <item x="38"/>
        <item x="45"/>
        <item x="85"/>
        <item x="93"/>
        <item x="14"/>
        <item x="52"/>
        <item x="97"/>
        <item x="142"/>
        <item x="44"/>
        <item x="56"/>
        <item x="92"/>
        <item x="26"/>
        <item x="69"/>
        <item x="88"/>
        <item x="154"/>
        <item x="50"/>
        <item x="109"/>
        <item x="81"/>
        <item x="130"/>
        <item x="25"/>
        <item x="64"/>
        <item x="105"/>
        <item x="100"/>
        <item x="68"/>
        <item x="80"/>
        <item x="117"/>
        <item x="104"/>
        <item x="76"/>
        <item x="133"/>
        <item x="86"/>
        <item x="62"/>
        <item x="112"/>
        <item x="124"/>
        <item x="145"/>
        <item x="116"/>
        <item x="141"/>
        <item x="74"/>
        <item x="98"/>
        <item x="122"/>
        <item x="129"/>
        <item x="110"/>
        <item x="136"/>
        <item x="153"/>
        <item x="73"/>
        <item x="128"/>
        <item x="121"/>
        <item x="140"/>
        <item x="148"/>
        <item x="134"/>
        <item x="152"/>
        <item x="146"/>
        <item x="11"/>
        <item x="35"/>
        <item x="0"/>
        <item x="23"/>
        <item x="12"/>
        <item x="36"/>
        <item x="47"/>
        <item x="24"/>
        <item x="59"/>
        <item x="95"/>
        <item x="48"/>
        <item x="71"/>
        <item x="83"/>
        <item x="60"/>
        <item x="5"/>
        <item x="119"/>
        <item x="107"/>
        <item x="84"/>
        <item x="72"/>
        <item x="96"/>
        <item x="17"/>
        <item x="143"/>
        <item x="120"/>
        <item x="108"/>
        <item x="155"/>
        <item x="41"/>
        <item x="29"/>
        <item x="131"/>
        <item x="89"/>
        <item x="132"/>
        <item x="53"/>
        <item x="144"/>
        <item x="65"/>
        <item x="101"/>
        <item x="77"/>
        <item x="113"/>
        <item x="125"/>
        <item x="137"/>
        <item x="149"/>
        <item x="7"/>
        <item x="19"/>
        <item x="31"/>
        <item x="91"/>
        <item x="43"/>
        <item x="55"/>
        <item x="79"/>
        <item x="67"/>
        <item x="103"/>
        <item x="115"/>
        <item x="6"/>
        <item x="127"/>
        <item x="18"/>
        <item x="139"/>
        <item x="151"/>
        <item x="30"/>
        <item x="42"/>
        <item x="90"/>
        <item x="54"/>
        <item x="78"/>
        <item x="66"/>
        <item x="102"/>
        <item x="114"/>
        <item x="126"/>
        <item x="138"/>
        <item x="150"/>
      </items>
    </pivotField>
  </pivotFields>
  <rowFields count="1">
    <field x="1"/>
  </rowFields>
  <rowItems count="1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</rowItems>
  <colFields count="1">
    <field x="-2"/>
  </colFields>
  <colItems count="2">
    <i>
      <x/>
    </i>
    <i i="1">
      <x v="1"/>
    </i>
  </colItems>
  <dataFields count="2">
    <dataField name="ReskWh " fld="2" baseField="0" baseItem="0" numFmtId="165"/>
    <dataField name="Normalized Value " fld="3" baseField="0" baseItem="0" numFmtId="165"/>
  </dataFields>
  <chartFormats count="2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ivotTable" Target="../pivotTables/pivotTable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ivotTable" Target="../pivotTables/pivot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G133"/>
  <sheetViews>
    <sheetView tabSelected="1" workbookViewId="0">
      <selection activeCell="H13" sqref="H13"/>
    </sheetView>
  </sheetViews>
  <sheetFormatPr defaultColWidth="9.140625" defaultRowHeight="15" x14ac:dyDescent="0.25"/>
  <cols>
    <col min="1" max="1" width="10.7109375" bestFit="1" customWidth="1"/>
    <col min="2" max="2" width="9" bestFit="1" customWidth="1"/>
    <col min="3" max="3" width="12" bestFit="1" customWidth="1"/>
    <col min="4" max="4" width="11.85546875" bestFit="1" customWidth="1"/>
    <col min="5" max="5" width="7" bestFit="1" customWidth="1"/>
    <col min="6" max="6" width="11" bestFit="1" customWidth="1"/>
    <col min="7" max="7" width="10" bestFit="1" customWidth="1"/>
  </cols>
  <sheetData>
    <row r="1" spans="1:7" x14ac:dyDescent="0.25">
      <c r="A1" t="s">
        <v>2</v>
      </c>
      <c r="B1" t="s">
        <v>4</v>
      </c>
      <c r="C1" t="s">
        <v>24</v>
      </c>
      <c r="D1" t="s">
        <v>25</v>
      </c>
      <c r="E1" t="s">
        <v>26</v>
      </c>
      <c r="F1" t="s">
        <v>0</v>
      </c>
      <c r="G1" t="s">
        <v>1</v>
      </c>
    </row>
    <row r="2" spans="1:7" x14ac:dyDescent="0.25">
      <c r="A2" s="2">
        <v>37257</v>
      </c>
      <c r="B2">
        <v>44994028</v>
      </c>
      <c r="C2">
        <v>572.20000000000005</v>
      </c>
      <c r="D2">
        <v>0</v>
      </c>
      <c r="E2">
        <v>2247.1</v>
      </c>
      <c r="F2">
        <v>31</v>
      </c>
      <c r="G2">
        <v>0</v>
      </c>
    </row>
    <row r="3" spans="1:7" x14ac:dyDescent="0.25">
      <c r="A3" s="2">
        <v>37288</v>
      </c>
      <c r="B3">
        <v>37568894</v>
      </c>
      <c r="C3">
        <v>540.20000000000005</v>
      </c>
      <c r="D3">
        <v>0</v>
      </c>
      <c r="E3">
        <v>2235.8000000000002</v>
      </c>
      <c r="F3">
        <v>28</v>
      </c>
      <c r="G3">
        <v>0</v>
      </c>
    </row>
    <row r="4" spans="1:7" x14ac:dyDescent="0.25">
      <c r="A4" s="2">
        <v>37316</v>
      </c>
      <c r="B4">
        <v>42737446</v>
      </c>
      <c r="C4">
        <v>545.6</v>
      </c>
      <c r="D4">
        <v>0</v>
      </c>
      <c r="E4">
        <v>2238.4</v>
      </c>
      <c r="F4">
        <v>31</v>
      </c>
      <c r="G4">
        <v>1</v>
      </c>
    </row>
    <row r="5" spans="1:7" x14ac:dyDescent="0.25">
      <c r="A5" s="2">
        <v>37347</v>
      </c>
      <c r="B5">
        <v>39147597</v>
      </c>
      <c r="C5">
        <v>329.5</v>
      </c>
      <c r="D5">
        <v>8.3000000000000007</v>
      </c>
      <c r="E5">
        <v>2249.1</v>
      </c>
      <c r="F5">
        <v>30</v>
      </c>
      <c r="G5">
        <v>1</v>
      </c>
    </row>
    <row r="6" spans="1:7" x14ac:dyDescent="0.25">
      <c r="A6" s="2">
        <v>37377</v>
      </c>
      <c r="B6">
        <v>40435651</v>
      </c>
      <c r="C6">
        <v>227.5</v>
      </c>
      <c r="D6">
        <v>7.8</v>
      </c>
      <c r="E6">
        <v>2272.6</v>
      </c>
      <c r="F6">
        <v>31</v>
      </c>
      <c r="G6">
        <v>1</v>
      </c>
    </row>
    <row r="7" spans="1:7" x14ac:dyDescent="0.25">
      <c r="A7" s="2">
        <v>37408</v>
      </c>
      <c r="B7">
        <v>47697303</v>
      </c>
      <c r="C7">
        <v>36.200000000000003</v>
      </c>
      <c r="D7">
        <v>70</v>
      </c>
      <c r="E7">
        <v>2285.1999999999998</v>
      </c>
      <c r="F7">
        <v>30</v>
      </c>
      <c r="G7">
        <v>0</v>
      </c>
    </row>
    <row r="8" spans="1:7" x14ac:dyDescent="0.25">
      <c r="A8" s="2">
        <v>37438</v>
      </c>
      <c r="B8">
        <v>61631439</v>
      </c>
      <c r="C8">
        <v>0</v>
      </c>
      <c r="D8">
        <v>192.4</v>
      </c>
      <c r="E8">
        <v>2318</v>
      </c>
      <c r="F8">
        <v>31</v>
      </c>
      <c r="G8">
        <v>0</v>
      </c>
    </row>
    <row r="9" spans="1:7" x14ac:dyDescent="0.25">
      <c r="A9" s="2">
        <v>37469</v>
      </c>
      <c r="B9">
        <v>58763340</v>
      </c>
      <c r="C9">
        <v>0.2</v>
      </c>
      <c r="D9">
        <v>142.69999999999999</v>
      </c>
      <c r="E9">
        <v>2347</v>
      </c>
      <c r="F9">
        <v>31</v>
      </c>
      <c r="G9">
        <v>0</v>
      </c>
    </row>
    <row r="10" spans="1:7" x14ac:dyDescent="0.25">
      <c r="A10" s="2">
        <v>37500</v>
      </c>
      <c r="B10">
        <v>46861340</v>
      </c>
      <c r="C10">
        <v>21.8</v>
      </c>
      <c r="D10">
        <v>87.6</v>
      </c>
      <c r="E10">
        <v>2349.8000000000002</v>
      </c>
      <c r="F10">
        <v>30</v>
      </c>
      <c r="G10">
        <v>1</v>
      </c>
    </row>
    <row r="11" spans="1:7" x14ac:dyDescent="0.25">
      <c r="A11" s="2">
        <v>37530</v>
      </c>
      <c r="B11">
        <v>41859246</v>
      </c>
      <c r="C11">
        <v>292.2</v>
      </c>
      <c r="D11">
        <v>10</v>
      </c>
      <c r="E11">
        <v>2329.6</v>
      </c>
      <c r="F11">
        <v>31</v>
      </c>
      <c r="G11">
        <v>1</v>
      </c>
    </row>
    <row r="12" spans="1:7" x14ac:dyDescent="0.25">
      <c r="A12" s="2">
        <v>37561</v>
      </c>
      <c r="B12">
        <v>39708994</v>
      </c>
      <c r="C12">
        <v>445</v>
      </c>
      <c r="D12">
        <v>0</v>
      </c>
      <c r="E12">
        <v>2308.1</v>
      </c>
      <c r="F12">
        <v>30</v>
      </c>
      <c r="G12">
        <v>1</v>
      </c>
    </row>
    <row r="13" spans="1:7" x14ac:dyDescent="0.25">
      <c r="A13" s="2">
        <v>37591</v>
      </c>
      <c r="B13">
        <v>44384068</v>
      </c>
      <c r="C13">
        <v>619.4</v>
      </c>
      <c r="D13">
        <v>0</v>
      </c>
      <c r="E13">
        <v>2310.5</v>
      </c>
      <c r="F13">
        <v>31</v>
      </c>
      <c r="G13">
        <v>0</v>
      </c>
    </row>
    <row r="14" spans="1:7" x14ac:dyDescent="0.25">
      <c r="A14" s="2">
        <v>37622</v>
      </c>
      <c r="B14">
        <v>46049624</v>
      </c>
      <c r="C14">
        <v>814.5</v>
      </c>
      <c r="D14">
        <v>0</v>
      </c>
      <c r="E14">
        <v>2307.6</v>
      </c>
      <c r="F14">
        <v>31</v>
      </c>
      <c r="G14">
        <v>0</v>
      </c>
    </row>
    <row r="15" spans="1:7" x14ac:dyDescent="0.25">
      <c r="A15" s="2">
        <v>37653</v>
      </c>
      <c r="B15">
        <v>40095973</v>
      </c>
      <c r="C15">
        <v>699</v>
      </c>
      <c r="D15">
        <v>0</v>
      </c>
      <c r="E15">
        <v>2306.5</v>
      </c>
      <c r="F15">
        <v>28</v>
      </c>
      <c r="G15">
        <v>0</v>
      </c>
    </row>
    <row r="16" spans="1:7" x14ac:dyDescent="0.25">
      <c r="A16" s="2">
        <v>37681</v>
      </c>
      <c r="B16">
        <v>42167524</v>
      </c>
      <c r="C16">
        <v>581.1</v>
      </c>
      <c r="D16">
        <v>0</v>
      </c>
      <c r="E16">
        <v>2306.1999999999998</v>
      </c>
      <c r="F16">
        <v>31</v>
      </c>
      <c r="G16">
        <v>1</v>
      </c>
    </row>
    <row r="17" spans="1:7" x14ac:dyDescent="0.25">
      <c r="A17" s="2">
        <v>37712</v>
      </c>
      <c r="B17">
        <v>36553705</v>
      </c>
      <c r="C17">
        <v>372.5</v>
      </c>
      <c r="D17">
        <v>2.4</v>
      </c>
      <c r="E17">
        <v>2321.8000000000002</v>
      </c>
      <c r="F17">
        <v>30</v>
      </c>
      <c r="G17">
        <v>1</v>
      </c>
    </row>
    <row r="18" spans="1:7" x14ac:dyDescent="0.25">
      <c r="A18" s="2">
        <v>37742</v>
      </c>
      <c r="B18">
        <v>37556483</v>
      </c>
      <c r="C18">
        <v>177.9</v>
      </c>
      <c r="D18">
        <v>0</v>
      </c>
      <c r="E18">
        <v>2330.9</v>
      </c>
      <c r="F18">
        <v>31</v>
      </c>
      <c r="G18">
        <v>1</v>
      </c>
    </row>
    <row r="19" spans="1:7" x14ac:dyDescent="0.25">
      <c r="A19" s="2">
        <v>37773</v>
      </c>
      <c r="B19">
        <v>42984371</v>
      </c>
      <c r="C19">
        <v>43.4</v>
      </c>
      <c r="D19">
        <v>52.9</v>
      </c>
      <c r="E19">
        <v>2351</v>
      </c>
      <c r="F19">
        <v>30</v>
      </c>
      <c r="G19">
        <v>0</v>
      </c>
    </row>
    <row r="20" spans="1:7" x14ac:dyDescent="0.25">
      <c r="A20" s="2">
        <v>37803</v>
      </c>
      <c r="B20">
        <v>52284129</v>
      </c>
      <c r="C20">
        <v>0.2</v>
      </c>
      <c r="D20">
        <v>118.3</v>
      </c>
      <c r="E20">
        <v>2370.4</v>
      </c>
      <c r="F20">
        <v>31</v>
      </c>
      <c r="G20">
        <v>0</v>
      </c>
    </row>
    <row r="21" spans="1:7" x14ac:dyDescent="0.25">
      <c r="A21" s="2">
        <v>37834</v>
      </c>
      <c r="B21">
        <v>50166813</v>
      </c>
      <c r="C21">
        <v>2</v>
      </c>
      <c r="D21">
        <v>128</v>
      </c>
      <c r="E21">
        <v>2387.5</v>
      </c>
      <c r="F21">
        <v>31</v>
      </c>
      <c r="G21">
        <v>0</v>
      </c>
    </row>
    <row r="22" spans="1:7" x14ac:dyDescent="0.25">
      <c r="A22" s="2">
        <v>37865</v>
      </c>
      <c r="B22">
        <v>41546449</v>
      </c>
      <c r="C22">
        <v>54.9</v>
      </c>
      <c r="D22">
        <v>24</v>
      </c>
      <c r="E22">
        <v>2374.3000000000002</v>
      </c>
      <c r="F22">
        <v>30</v>
      </c>
      <c r="G22">
        <v>1</v>
      </c>
    </row>
    <row r="23" spans="1:7" x14ac:dyDescent="0.25">
      <c r="A23" s="2">
        <v>37895</v>
      </c>
      <c r="B23">
        <v>39767949</v>
      </c>
      <c r="C23">
        <v>276</v>
      </c>
      <c r="D23">
        <v>0</v>
      </c>
      <c r="E23">
        <v>2354.1999999999998</v>
      </c>
      <c r="F23">
        <v>31</v>
      </c>
      <c r="G23">
        <v>1</v>
      </c>
    </row>
    <row r="24" spans="1:7" x14ac:dyDescent="0.25">
      <c r="A24" s="2">
        <v>37926</v>
      </c>
      <c r="B24">
        <v>39517539</v>
      </c>
      <c r="C24">
        <v>398.5</v>
      </c>
      <c r="D24">
        <v>0</v>
      </c>
      <c r="E24">
        <v>2336.6999999999998</v>
      </c>
      <c r="F24">
        <v>30</v>
      </c>
      <c r="G24">
        <v>1</v>
      </c>
    </row>
    <row r="25" spans="1:7" x14ac:dyDescent="0.25">
      <c r="A25" s="2">
        <v>37956</v>
      </c>
      <c r="B25">
        <v>44880488</v>
      </c>
      <c r="C25">
        <v>561.5</v>
      </c>
      <c r="D25">
        <v>0</v>
      </c>
      <c r="E25">
        <v>2341.8000000000002</v>
      </c>
      <c r="F25">
        <v>31</v>
      </c>
      <c r="G25">
        <v>0</v>
      </c>
    </row>
    <row r="26" spans="1:7" x14ac:dyDescent="0.25">
      <c r="A26" s="2">
        <v>37987</v>
      </c>
      <c r="B26">
        <v>46621843</v>
      </c>
      <c r="C26">
        <v>849.1</v>
      </c>
      <c r="D26">
        <v>0</v>
      </c>
      <c r="E26">
        <v>2337.3000000000002</v>
      </c>
      <c r="F26">
        <v>31</v>
      </c>
      <c r="G26">
        <v>0</v>
      </c>
    </row>
    <row r="27" spans="1:7" x14ac:dyDescent="0.25">
      <c r="A27" s="2">
        <v>38018</v>
      </c>
      <c r="B27">
        <v>41725458</v>
      </c>
      <c r="C27">
        <v>631.70000000000005</v>
      </c>
      <c r="D27">
        <v>0</v>
      </c>
      <c r="E27">
        <v>2341.8000000000002</v>
      </c>
      <c r="F27">
        <v>29</v>
      </c>
      <c r="G27">
        <v>0</v>
      </c>
    </row>
    <row r="28" spans="1:7" x14ac:dyDescent="0.25">
      <c r="A28" s="2">
        <v>38047</v>
      </c>
      <c r="B28">
        <v>40318730</v>
      </c>
      <c r="C28">
        <v>487.3</v>
      </c>
      <c r="D28">
        <v>0</v>
      </c>
      <c r="E28">
        <v>2344.9</v>
      </c>
      <c r="F28">
        <v>31</v>
      </c>
      <c r="G28">
        <v>1</v>
      </c>
    </row>
    <row r="29" spans="1:7" x14ac:dyDescent="0.25">
      <c r="A29" s="2">
        <v>38078</v>
      </c>
      <c r="B29">
        <v>36501288</v>
      </c>
      <c r="C29">
        <v>331.5</v>
      </c>
      <c r="D29">
        <v>0</v>
      </c>
      <c r="E29">
        <v>2370.6</v>
      </c>
      <c r="F29">
        <v>30</v>
      </c>
      <c r="G29">
        <v>1</v>
      </c>
    </row>
    <row r="30" spans="1:7" x14ac:dyDescent="0.25">
      <c r="A30" s="2">
        <v>38108</v>
      </c>
      <c r="B30">
        <v>37912797</v>
      </c>
      <c r="C30">
        <v>158.9</v>
      </c>
      <c r="D30">
        <v>8.6</v>
      </c>
      <c r="E30">
        <v>2384.5</v>
      </c>
      <c r="F30">
        <v>31</v>
      </c>
      <c r="G30">
        <v>1</v>
      </c>
    </row>
    <row r="31" spans="1:7" x14ac:dyDescent="0.25">
      <c r="A31" s="2">
        <v>38139</v>
      </c>
      <c r="B31">
        <v>40816462</v>
      </c>
      <c r="C31">
        <v>44.2</v>
      </c>
      <c r="D31">
        <v>31.6</v>
      </c>
      <c r="E31">
        <v>2421.6999999999998</v>
      </c>
      <c r="F31">
        <v>30</v>
      </c>
      <c r="G31">
        <v>0</v>
      </c>
    </row>
    <row r="32" spans="1:7" x14ac:dyDescent="0.25">
      <c r="A32" s="2">
        <v>38169</v>
      </c>
      <c r="B32">
        <v>46558822</v>
      </c>
      <c r="C32">
        <v>3.6</v>
      </c>
      <c r="D32">
        <v>86.4</v>
      </c>
      <c r="E32">
        <v>2438.3000000000002</v>
      </c>
      <c r="F32">
        <v>31</v>
      </c>
      <c r="G32">
        <v>0</v>
      </c>
    </row>
    <row r="33" spans="1:7" x14ac:dyDescent="0.25">
      <c r="A33" s="2">
        <v>38200</v>
      </c>
      <c r="B33">
        <v>46668262</v>
      </c>
      <c r="C33">
        <v>12.8</v>
      </c>
      <c r="D33">
        <v>59.6</v>
      </c>
      <c r="E33">
        <v>2459.1999999999998</v>
      </c>
      <c r="F33">
        <v>31</v>
      </c>
      <c r="G33">
        <v>0</v>
      </c>
    </row>
    <row r="34" spans="1:7" x14ac:dyDescent="0.25">
      <c r="A34" s="2">
        <v>38231</v>
      </c>
      <c r="B34">
        <v>42381567</v>
      </c>
      <c r="C34">
        <v>30</v>
      </c>
      <c r="D34">
        <v>41.2</v>
      </c>
      <c r="E34">
        <v>2424.5</v>
      </c>
      <c r="F34">
        <v>30</v>
      </c>
      <c r="G34">
        <v>1</v>
      </c>
    </row>
    <row r="35" spans="1:7" x14ac:dyDescent="0.25">
      <c r="A35" s="2">
        <v>38261</v>
      </c>
      <c r="B35">
        <v>40841015</v>
      </c>
      <c r="C35">
        <v>226.3</v>
      </c>
      <c r="D35">
        <v>1.5</v>
      </c>
      <c r="E35">
        <v>2384.6999999999998</v>
      </c>
      <c r="F35">
        <v>31</v>
      </c>
      <c r="G35">
        <v>1</v>
      </c>
    </row>
    <row r="36" spans="1:7" x14ac:dyDescent="0.25">
      <c r="A36" s="2">
        <v>38292</v>
      </c>
      <c r="B36">
        <v>39833401</v>
      </c>
      <c r="C36">
        <v>379.1</v>
      </c>
      <c r="D36">
        <v>0</v>
      </c>
      <c r="E36">
        <v>2351.1</v>
      </c>
      <c r="F36">
        <v>30</v>
      </c>
      <c r="G36">
        <v>1</v>
      </c>
    </row>
    <row r="37" spans="1:7" x14ac:dyDescent="0.25">
      <c r="A37" s="2">
        <v>38322</v>
      </c>
      <c r="B37">
        <v>44722043</v>
      </c>
      <c r="C37">
        <v>643.4</v>
      </c>
      <c r="D37">
        <v>0</v>
      </c>
      <c r="E37">
        <v>2332.1999999999998</v>
      </c>
      <c r="F37">
        <v>31</v>
      </c>
      <c r="G37">
        <v>0</v>
      </c>
    </row>
    <row r="38" spans="1:7" x14ac:dyDescent="0.25">
      <c r="A38" s="2">
        <v>38353</v>
      </c>
      <c r="B38">
        <v>48542522</v>
      </c>
      <c r="C38">
        <v>770</v>
      </c>
      <c r="D38">
        <v>0</v>
      </c>
      <c r="E38">
        <v>2312</v>
      </c>
      <c r="F38">
        <v>31</v>
      </c>
      <c r="G38">
        <v>0</v>
      </c>
    </row>
    <row r="39" spans="1:7" x14ac:dyDescent="0.25">
      <c r="A39" s="2">
        <v>38384</v>
      </c>
      <c r="B39">
        <v>41428497</v>
      </c>
      <c r="C39">
        <v>616.4</v>
      </c>
      <c r="D39">
        <v>0</v>
      </c>
      <c r="E39">
        <v>2293.6</v>
      </c>
      <c r="F39">
        <v>28</v>
      </c>
      <c r="G39">
        <v>0</v>
      </c>
    </row>
    <row r="40" spans="1:7" x14ac:dyDescent="0.25">
      <c r="A40" s="2">
        <v>38412</v>
      </c>
      <c r="B40">
        <v>41222444</v>
      </c>
      <c r="C40">
        <v>608.6</v>
      </c>
      <c r="D40">
        <v>0</v>
      </c>
      <c r="E40">
        <v>2295</v>
      </c>
      <c r="F40">
        <v>31</v>
      </c>
      <c r="G40">
        <v>1</v>
      </c>
    </row>
    <row r="41" spans="1:7" x14ac:dyDescent="0.25">
      <c r="A41" s="2">
        <v>38443</v>
      </c>
      <c r="B41">
        <v>37169881</v>
      </c>
      <c r="C41">
        <v>306.8</v>
      </c>
      <c r="D41">
        <v>0</v>
      </c>
      <c r="E41">
        <v>2327.6999999999998</v>
      </c>
      <c r="F41">
        <v>30</v>
      </c>
      <c r="G41">
        <v>1</v>
      </c>
    </row>
    <row r="42" spans="1:7" x14ac:dyDescent="0.25">
      <c r="A42" s="2">
        <v>38473</v>
      </c>
      <c r="B42">
        <v>41798246</v>
      </c>
      <c r="C42">
        <v>189.4</v>
      </c>
      <c r="D42">
        <v>0.8</v>
      </c>
      <c r="E42">
        <v>2361</v>
      </c>
      <c r="F42">
        <v>31</v>
      </c>
      <c r="G42">
        <v>1</v>
      </c>
    </row>
    <row r="43" spans="1:7" x14ac:dyDescent="0.25">
      <c r="A43" s="2">
        <v>38504</v>
      </c>
      <c r="B43">
        <v>50864873</v>
      </c>
      <c r="C43">
        <v>8.9</v>
      </c>
      <c r="D43">
        <v>146.30000000000001</v>
      </c>
      <c r="E43">
        <v>2409.6</v>
      </c>
      <c r="F43">
        <v>30</v>
      </c>
      <c r="G43">
        <v>0</v>
      </c>
    </row>
    <row r="44" spans="1:7" x14ac:dyDescent="0.25">
      <c r="A44" s="2">
        <v>38534</v>
      </c>
      <c r="B44">
        <v>64310254</v>
      </c>
      <c r="C44">
        <v>0</v>
      </c>
      <c r="D44">
        <v>188.7</v>
      </c>
      <c r="E44">
        <v>2451.1</v>
      </c>
      <c r="F44">
        <v>31</v>
      </c>
      <c r="G44">
        <v>0</v>
      </c>
    </row>
    <row r="45" spans="1:7" x14ac:dyDescent="0.25">
      <c r="A45" s="2">
        <v>38565</v>
      </c>
      <c r="B45">
        <v>57380326</v>
      </c>
      <c r="C45">
        <v>0.2</v>
      </c>
      <c r="D45">
        <v>140.69999999999999</v>
      </c>
      <c r="E45">
        <v>2492.9</v>
      </c>
      <c r="F45">
        <v>31</v>
      </c>
      <c r="G45">
        <v>0</v>
      </c>
    </row>
    <row r="46" spans="1:7" x14ac:dyDescent="0.25">
      <c r="A46" s="2">
        <v>38596</v>
      </c>
      <c r="B46">
        <v>44439886</v>
      </c>
      <c r="C46">
        <v>22.6</v>
      </c>
      <c r="D46">
        <v>52.1</v>
      </c>
      <c r="E46">
        <v>2496.9</v>
      </c>
      <c r="F46">
        <v>30</v>
      </c>
      <c r="G46">
        <v>1</v>
      </c>
    </row>
    <row r="47" spans="1:7" x14ac:dyDescent="0.25">
      <c r="A47" s="2">
        <v>38626</v>
      </c>
      <c r="B47">
        <v>43790040</v>
      </c>
      <c r="C47">
        <v>220.2</v>
      </c>
      <c r="D47">
        <v>7.6</v>
      </c>
      <c r="E47">
        <v>2480.6</v>
      </c>
      <c r="F47">
        <v>31</v>
      </c>
      <c r="G47">
        <v>1</v>
      </c>
    </row>
    <row r="48" spans="1:7" x14ac:dyDescent="0.25">
      <c r="A48" s="2">
        <v>38657</v>
      </c>
      <c r="B48">
        <v>40873328</v>
      </c>
      <c r="C48">
        <v>388.4</v>
      </c>
      <c r="D48">
        <v>0</v>
      </c>
      <c r="E48">
        <v>2447.3000000000002</v>
      </c>
      <c r="F48">
        <v>30</v>
      </c>
      <c r="G48">
        <v>1</v>
      </c>
    </row>
    <row r="49" spans="1:7" x14ac:dyDescent="0.25">
      <c r="A49" s="2">
        <v>38687</v>
      </c>
      <c r="B49">
        <v>44804197</v>
      </c>
      <c r="C49">
        <v>665.3</v>
      </c>
      <c r="D49">
        <v>0</v>
      </c>
      <c r="E49">
        <v>2428</v>
      </c>
      <c r="F49">
        <v>31</v>
      </c>
      <c r="G49">
        <v>0</v>
      </c>
    </row>
    <row r="50" spans="1:7" x14ac:dyDescent="0.25">
      <c r="A50" s="2">
        <v>38718</v>
      </c>
      <c r="B50">
        <v>45114205</v>
      </c>
      <c r="C50">
        <v>551.79999999999995</v>
      </c>
      <c r="D50">
        <v>0</v>
      </c>
      <c r="E50">
        <v>2405.6999999999998</v>
      </c>
      <c r="F50">
        <v>31</v>
      </c>
      <c r="G50">
        <v>0</v>
      </c>
    </row>
    <row r="51" spans="1:7" x14ac:dyDescent="0.25">
      <c r="A51" s="2">
        <v>38749</v>
      </c>
      <c r="B51">
        <v>40806997</v>
      </c>
      <c r="C51">
        <v>604.29999999999995</v>
      </c>
      <c r="D51">
        <v>0</v>
      </c>
      <c r="E51">
        <v>2383.1</v>
      </c>
      <c r="F51">
        <v>28</v>
      </c>
      <c r="G51">
        <v>0</v>
      </c>
    </row>
    <row r="52" spans="1:7" x14ac:dyDescent="0.25">
      <c r="A52" s="2">
        <v>38777</v>
      </c>
      <c r="B52">
        <v>40480471</v>
      </c>
      <c r="C52">
        <v>516.6</v>
      </c>
      <c r="D52">
        <v>0</v>
      </c>
      <c r="E52">
        <v>2366.6999999999998</v>
      </c>
      <c r="F52">
        <v>31</v>
      </c>
      <c r="G52">
        <v>1</v>
      </c>
    </row>
    <row r="53" spans="1:7" x14ac:dyDescent="0.25">
      <c r="A53" s="2">
        <v>38808</v>
      </c>
      <c r="B53">
        <v>35812279</v>
      </c>
      <c r="C53">
        <v>293.3</v>
      </c>
      <c r="D53">
        <v>0</v>
      </c>
      <c r="E53">
        <v>2372.8000000000002</v>
      </c>
      <c r="F53">
        <v>30</v>
      </c>
      <c r="G53">
        <v>1</v>
      </c>
    </row>
    <row r="54" spans="1:7" x14ac:dyDescent="0.25">
      <c r="A54" s="2">
        <v>38838</v>
      </c>
      <c r="B54">
        <v>42016702</v>
      </c>
      <c r="C54">
        <v>136.9</v>
      </c>
      <c r="D54">
        <v>26</v>
      </c>
      <c r="E54">
        <v>2416.9</v>
      </c>
      <c r="F54">
        <v>31</v>
      </c>
      <c r="G54">
        <v>1</v>
      </c>
    </row>
    <row r="55" spans="1:7" x14ac:dyDescent="0.25">
      <c r="A55" s="2">
        <v>38869</v>
      </c>
      <c r="B55">
        <v>47732513</v>
      </c>
      <c r="C55">
        <v>19.5</v>
      </c>
      <c r="D55">
        <v>73.599999999999994</v>
      </c>
      <c r="E55">
        <v>2468.5</v>
      </c>
      <c r="F55">
        <v>30</v>
      </c>
      <c r="G55">
        <v>0</v>
      </c>
    </row>
    <row r="56" spans="1:7" x14ac:dyDescent="0.25">
      <c r="A56" s="2">
        <v>38899</v>
      </c>
      <c r="B56">
        <v>57684708</v>
      </c>
      <c r="C56">
        <v>0</v>
      </c>
      <c r="D56">
        <v>167.3</v>
      </c>
      <c r="E56">
        <v>2519.3000000000002</v>
      </c>
      <c r="F56">
        <v>31</v>
      </c>
      <c r="G56">
        <v>0</v>
      </c>
    </row>
    <row r="57" spans="1:7" x14ac:dyDescent="0.25">
      <c r="A57" s="2">
        <v>38930</v>
      </c>
      <c r="B57">
        <v>54013596</v>
      </c>
      <c r="C57">
        <v>4.2</v>
      </c>
      <c r="D57">
        <v>101.6</v>
      </c>
      <c r="E57">
        <v>2529.5</v>
      </c>
      <c r="F57">
        <v>31</v>
      </c>
      <c r="G57">
        <v>0</v>
      </c>
    </row>
    <row r="58" spans="1:7" x14ac:dyDescent="0.25">
      <c r="A58" s="2">
        <v>38961</v>
      </c>
      <c r="B58">
        <v>41817352</v>
      </c>
      <c r="C58">
        <v>80.900000000000006</v>
      </c>
      <c r="D58">
        <v>12.9</v>
      </c>
      <c r="E58">
        <v>2499.4</v>
      </c>
      <c r="F58">
        <v>30</v>
      </c>
      <c r="G58">
        <v>1</v>
      </c>
    </row>
    <row r="59" spans="1:7" x14ac:dyDescent="0.25">
      <c r="A59" s="2">
        <v>38991</v>
      </c>
      <c r="B59">
        <v>40617584</v>
      </c>
      <c r="C59">
        <v>288.3</v>
      </c>
      <c r="D59">
        <v>1.1000000000000001</v>
      </c>
      <c r="E59">
        <v>2463.4</v>
      </c>
      <c r="F59">
        <v>31</v>
      </c>
      <c r="G59">
        <v>1</v>
      </c>
    </row>
    <row r="60" spans="1:7" x14ac:dyDescent="0.25">
      <c r="A60" s="2">
        <v>39022</v>
      </c>
      <c r="B60">
        <v>39860324</v>
      </c>
      <c r="C60">
        <v>382.2</v>
      </c>
      <c r="D60">
        <v>0</v>
      </c>
      <c r="E60">
        <v>2429.6</v>
      </c>
      <c r="F60">
        <v>30</v>
      </c>
      <c r="G60">
        <v>1</v>
      </c>
    </row>
    <row r="61" spans="1:7" x14ac:dyDescent="0.25">
      <c r="A61" s="2">
        <v>39052</v>
      </c>
      <c r="B61">
        <v>42300327</v>
      </c>
      <c r="C61">
        <v>500.5</v>
      </c>
      <c r="D61">
        <v>0</v>
      </c>
      <c r="E61">
        <v>2437.6999999999998</v>
      </c>
      <c r="F61">
        <v>31</v>
      </c>
      <c r="G61">
        <v>0</v>
      </c>
    </row>
    <row r="62" spans="1:7" x14ac:dyDescent="0.25">
      <c r="A62" s="2">
        <v>39083</v>
      </c>
      <c r="B62">
        <v>49655654</v>
      </c>
      <c r="C62">
        <v>647.1</v>
      </c>
      <c r="D62">
        <v>0</v>
      </c>
      <c r="E62">
        <v>2435</v>
      </c>
      <c r="F62">
        <v>31</v>
      </c>
      <c r="G62">
        <v>0</v>
      </c>
    </row>
    <row r="63" spans="1:7" x14ac:dyDescent="0.25">
      <c r="A63" s="2">
        <v>39114</v>
      </c>
      <c r="B63">
        <v>42071834</v>
      </c>
      <c r="C63">
        <v>740.1</v>
      </c>
      <c r="D63">
        <v>0</v>
      </c>
      <c r="E63">
        <v>2439.1</v>
      </c>
      <c r="F63">
        <v>28</v>
      </c>
      <c r="G63">
        <v>0</v>
      </c>
    </row>
    <row r="64" spans="1:7" x14ac:dyDescent="0.25">
      <c r="A64" s="2">
        <v>39142</v>
      </c>
      <c r="B64">
        <v>42673883</v>
      </c>
      <c r="C64">
        <v>546.70000000000005</v>
      </c>
      <c r="D64">
        <v>0</v>
      </c>
      <c r="E64">
        <v>2440.1999999999998</v>
      </c>
      <c r="F64">
        <v>31</v>
      </c>
      <c r="G64">
        <v>1</v>
      </c>
    </row>
    <row r="65" spans="1:7" x14ac:dyDescent="0.25">
      <c r="A65" s="2">
        <v>39173</v>
      </c>
      <c r="B65">
        <v>38768209</v>
      </c>
      <c r="C65">
        <v>356.4</v>
      </c>
      <c r="D65">
        <v>0</v>
      </c>
      <c r="E65">
        <v>2448.6</v>
      </c>
      <c r="F65">
        <v>30</v>
      </c>
      <c r="G65">
        <v>1</v>
      </c>
    </row>
    <row r="66" spans="1:7" x14ac:dyDescent="0.25">
      <c r="A66" s="2">
        <v>39203</v>
      </c>
      <c r="B66">
        <v>42375322</v>
      </c>
      <c r="C66">
        <v>136.4</v>
      </c>
      <c r="D66">
        <v>22.4</v>
      </c>
      <c r="E66">
        <v>2476</v>
      </c>
      <c r="F66">
        <v>31</v>
      </c>
      <c r="G66">
        <v>1</v>
      </c>
    </row>
    <row r="67" spans="1:7" x14ac:dyDescent="0.25">
      <c r="A67" s="2">
        <v>39234</v>
      </c>
      <c r="B67">
        <v>47241676</v>
      </c>
      <c r="C67">
        <v>16.5</v>
      </c>
      <c r="D67">
        <v>99.2</v>
      </c>
      <c r="E67">
        <v>2521.4</v>
      </c>
      <c r="F67">
        <v>30</v>
      </c>
      <c r="G67">
        <v>0</v>
      </c>
    </row>
    <row r="68" spans="1:7" x14ac:dyDescent="0.25">
      <c r="A68" s="2">
        <v>39264</v>
      </c>
      <c r="B68">
        <v>55686988</v>
      </c>
      <c r="C68">
        <v>3.2</v>
      </c>
      <c r="D68">
        <v>106.1</v>
      </c>
      <c r="E68">
        <v>2566.1999999999998</v>
      </c>
      <c r="F68">
        <v>31</v>
      </c>
      <c r="G68">
        <v>0</v>
      </c>
    </row>
    <row r="69" spans="1:7" x14ac:dyDescent="0.25">
      <c r="A69" s="2">
        <v>39295</v>
      </c>
      <c r="B69">
        <v>52589522</v>
      </c>
      <c r="C69">
        <v>5.2</v>
      </c>
      <c r="D69">
        <v>141</v>
      </c>
      <c r="E69">
        <v>2587.6999999999998</v>
      </c>
      <c r="F69">
        <v>31</v>
      </c>
      <c r="G69">
        <v>0</v>
      </c>
    </row>
    <row r="70" spans="1:7" x14ac:dyDescent="0.25">
      <c r="A70" s="2">
        <v>39326</v>
      </c>
      <c r="B70">
        <v>46292473</v>
      </c>
      <c r="C70">
        <v>36.9</v>
      </c>
      <c r="D70">
        <v>47.5</v>
      </c>
      <c r="E70">
        <v>2558.4</v>
      </c>
      <c r="F70">
        <v>30</v>
      </c>
      <c r="G70">
        <v>1</v>
      </c>
    </row>
    <row r="71" spans="1:7" x14ac:dyDescent="0.25">
      <c r="A71" s="2">
        <v>39356</v>
      </c>
      <c r="B71">
        <v>42755297</v>
      </c>
      <c r="C71">
        <v>137.69999999999999</v>
      </c>
      <c r="D71">
        <v>19.8</v>
      </c>
      <c r="E71">
        <v>2527.9</v>
      </c>
      <c r="F71">
        <v>31</v>
      </c>
      <c r="G71">
        <v>1</v>
      </c>
    </row>
    <row r="72" spans="1:7" x14ac:dyDescent="0.25">
      <c r="A72" s="2">
        <v>39387</v>
      </c>
      <c r="B72">
        <v>39696528</v>
      </c>
      <c r="C72">
        <v>462.5</v>
      </c>
      <c r="D72">
        <v>0</v>
      </c>
      <c r="E72">
        <v>2500.1</v>
      </c>
      <c r="F72">
        <v>30</v>
      </c>
      <c r="G72">
        <v>1</v>
      </c>
    </row>
    <row r="73" spans="1:7" x14ac:dyDescent="0.25">
      <c r="A73" s="2">
        <v>39417</v>
      </c>
      <c r="B73">
        <v>45664188</v>
      </c>
      <c r="C73">
        <v>630.70000000000005</v>
      </c>
      <c r="D73">
        <v>0</v>
      </c>
      <c r="E73">
        <v>2500.6</v>
      </c>
      <c r="F73">
        <v>31</v>
      </c>
      <c r="G73">
        <v>0</v>
      </c>
    </row>
    <row r="74" spans="1:7" x14ac:dyDescent="0.25">
      <c r="A74" s="2">
        <v>39448</v>
      </c>
      <c r="B74">
        <v>48403355</v>
      </c>
      <c r="C74">
        <v>623.5</v>
      </c>
      <c r="D74">
        <v>0</v>
      </c>
      <c r="E74">
        <v>2487.6999999999998</v>
      </c>
      <c r="F74">
        <v>31</v>
      </c>
      <c r="G74">
        <v>0</v>
      </c>
    </row>
    <row r="75" spans="1:7" x14ac:dyDescent="0.25">
      <c r="A75" s="2">
        <v>39479</v>
      </c>
      <c r="B75">
        <v>41987002</v>
      </c>
      <c r="C75">
        <v>674.7</v>
      </c>
      <c r="D75">
        <v>0</v>
      </c>
      <c r="E75">
        <v>2489.6</v>
      </c>
      <c r="F75">
        <v>29</v>
      </c>
      <c r="G75">
        <v>0</v>
      </c>
    </row>
    <row r="76" spans="1:7" x14ac:dyDescent="0.25">
      <c r="A76" s="2">
        <v>39508</v>
      </c>
      <c r="B76">
        <v>42868481</v>
      </c>
      <c r="C76">
        <v>610.20000000000005</v>
      </c>
      <c r="D76">
        <v>0</v>
      </c>
      <c r="E76">
        <v>2485.1</v>
      </c>
      <c r="F76">
        <v>31</v>
      </c>
      <c r="G76">
        <v>1</v>
      </c>
    </row>
    <row r="77" spans="1:7" x14ac:dyDescent="0.25">
      <c r="A77" s="2">
        <v>39539</v>
      </c>
      <c r="B77">
        <v>37437487</v>
      </c>
      <c r="C77">
        <v>253.9</v>
      </c>
      <c r="D77">
        <v>0</v>
      </c>
      <c r="E77">
        <v>2504.1</v>
      </c>
      <c r="F77">
        <v>30</v>
      </c>
      <c r="G77">
        <v>1</v>
      </c>
    </row>
    <row r="78" spans="1:7" x14ac:dyDescent="0.25">
      <c r="A78" s="2">
        <v>39569</v>
      </c>
      <c r="B78">
        <v>40389568</v>
      </c>
      <c r="C78">
        <v>193.5</v>
      </c>
      <c r="D78">
        <v>2.5</v>
      </c>
      <c r="E78">
        <v>2527.5</v>
      </c>
      <c r="F78">
        <v>31</v>
      </c>
      <c r="G78">
        <v>1</v>
      </c>
    </row>
    <row r="79" spans="1:7" x14ac:dyDescent="0.25">
      <c r="A79" s="2">
        <v>39600</v>
      </c>
      <c r="B79">
        <v>46892295</v>
      </c>
      <c r="C79">
        <v>22.7</v>
      </c>
      <c r="D79">
        <v>71.5</v>
      </c>
      <c r="E79">
        <v>2551.1</v>
      </c>
      <c r="F79">
        <v>30</v>
      </c>
      <c r="G79">
        <v>0</v>
      </c>
    </row>
    <row r="80" spans="1:7" x14ac:dyDescent="0.25">
      <c r="A80" s="2">
        <v>39630</v>
      </c>
      <c r="B80">
        <v>53433614</v>
      </c>
      <c r="C80">
        <v>1</v>
      </c>
      <c r="D80">
        <v>111</v>
      </c>
      <c r="E80">
        <v>2564.5</v>
      </c>
      <c r="F80">
        <v>31</v>
      </c>
      <c r="G80">
        <v>0</v>
      </c>
    </row>
    <row r="81" spans="1:7" x14ac:dyDescent="0.25">
      <c r="A81" s="2">
        <v>39661</v>
      </c>
      <c r="B81">
        <v>50492140</v>
      </c>
      <c r="C81">
        <v>12.7</v>
      </c>
      <c r="D81">
        <v>64</v>
      </c>
      <c r="E81">
        <v>2572.1</v>
      </c>
      <c r="F81">
        <v>31</v>
      </c>
      <c r="G81">
        <v>0</v>
      </c>
    </row>
    <row r="82" spans="1:7" x14ac:dyDescent="0.25">
      <c r="A82" s="2">
        <v>39692</v>
      </c>
      <c r="B82">
        <v>43875199</v>
      </c>
      <c r="C82">
        <v>59</v>
      </c>
      <c r="D82">
        <v>26.7</v>
      </c>
      <c r="E82">
        <v>2559.9</v>
      </c>
      <c r="F82">
        <v>30</v>
      </c>
      <c r="G82">
        <v>1</v>
      </c>
    </row>
    <row r="83" spans="1:7" x14ac:dyDescent="0.25">
      <c r="A83" s="2">
        <v>39722</v>
      </c>
      <c r="B83">
        <v>41962529</v>
      </c>
      <c r="C83">
        <v>278.60000000000002</v>
      </c>
      <c r="D83">
        <v>0</v>
      </c>
      <c r="E83">
        <v>2554.6</v>
      </c>
      <c r="F83">
        <v>31</v>
      </c>
      <c r="G83">
        <v>1</v>
      </c>
    </row>
    <row r="84" spans="1:7" x14ac:dyDescent="0.25">
      <c r="A84" s="2">
        <v>39753</v>
      </c>
      <c r="B84">
        <v>41454529</v>
      </c>
      <c r="C84">
        <v>451.6</v>
      </c>
      <c r="D84">
        <v>0</v>
      </c>
      <c r="E84">
        <v>2520.5</v>
      </c>
      <c r="F84">
        <v>30</v>
      </c>
      <c r="G84">
        <v>1</v>
      </c>
    </row>
    <row r="85" spans="1:7" x14ac:dyDescent="0.25">
      <c r="A85" s="2">
        <v>39783</v>
      </c>
      <c r="B85">
        <v>46779913</v>
      </c>
      <c r="C85">
        <v>654.6</v>
      </c>
      <c r="D85">
        <v>0</v>
      </c>
      <c r="E85">
        <v>2514.4</v>
      </c>
      <c r="F85">
        <v>31</v>
      </c>
      <c r="G85">
        <v>0</v>
      </c>
    </row>
    <row r="86" spans="1:7" x14ac:dyDescent="0.25">
      <c r="A86" s="2">
        <v>39814</v>
      </c>
      <c r="B86">
        <v>49269704</v>
      </c>
      <c r="C86">
        <v>830.2</v>
      </c>
      <c r="D86">
        <v>0</v>
      </c>
      <c r="E86">
        <v>2481</v>
      </c>
      <c r="F86">
        <v>31</v>
      </c>
      <c r="G86">
        <v>0</v>
      </c>
    </row>
    <row r="87" spans="1:7" x14ac:dyDescent="0.25">
      <c r="A87" s="2">
        <v>39845</v>
      </c>
      <c r="B87">
        <v>42707906</v>
      </c>
      <c r="C87">
        <v>606.4</v>
      </c>
      <c r="D87">
        <v>0</v>
      </c>
      <c r="E87">
        <v>2463.6</v>
      </c>
      <c r="F87">
        <v>28</v>
      </c>
      <c r="G87">
        <v>0</v>
      </c>
    </row>
    <row r="88" spans="1:7" x14ac:dyDescent="0.25">
      <c r="A88" s="2">
        <v>39873</v>
      </c>
      <c r="B88">
        <v>42120515</v>
      </c>
      <c r="C88">
        <v>533.79999999999995</v>
      </c>
      <c r="D88">
        <v>0</v>
      </c>
      <c r="E88">
        <v>2439.6</v>
      </c>
      <c r="F88">
        <v>31</v>
      </c>
      <c r="G88">
        <v>1</v>
      </c>
    </row>
    <row r="89" spans="1:7" x14ac:dyDescent="0.25">
      <c r="A89" s="2">
        <v>39904</v>
      </c>
      <c r="B89">
        <v>36025863</v>
      </c>
      <c r="C89">
        <v>305.8</v>
      </c>
      <c r="D89">
        <v>1.2</v>
      </c>
      <c r="E89">
        <v>2448.1999999999998</v>
      </c>
      <c r="F89">
        <v>30</v>
      </c>
      <c r="G89">
        <v>1</v>
      </c>
    </row>
    <row r="90" spans="1:7" x14ac:dyDescent="0.25">
      <c r="A90" s="2">
        <v>39934</v>
      </c>
      <c r="B90">
        <v>40093276</v>
      </c>
      <c r="C90">
        <v>158.80000000000001</v>
      </c>
      <c r="D90">
        <v>6.9</v>
      </c>
      <c r="E90">
        <v>2454.4</v>
      </c>
      <c r="F90">
        <v>31</v>
      </c>
      <c r="G90">
        <v>1</v>
      </c>
    </row>
    <row r="91" spans="1:7" x14ac:dyDescent="0.25">
      <c r="A91" s="2">
        <v>39965</v>
      </c>
      <c r="B91">
        <v>42053575</v>
      </c>
      <c r="C91">
        <v>49.3</v>
      </c>
      <c r="D91">
        <v>34.200000000000003</v>
      </c>
      <c r="E91">
        <v>2453.6</v>
      </c>
      <c r="F91">
        <v>30</v>
      </c>
      <c r="G91">
        <v>0</v>
      </c>
    </row>
    <row r="92" spans="1:7" x14ac:dyDescent="0.25">
      <c r="A92" s="2">
        <v>39995</v>
      </c>
      <c r="B92">
        <v>49014200</v>
      </c>
      <c r="C92">
        <v>6.2</v>
      </c>
      <c r="D92">
        <v>43.7</v>
      </c>
      <c r="E92">
        <v>2472.1</v>
      </c>
      <c r="F92">
        <v>31</v>
      </c>
      <c r="G92">
        <v>0</v>
      </c>
    </row>
    <row r="93" spans="1:7" x14ac:dyDescent="0.25">
      <c r="A93" s="2">
        <v>40026</v>
      </c>
      <c r="B93">
        <v>49062730</v>
      </c>
      <c r="C93">
        <v>9.8000000000000007</v>
      </c>
      <c r="D93">
        <v>91</v>
      </c>
      <c r="E93">
        <v>2489.8000000000002</v>
      </c>
      <c r="F93">
        <v>31</v>
      </c>
      <c r="G93">
        <v>0</v>
      </c>
    </row>
    <row r="94" spans="1:7" x14ac:dyDescent="0.25">
      <c r="A94" s="2">
        <v>40057</v>
      </c>
      <c r="B94">
        <v>45459559</v>
      </c>
      <c r="C94">
        <v>55.2</v>
      </c>
      <c r="D94">
        <v>20.9</v>
      </c>
      <c r="E94">
        <v>2499.6999999999998</v>
      </c>
      <c r="F94">
        <v>30</v>
      </c>
      <c r="G94">
        <v>1</v>
      </c>
    </row>
    <row r="95" spans="1:7" x14ac:dyDescent="0.25">
      <c r="A95" s="2">
        <v>40087</v>
      </c>
      <c r="B95">
        <v>41950384</v>
      </c>
      <c r="C95">
        <v>287.8</v>
      </c>
      <c r="D95">
        <v>0</v>
      </c>
      <c r="E95">
        <v>2487.3000000000002</v>
      </c>
      <c r="F95">
        <v>31</v>
      </c>
      <c r="G95">
        <v>1</v>
      </c>
    </row>
    <row r="96" spans="1:7" x14ac:dyDescent="0.25">
      <c r="A96" s="2">
        <v>40118</v>
      </c>
      <c r="B96">
        <v>40104832</v>
      </c>
      <c r="C96">
        <v>361.2</v>
      </c>
      <c r="D96">
        <v>0</v>
      </c>
      <c r="E96">
        <v>2477.1</v>
      </c>
      <c r="F96">
        <v>30</v>
      </c>
      <c r="G96">
        <v>1</v>
      </c>
    </row>
    <row r="97" spans="1:7" x14ac:dyDescent="0.25">
      <c r="A97" s="2">
        <v>40148</v>
      </c>
      <c r="B97">
        <v>46088356</v>
      </c>
      <c r="C97">
        <v>631.29999999999995</v>
      </c>
      <c r="D97">
        <v>0</v>
      </c>
      <c r="E97">
        <v>2489.9</v>
      </c>
      <c r="F97">
        <v>31</v>
      </c>
      <c r="G97">
        <v>0</v>
      </c>
    </row>
    <row r="98" spans="1:7" x14ac:dyDescent="0.25">
      <c r="A98" s="2">
        <v>40179</v>
      </c>
      <c r="B98">
        <v>49397907</v>
      </c>
      <c r="C98">
        <v>720</v>
      </c>
      <c r="D98">
        <v>0</v>
      </c>
      <c r="E98">
        <v>2488.6999999999998</v>
      </c>
      <c r="F98">
        <v>31</v>
      </c>
      <c r="G98">
        <v>0</v>
      </c>
    </row>
    <row r="99" spans="1:7" x14ac:dyDescent="0.25">
      <c r="A99" s="2">
        <v>40210</v>
      </c>
      <c r="B99">
        <v>40768686</v>
      </c>
      <c r="C99">
        <v>598.29999999999995</v>
      </c>
      <c r="D99">
        <v>0</v>
      </c>
      <c r="E99">
        <v>2491.4</v>
      </c>
      <c r="F99">
        <v>28</v>
      </c>
      <c r="G99">
        <v>0</v>
      </c>
    </row>
    <row r="100" spans="1:7" x14ac:dyDescent="0.25">
      <c r="A100" s="2">
        <v>40238</v>
      </c>
      <c r="B100">
        <v>40910014</v>
      </c>
      <c r="C100">
        <v>422.8</v>
      </c>
      <c r="D100">
        <v>0</v>
      </c>
      <c r="E100">
        <v>2487</v>
      </c>
      <c r="F100">
        <v>31</v>
      </c>
      <c r="G100">
        <v>1</v>
      </c>
    </row>
    <row r="101" spans="1:7" x14ac:dyDescent="0.25">
      <c r="A101" s="2">
        <v>40269</v>
      </c>
      <c r="B101">
        <v>36681881</v>
      </c>
      <c r="C101">
        <v>225.1</v>
      </c>
      <c r="D101">
        <v>0</v>
      </c>
      <c r="E101">
        <v>2481.4</v>
      </c>
      <c r="F101">
        <v>30</v>
      </c>
      <c r="G101">
        <v>1</v>
      </c>
    </row>
    <row r="102" spans="1:7" x14ac:dyDescent="0.25">
      <c r="A102" s="2">
        <v>40299</v>
      </c>
      <c r="B102">
        <v>44687288</v>
      </c>
      <c r="C102">
        <v>107.9</v>
      </c>
      <c r="D102">
        <v>45.7</v>
      </c>
      <c r="E102">
        <v>2495.1999999999998</v>
      </c>
      <c r="F102">
        <v>31</v>
      </c>
      <c r="G102">
        <v>1</v>
      </c>
    </row>
    <row r="103" spans="1:7" x14ac:dyDescent="0.25">
      <c r="A103" s="2">
        <v>40330</v>
      </c>
      <c r="B103">
        <v>51533466</v>
      </c>
      <c r="C103">
        <v>21.7</v>
      </c>
      <c r="D103">
        <v>58.7</v>
      </c>
      <c r="E103">
        <v>2529.1999999999998</v>
      </c>
      <c r="F103">
        <v>30</v>
      </c>
      <c r="G103">
        <v>0</v>
      </c>
    </row>
    <row r="104" spans="1:7" x14ac:dyDescent="0.25">
      <c r="A104" s="2">
        <v>40360</v>
      </c>
      <c r="B104">
        <v>61497459</v>
      </c>
      <c r="C104">
        <v>1.8</v>
      </c>
      <c r="D104">
        <v>164.9</v>
      </c>
      <c r="E104">
        <v>2575.6999999999998</v>
      </c>
      <c r="F104">
        <v>31</v>
      </c>
      <c r="G104">
        <v>0</v>
      </c>
    </row>
    <row r="105" spans="1:7" x14ac:dyDescent="0.25">
      <c r="A105" s="2">
        <v>40391</v>
      </c>
      <c r="B105">
        <v>57219511</v>
      </c>
      <c r="C105">
        <v>2.1</v>
      </c>
      <c r="D105">
        <v>138.80000000000001</v>
      </c>
      <c r="E105">
        <v>2601.5</v>
      </c>
      <c r="F105">
        <v>31</v>
      </c>
      <c r="G105">
        <v>0</v>
      </c>
    </row>
    <row r="106" spans="1:7" x14ac:dyDescent="0.25">
      <c r="A106" s="2">
        <v>40422</v>
      </c>
      <c r="B106">
        <v>45833578</v>
      </c>
      <c r="C106">
        <v>78.099999999999994</v>
      </c>
      <c r="D106">
        <v>31.5</v>
      </c>
      <c r="E106">
        <v>2574.6999999999998</v>
      </c>
      <c r="F106">
        <v>30</v>
      </c>
      <c r="G106">
        <v>1</v>
      </c>
    </row>
    <row r="107" spans="1:7" x14ac:dyDescent="0.25">
      <c r="A107" s="2">
        <v>40452</v>
      </c>
      <c r="B107">
        <v>41340554</v>
      </c>
      <c r="C107">
        <v>241.6</v>
      </c>
      <c r="D107">
        <v>0</v>
      </c>
      <c r="E107">
        <v>2562.1999999999998</v>
      </c>
      <c r="F107">
        <v>31</v>
      </c>
      <c r="G107">
        <v>1</v>
      </c>
    </row>
    <row r="108" spans="1:7" x14ac:dyDescent="0.25">
      <c r="A108" s="2">
        <v>40483</v>
      </c>
      <c r="B108">
        <v>39815993</v>
      </c>
      <c r="C108">
        <v>405.3</v>
      </c>
      <c r="D108">
        <v>0</v>
      </c>
      <c r="E108">
        <v>2543.5</v>
      </c>
      <c r="F108">
        <v>30</v>
      </c>
      <c r="G108">
        <v>1</v>
      </c>
    </row>
    <row r="109" spans="1:7" x14ac:dyDescent="0.25">
      <c r="A109" s="2">
        <v>40513</v>
      </c>
      <c r="B109">
        <v>47209999</v>
      </c>
      <c r="C109">
        <v>676.2</v>
      </c>
      <c r="D109">
        <v>0</v>
      </c>
      <c r="E109">
        <v>2563.6</v>
      </c>
      <c r="F109">
        <v>31</v>
      </c>
      <c r="G109">
        <v>0</v>
      </c>
    </row>
    <row r="110" spans="1:7" x14ac:dyDescent="0.25">
      <c r="A110" s="2">
        <v>40544</v>
      </c>
      <c r="B110">
        <v>49366174</v>
      </c>
      <c r="C110">
        <v>775.3</v>
      </c>
      <c r="D110">
        <v>0</v>
      </c>
      <c r="E110">
        <v>2550.1999999999998</v>
      </c>
      <c r="F110">
        <v>31</v>
      </c>
      <c r="G110">
        <v>0</v>
      </c>
    </row>
    <row r="111" spans="1:7" x14ac:dyDescent="0.25">
      <c r="A111" s="2">
        <v>40575</v>
      </c>
      <c r="B111">
        <v>41646640</v>
      </c>
      <c r="C111">
        <v>654.20000000000005</v>
      </c>
      <c r="D111">
        <v>0</v>
      </c>
      <c r="E111">
        <v>2535.6</v>
      </c>
      <c r="F111">
        <v>28</v>
      </c>
      <c r="G111">
        <v>0</v>
      </c>
    </row>
    <row r="112" spans="1:7" x14ac:dyDescent="0.25">
      <c r="A112" s="2">
        <v>40603</v>
      </c>
      <c r="B112">
        <v>42432747</v>
      </c>
      <c r="C112">
        <v>572.79999999999995</v>
      </c>
      <c r="D112">
        <v>0</v>
      </c>
      <c r="E112">
        <v>2515.6</v>
      </c>
      <c r="F112">
        <v>31</v>
      </c>
      <c r="G112">
        <v>1</v>
      </c>
    </row>
    <row r="113" spans="1:7" x14ac:dyDescent="0.25">
      <c r="A113" s="2">
        <v>40634</v>
      </c>
      <c r="B113">
        <v>38424019</v>
      </c>
      <c r="C113">
        <v>332.3</v>
      </c>
      <c r="D113">
        <v>0</v>
      </c>
      <c r="E113">
        <v>2522.1</v>
      </c>
      <c r="F113">
        <v>30</v>
      </c>
      <c r="G113">
        <v>1</v>
      </c>
    </row>
    <row r="114" spans="1:7" x14ac:dyDescent="0.25">
      <c r="A114" s="2">
        <v>40664</v>
      </c>
      <c r="B114">
        <v>42408613</v>
      </c>
      <c r="C114">
        <v>134.1</v>
      </c>
      <c r="D114">
        <v>13</v>
      </c>
      <c r="E114">
        <v>2547.1999999999998</v>
      </c>
      <c r="F114">
        <v>31</v>
      </c>
      <c r="G114">
        <v>1</v>
      </c>
    </row>
    <row r="115" spans="1:7" x14ac:dyDescent="0.25">
      <c r="A115" s="2">
        <v>40695</v>
      </c>
      <c r="B115">
        <v>49689088</v>
      </c>
      <c r="C115">
        <v>19</v>
      </c>
      <c r="D115">
        <v>52.2</v>
      </c>
      <c r="E115">
        <v>2578.5</v>
      </c>
      <c r="F115">
        <v>30</v>
      </c>
      <c r="G115">
        <v>0</v>
      </c>
    </row>
    <row r="116" spans="1:7" x14ac:dyDescent="0.25">
      <c r="A116" s="2">
        <v>40725</v>
      </c>
      <c r="B116">
        <v>61625002</v>
      </c>
      <c r="C116">
        <v>0</v>
      </c>
      <c r="D116">
        <v>198.5</v>
      </c>
      <c r="E116">
        <v>2615.1999999999998</v>
      </c>
      <c r="F116">
        <v>31</v>
      </c>
      <c r="G116">
        <v>0</v>
      </c>
    </row>
    <row r="117" spans="1:7" x14ac:dyDescent="0.25">
      <c r="A117" s="2">
        <v>40756</v>
      </c>
      <c r="B117">
        <v>56052529</v>
      </c>
      <c r="C117">
        <v>0</v>
      </c>
      <c r="D117">
        <v>122.2</v>
      </c>
      <c r="E117">
        <v>2644.7</v>
      </c>
      <c r="F117">
        <v>31</v>
      </c>
      <c r="G117">
        <v>0</v>
      </c>
    </row>
    <row r="118" spans="1:7" x14ac:dyDescent="0.25">
      <c r="A118" s="2">
        <v>40787</v>
      </c>
      <c r="B118">
        <v>44303045</v>
      </c>
      <c r="C118">
        <v>48</v>
      </c>
      <c r="D118">
        <v>39.299999999999997</v>
      </c>
      <c r="E118">
        <v>2636.5</v>
      </c>
      <c r="F118">
        <v>30</v>
      </c>
      <c r="G118">
        <v>1</v>
      </c>
    </row>
    <row r="119" spans="1:7" x14ac:dyDescent="0.25">
      <c r="A119" s="2">
        <v>40817</v>
      </c>
      <c r="B119">
        <v>41882054</v>
      </c>
      <c r="C119">
        <v>235.4</v>
      </c>
      <c r="D119">
        <v>2.4</v>
      </c>
      <c r="E119">
        <v>2598.3000000000002</v>
      </c>
      <c r="F119">
        <v>31</v>
      </c>
      <c r="G119">
        <v>1</v>
      </c>
    </row>
    <row r="120" spans="1:7" x14ac:dyDescent="0.25">
      <c r="A120" s="2">
        <v>40848</v>
      </c>
      <c r="B120">
        <v>39806546</v>
      </c>
      <c r="C120">
        <v>341.9</v>
      </c>
      <c r="D120">
        <v>0</v>
      </c>
      <c r="E120">
        <v>2560.4</v>
      </c>
      <c r="F120">
        <v>30</v>
      </c>
      <c r="G120">
        <v>1</v>
      </c>
    </row>
    <row r="121" spans="1:7" x14ac:dyDescent="0.25">
      <c r="A121" s="2">
        <v>40878</v>
      </c>
      <c r="B121">
        <v>43716549</v>
      </c>
      <c r="C121">
        <v>534</v>
      </c>
      <c r="D121">
        <v>0</v>
      </c>
      <c r="E121">
        <v>2550.9</v>
      </c>
      <c r="F121">
        <v>31</v>
      </c>
      <c r="G121">
        <v>0</v>
      </c>
    </row>
    <row r="122" spans="1:7" x14ac:dyDescent="0.25">
      <c r="A122" s="2">
        <v>40909</v>
      </c>
      <c r="B122">
        <v>46828561</v>
      </c>
      <c r="C122">
        <v>610.79999999999995</v>
      </c>
      <c r="D122">
        <v>0</v>
      </c>
      <c r="E122">
        <v>2533.8000000000002</v>
      </c>
      <c r="F122">
        <v>31</v>
      </c>
      <c r="G122">
        <v>0</v>
      </c>
    </row>
    <row r="123" spans="1:7" x14ac:dyDescent="0.25">
      <c r="A123" s="2">
        <v>40940</v>
      </c>
      <c r="B123">
        <v>40144723</v>
      </c>
      <c r="C123">
        <v>532</v>
      </c>
      <c r="D123">
        <v>0</v>
      </c>
      <c r="E123">
        <v>2509.6999999999998</v>
      </c>
      <c r="F123">
        <v>29</v>
      </c>
      <c r="G123">
        <v>0</v>
      </c>
    </row>
    <row r="124" spans="1:7" x14ac:dyDescent="0.25">
      <c r="A124" s="2">
        <v>40969</v>
      </c>
      <c r="B124">
        <v>38792419</v>
      </c>
      <c r="C124">
        <v>349.4</v>
      </c>
      <c r="D124">
        <v>0.2</v>
      </c>
      <c r="E124">
        <v>2500.1</v>
      </c>
      <c r="F124">
        <v>31</v>
      </c>
      <c r="G124">
        <v>1</v>
      </c>
    </row>
    <row r="125" spans="1:7" x14ac:dyDescent="0.25">
      <c r="A125" s="2">
        <v>41000</v>
      </c>
      <c r="B125">
        <v>37716766</v>
      </c>
      <c r="C125">
        <v>321.7</v>
      </c>
      <c r="D125">
        <v>0</v>
      </c>
      <c r="E125">
        <v>2523.8000000000002</v>
      </c>
      <c r="F125">
        <v>30</v>
      </c>
      <c r="G125">
        <v>1</v>
      </c>
    </row>
    <row r="126" spans="1:7" x14ac:dyDescent="0.25">
      <c r="A126" s="2">
        <v>41030</v>
      </c>
      <c r="B126">
        <v>42865233</v>
      </c>
      <c r="C126">
        <v>81.3</v>
      </c>
      <c r="D126">
        <v>36.700000000000003</v>
      </c>
      <c r="E126">
        <v>2559.6999999999998</v>
      </c>
      <c r="F126">
        <v>31</v>
      </c>
      <c r="G126">
        <v>1</v>
      </c>
    </row>
    <row r="127" spans="1:7" x14ac:dyDescent="0.25">
      <c r="A127" s="2">
        <v>41061</v>
      </c>
      <c r="B127">
        <v>52997688</v>
      </c>
      <c r="C127">
        <v>23.2</v>
      </c>
      <c r="D127">
        <v>101.6</v>
      </c>
      <c r="E127">
        <v>2611</v>
      </c>
      <c r="F127">
        <v>30</v>
      </c>
      <c r="G127">
        <v>0</v>
      </c>
    </row>
    <row r="128" spans="1:7" x14ac:dyDescent="0.25">
      <c r="A128" s="2">
        <v>41091</v>
      </c>
      <c r="B128">
        <v>63233816</v>
      </c>
      <c r="C128">
        <v>0</v>
      </c>
      <c r="D128">
        <v>190.1</v>
      </c>
      <c r="E128">
        <v>2648.6</v>
      </c>
      <c r="F128">
        <v>31</v>
      </c>
      <c r="G128">
        <v>0</v>
      </c>
    </row>
    <row r="129" spans="1:7" x14ac:dyDescent="0.25">
      <c r="A129" s="2">
        <v>41122</v>
      </c>
      <c r="B129">
        <v>57288251</v>
      </c>
      <c r="C129">
        <v>2</v>
      </c>
      <c r="D129">
        <v>112.1</v>
      </c>
      <c r="E129">
        <v>2691.8</v>
      </c>
      <c r="F129">
        <v>31</v>
      </c>
      <c r="G129">
        <v>0</v>
      </c>
    </row>
    <row r="130" spans="1:7" x14ac:dyDescent="0.25">
      <c r="A130" s="2">
        <v>41153</v>
      </c>
      <c r="B130">
        <v>46380786</v>
      </c>
      <c r="C130">
        <v>85</v>
      </c>
      <c r="D130">
        <v>35.6</v>
      </c>
      <c r="E130">
        <v>2687.7</v>
      </c>
      <c r="F130">
        <v>30</v>
      </c>
      <c r="G130">
        <v>1</v>
      </c>
    </row>
    <row r="131" spans="1:7" x14ac:dyDescent="0.25">
      <c r="A131" s="2">
        <v>41183</v>
      </c>
      <c r="B131">
        <v>41744479</v>
      </c>
      <c r="C131">
        <v>242.5</v>
      </c>
      <c r="D131">
        <v>1.1000000000000001</v>
      </c>
      <c r="E131">
        <v>2693.2</v>
      </c>
      <c r="F131">
        <v>31</v>
      </c>
      <c r="G131">
        <v>1</v>
      </c>
    </row>
    <row r="132" spans="1:7" x14ac:dyDescent="0.25">
      <c r="A132" s="2">
        <v>41214</v>
      </c>
      <c r="B132">
        <v>39247878</v>
      </c>
      <c r="C132">
        <v>434</v>
      </c>
      <c r="D132">
        <v>0</v>
      </c>
      <c r="E132">
        <v>2668.9</v>
      </c>
      <c r="F132">
        <v>30</v>
      </c>
      <c r="G132">
        <v>1</v>
      </c>
    </row>
    <row r="133" spans="1:7" x14ac:dyDescent="0.25">
      <c r="A133" s="2">
        <v>41244</v>
      </c>
      <c r="B133">
        <v>44598971</v>
      </c>
      <c r="C133">
        <v>533.5</v>
      </c>
      <c r="D133">
        <v>0</v>
      </c>
      <c r="E133">
        <v>2665.6</v>
      </c>
      <c r="F133">
        <v>31</v>
      </c>
      <c r="G133">
        <v>0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6"/>
  <sheetViews>
    <sheetView workbookViewId="0">
      <selection activeCell="B22" sqref="B22"/>
    </sheetView>
  </sheetViews>
  <sheetFormatPr defaultRowHeight="15" x14ac:dyDescent="0.25"/>
  <cols>
    <col min="2" max="2" width="11.5703125" style="1" bestFit="1" customWidth="1"/>
    <col min="3" max="3" width="9.5703125" style="1" bestFit="1" customWidth="1"/>
    <col min="4" max="4" width="17.5703125" style="1" bestFit="1" customWidth="1"/>
    <col min="5" max="5" width="9.5703125" style="1" bestFit="1" customWidth="1"/>
  </cols>
  <sheetData>
    <row r="2" spans="1:5" x14ac:dyDescent="0.25">
      <c r="A2" s="11" t="s">
        <v>41</v>
      </c>
    </row>
    <row r="3" spans="1:5" x14ac:dyDescent="0.25">
      <c r="A3" s="1"/>
      <c r="B3" s="1" t="s">
        <v>33</v>
      </c>
      <c r="C3" s="1" t="s">
        <v>42</v>
      </c>
      <c r="D3" s="1" t="s">
        <v>40</v>
      </c>
      <c r="E3" s="1" t="s">
        <v>42</v>
      </c>
    </row>
    <row r="4" spans="1:5" x14ac:dyDescent="0.25">
      <c r="A4" s="1">
        <v>2002</v>
      </c>
      <c r="B4" s="13">
        <v>545789346</v>
      </c>
      <c r="C4" s="13"/>
      <c r="D4" s="13">
        <v>519206877.17094111</v>
      </c>
    </row>
    <row r="5" spans="1:5" x14ac:dyDescent="0.25">
      <c r="A5" s="1">
        <v>2003</v>
      </c>
      <c r="B5" s="13">
        <v>513571047</v>
      </c>
      <c r="C5" s="14">
        <f>B5/B4-1</f>
        <v>-5.9030648428963661E-2</v>
      </c>
      <c r="D5" s="13">
        <v>524116221.65374821</v>
      </c>
      <c r="E5" s="14">
        <f>D5/D4-1</f>
        <v>9.4554689058765629E-3</v>
      </c>
    </row>
    <row r="6" spans="1:5" x14ac:dyDescent="0.25">
      <c r="A6" s="1">
        <v>2004</v>
      </c>
      <c r="B6" s="13">
        <v>504901688</v>
      </c>
      <c r="C6" s="14">
        <f t="shared" ref="C6:C14" si="0">B6/B5-1</f>
        <v>-1.6880544669801045E-2</v>
      </c>
      <c r="D6" s="13">
        <v>529861620.16452301</v>
      </c>
      <c r="E6" s="14">
        <f t="shared" ref="E6:E16" si="1">D6/D5-1</f>
        <v>1.0962069620066961E-2</v>
      </c>
    </row>
    <row r="7" spans="1:5" x14ac:dyDescent="0.25">
      <c r="A7" s="1">
        <v>2005</v>
      </c>
      <c r="B7" s="13">
        <v>556624494</v>
      </c>
      <c r="C7" s="14">
        <f t="shared" si="0"/>
        <v>0.10244134101607516</v>
      </c>
      <c r="D7" s="13">
        <v>529921683.72577071</v>
      </c>
      <c r="E7" s="14">
        <f t="shared" si="1"/>
        <v>1.1335707090665004E-4</v>
      </c>
    </row>
    <row r="8" spans="1:5" x14ac:dyDescent="0.25">
      <c r="A8" s="1">
        <v>2006</v>
      </c>
      <c r="B8" s="13">
        <v>528257058</v>
      </c>
      <c r="C8" s="14">
        <f t="shared" si="0"/>
        <v>-5.0963326813282528E-2</v>
      </c>
      <c r="D8" s="13">
        <v>534003084.55144721</v>
      </c>
      <c r="E8" s="14">
        <f t="shared" si="1"/>
        <v>7.701894357258654E-3</v>
      </c>
    </row>
    <row r="9" spans="1:5" x14ac:dyDescent="0.25">
      <c r="A9" s="1">
        <v>2007</v>
      </c>
      <c r="B9" s="13">
        <v>545471574</v>
      </c>
      <c r="C9" s="14">
        <f t="shared" si="0"/>
        <v>3.2587384757668536E-2</v>
      </c>
      <c r="D9" s="13">
        <v>539823331.33163297</v>
      </c>
      <c r="E9" s="14">
        <f t="shared" si="1"/>
        <v>1.0899275582040291E-2</v>
      </c>
    </row>
    <row r="10" spans="1:5" x14ac:dyDescent="0.25">
      <c r="A10" s="1">
        <v>2008</v>
      </c>
      <c r="B10" s="13">
        <v>535976112</v>
      </c>
      <c r="C10" s="14">
        <f t="shared" si="0"/>
        <v>-1.7407803545781086E-2</v>
      </c>
      <c r="D10" s="13">
        <v>544155968.8401612</v>
      </c>
      <c r="E10" s="14">
        <f t="shared" si="1"/>
        <v>8.0260286228097666E-3</v>
      </c>
    </row>
    <row r="11" spans="1:5" x14ac:dyDescent="0.25">
      <c r="A11" s="1">
        <v>2009</v>
      </c>
      <c r="B11" s="13">
        <v>523950900</v>
      </c>
      <c r="C11" s="14">
        <f t="shared" si="0"/>
        <v>-2.2436096928140747E-2</v>
      </c>
      <c r="D11" s="13">
        <v>536990416.97305834</v>
      </c>
      <c r="E11" s="14">
        <f t="shared" si="1"/>
        <v>-1.316819492465704E-2</v>
      </c>
    </row>
    <row r="12" spans="1:5" x14ac:dyDescent="0.25">
      <c r="A12" s="1">
        <v>2010</v>
      </c>
      <c r="B12" s="13">
        <v>556896336</v>
      </c>
      <c r="C12" s="14">
        <f t="shared" si="0"/>
        <v>6.2878861358955485E-2</v>
      </c>
      <c r="D12" s="13">
        <v>543050504.57455564</v>
      </c>
      <c r="E12" s="14">
        <f t="shared" si="1"/>
        <v>1.1285280723736468E-2</v>
      </c>
    </row>
    <row r="13" spans="1:5" x14ac:dyDescent="0.25">
      <c r="A13" s="1">
        <v>2011</v>
      </c>
      <c r="B13" s="13">
        <v>551353006</v>
      </c>
      <c r="C13" s="14">
        <f t="shared" si="0"/>
        <v>-9.9539710385165847E-3</v>
      </c>
      <c r="D13" s="13">
        <v>546837853.98232257</v>
      </c>
      <c r="E13" s="14">
        <f t="shared" si="1"/>
        <v>6.974212114458922E-3</v>
      </c>
    </row>
    <row r="14" spans="1:5" x14ac:dyDescent="0.25">
      <c r="A14" s="1">
        <v>2012</v>
      </c>
      <c r="B14" s="13">
        <v>551839571</v>
      </c>
      <c r="C14" s="14">
        <f t="shared" si="0"/>
        <v>8.8249269470752623E-4</v>
      </c>
      <c r="D14" s="13">
        <v>552064144.96203947</v>
      </c>
      <c r="E14" s="14">
        <f t="shared" si="1"/>
        <v>9.5572955340539334E-3</v>
      </c>
    </row>
    <row r="15" spans="1:5" x14ac:dyDescent="0.25">
      <c r="A15" s="17">
        <v>2013</v>
      </c>
      <c r="B15" s="16"/>
      <c r="C15" s="15"/>
      <c r="D15" s="16">
        <v>553523827.56272221</v>
      </c>
      <c r="E15" s="15">
        <f t="shared" si="1"/>
        <v>2.6440452871343556E-3</v>
      </c>
    </row>
    <row r="16" spans="1:5" x14ac:dyDescent="0.25">
      <c r="A16" s="17">
        <v>2014</v>
      </c>
      <c r="B16" s="16"/>
      <c r="C16" s="15"/>
      <c r="D16" s="16">
        <v>556904597.49600542</v>
      </c>
      <c r="E16" s="15">
        <f t="shared" si="1"/>
        <v>6.1077224952887921E-3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E19"/>
  <sheetViews>
    <sheetView workbookViewId="0">
      <selection activeCell="A5" sqref="A5:B10"/>
    </sheetView>
  </sheetViews>
  <sheetFormatPr defaultRowHeight="15" x14ac:dyDescent="0.25"/>
  <cols>
    <col min="1" max="1" width="53.42578125" bestFit="1" customWidth="1"/>
    <col min="2" max="2" width="21.7109375" bestFit="1" customWidth="1"/>
    <col min="3" max="3" width="18.7109375" bestFit="1" customWidth="1"/>
    <col min="4" max="4" width="12.140625" bestFit="1" customWidth="1"/>
    <col min="5" max="5" width="11.85546875" customWidth="1"/>
  </cols>
  <sheetData>
    <row r="1" spans="1:5" x14ac:dyDescent="0.25">
      <c r="A1" t="s">
        <v>27</v>
      </c>
    </row>
    <row r="2" spans="1:5" x14ac:dyDescent="0.25">
      <c r="A2" t="s">
        <v>5</v>
      </c>
    </row>
    <row r="4" spans="1:5" x14ac:dyDescent="0.25">
      <c r="B4" t="s">
        <v>6</v>
      </c>
      <c r="C4" t="s">
        <v>7</v>
      </c>
      <c r="D4" t="s">
        <v>8</v>
      </c>
      <c r="E4" t="s">
        <v>9</v>
      </c>
    </row>
    <row r="5" spans="1:5" x14ac:dyDescent="0.25">
      <c r="A5" t="s">
        <v>10</v>
      </c>
      <c r="B5">
        <v>-28750083.142445602</v>
      </c>
      <c r="C5">
        <v>7415220.49530253</v>
      </c>
      <c r="D5">
        <v>-3.8771717119751901</v>
      </c>
      <c r="E5">
        <v>1.6919979462436699E-4</v>
      </c>
    </row>
    <row r="6" spans="1:5" x14ac:dyDescent="0.25">
      <c r="A6" t="s">
        <v>24</v>
      </c>
      <c r="B6">
        <v>6617.2298556231699</v>
      </c>
      <c r="C6">
        <v>1138.0006887606201</v>
      </c>
      <c r="D6">
        <v>5.8147854574937696</v>
      </c>
      <c r="E6" s="3">
        <v>4.70237280444083E-8</v>
      </c>
    </row>
    <row r="7" spans="1:5" x14ac:dyDescent="0.25">
      <c r="A7" t="s">
        <v>25</v>
      </c>
      <c r="B7">
        <v>102999.23643818899</v>
      </c>
      <c r="C7">
        <v>6227.79172498556</v>
      </c>
      <c r="D7">
        <v>16.538644994334302</v>
      </c>
      <c r="E7" s="3">
        <v>2.27808443983758E-33</v>
      </c>
    </row>
    <row r="8" spans="1:5" x14ac:dyDescent="0.25">
      <c r="A8" t="s">
        <v>26</v>
      </c>
      <c r="B8">
        <v>8213.7267572477303</v>
      </c>
      <c r="C8">
        <v>1657.26884855661</v>
      </c>
      <c r="D8">
        <v>4.9561824349751298</v>
      </c>
      <c r="E8" s="3">
        <v>2.2678390525650302E-6</v>
      </c>
    </row>
    <row r="9" spans="1:5" x14ac:dyDescent="0.25">
      <c r="A9" t="s">
        <v>0</v>
      </c>
      <c r="B9">
        <v>1622929.0513122601</v>
      </c>
      <c r="C9">
        <v>214874.04918452899</v>
      </c>
      <c r="D9">
        <v>7.5529318569248503</v>
      </c>
      <c r="E9" s="3">
        <v>7.5646871154327302E-12</v>
      </c>
    </row>
    <row r="10" spans="1:5" x14ac:dyDescent="0.25">
      <c r="A10" t="s">
        <v>1</v>
      </c>
      <c r="B10">
        <v>-2777562.7498929198</v>
      </c>
      <c r="C10">
        <v>467927.00699878699</v>
      </c>
      <c r="D10">
        <v>-5.9358889492354603</v>
      </c>
      <c r="E10" s="3">
        <v>2.6496373136053401E-8</v>
      </c>
    </row>
    <row r="12" spans="1:5" x14ac:dyDescent="0.25">
      <c r="A12" t="s">
        <v>11</v>
      </c>
      <c r="B12">
        <v>44807811.606060602</v>
      </c>
      <c r="C12" t="s">
        <v>12</v>
      </c>
      <c r="D12">
        <v>6141398.3694036901</v>
      </c>
    </row>
    <row r="13" spans="1:5" x14ac:dyDescent="0.25">
      <c r="A13" t="s">
        <v>13</v>
      </c>
      <c r="B13">
        <v>459631018768332</v>
      </c>
      <c r="C13" t="s">
        <v>14</v>
      </c>
      <c r="D13">
        <v>1909938.5404562401</v>
      </c>
    </row>
    <row r="14" spans="1:5" x14ac:dyDescent="0.25">
      <c r="A14" t="s">
        <v>15</v>
      </c>
      <c r="B14">
        <v>0.906974182431183</v>
      </c>
      <c r="C14" t="s">
        <v>16</v>
      </c>
      <c r="D14">
        <v>0.90328268173400805</v>
      </c>
    </row>
    <row r="15" spans="1:5" x14ac:dyDescent="0.25">
      <c r="A15" t="s">
        <v>28</v>
      </c>
      <c r="B15">
        <v>245.69253992697401</v>
      </c>
      <c r="C15" t="s">
        <v>17</v>
      </c>
      <c r="D15" s="3">
        <v>3.52875465174413E-63</v>
      </c>
    </row>
    <row r="16" spans="1:5" x14ac:dyDescent="0.25">
      <c r="A16" t="s">
        <v>18</v>
      </c>
      <c r="B16">
        <v>-2093.2903394199302</v>
      </c>
      <c r="C16" t="s">
        <v>19</v>
      </c>
      <c r="D16">
        <v>4198.5806788398704</v>
      </c>
    </row>
    <row r="17" spans="1:4" x14ac:dyDescent="0.25">
      <c r="A17" t="s">
        <v>20</v>
      </c>
      <c r="B17">
        <v>4215.8774903753902</v>
      </c>
      <c r="C17" t="s">
        <v>21</v>
      </c>
      <c r="D17">
        <v>4205.6093094745902</v>
      </c>
    </row>
    <row r="18" spans="1:4" x14ac:dyDescent="0.25">
      <c r="A18" t="s">
        <v>22</v>
      </c>
      <c r="B18">
        <v>3.9697039779380897E-2</v>
      </c>
      <c r="C18" t="s">
        <v>23</v>
      </c>
      <c r="D18">
        <v>1.9061177818268</v>
      </c>
    </row>
    <row r="19" spans="1:4" x14ac:dyDescent="0.25">
      <c r="A19" t="s">
        <v>29</v>
      </c>
      <c r="B19">
        <v>0.33811000000000002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O133"/>
  <sheetViews>
    <sheetView workbookViewId="0">
      <selection activeCell="J1" sqref="J1:N1"/>
    </sheetView>
  </sheetViews>
  <sheetFormatPr defaultColWidth="9.140625" defaultRowHeight="15" x14ac:dyDescent="0.25"/>
  <cols>
    <col min="1" max="1" width="10.7109375" bestFit="1" customWidth="1"/>
    <col min="2" max="2" width="9" bestFit="1" customWidth="1"/>
    <col min="3" max="3" width="12" bestFit="1" customWidth="1"/>
    <col min="4" max="4" width="11.85546875" bestFit="1" customWidth="1"/>
    <col min="5" max="5" width="7" bestFit="1" customWidth="1"/>
    <col min="6" max="6" width="11" bestFit="1" customWidth="1"/>
    <col min="7" max="7" width="10" bestFit="1" customWidth="1"/>
  </cols>
  <sheetData>
    <row r="1" spans="1:15" x14ac:dyDescent="0.25">
      <c r="A1" t="s">
        <v>2</v>
      </c>
      <c r="B1" t="s">
        <v>4</v>
      </c>
      <c r="C1" t="s">
        <v>24</v>
      </c>
      <c r="D1" t="s">
        <v>25</v>
      </c>
      <c r="E1" t="s">
        <v>26</v>
      </c>
      <c r="F1" t="s">
        <v>0</v>
      </c>
      <c r="G1" t="s">
        <v>1</v>
      </c>
      <c r="I1" t="s">
        <v>30</v>
      </c>
      <c r="J1" t="s">
        <v>24</v>
      </c>
      <c r="K1" t="s">
        <v>25</v>
      </c>
      <c r="L1" t="s">
        <v>26</v>
      </c>
      <c r="M1" t="s">
        <v>0</v>
      </c>
      <c r="N1" t="s">
        <v>1</v>
      </c>
      <c r="O1" t="s">
        <v>31</v>
      </c>
    </row>
    <row r="2" spans="1:15" x14ac:dyDescent="0.25">
      <c r="A2" s="2">
        <v>37257</v>
      </c>
      <c r="B2">
        <v>44994028</v>
      </c>
      <c r="C2">
        <v>572.20000000000005</v>
      </c>
      <c r="D2">
        <v>0</v>
      </c>
      <c r="E2">
        <v>2247.1</v>
      </c>
      <c r="F2">
        <v>31</v>
      </c>
      <c r="G2">
        <v>0</v>
      </c>
      <c r="I2">
        <f t="shared" ref="I2:I33" si="0">const</f>
        <v>-28750083.142445602</v>
      </c>
      <c r="J2">
        <f t="shared" ref="J2:J33" si="1">PearsonHDD*C2</f>
        <v>3786378.9233875782</v>
      </c>
      <c r="K2">
        <f t="shared" ref="K2:K33" si="2">PearsonCDD*D2</f>
        <v>0</v>
      </c>
      <c r="L2">
        <f t="shared" ref="L2:L33" si="3">TorFTE*E2</f>
        <v>18457065.396211375</v>
      </c>
      <c r="M2">
        <f t="shared" ref="M2:M33" si="4">MonthDays*F2</f>
        <v>50310800.590680063</v>
      </c>
      <c r="N2">
        <f t="shared" ref="N2:N33" si="5">Shoulder1*G2</f>
        <v>0</v>
      </c>
      <c r="O2">
        <f t="shared" ref="O2:O33" si="6">SUM(I2:N2)</f>
        <v>43804161.767833412</v>
      </c>
    </row>
    <row r="3" spans="1:15" x14ac:dyDescent="0.25">
      <c r="A3" s="2">
        <v>37288</v>
      </c>
      <c r="B3">
        <v>37568894</v>
      </c>
      <c r="C3">
        <v>540.20000000000005</v>
      </c>
      <c r="D3">
        <v>0</v>
      </c>
      <c r="E3">
        <v>2235.8000000000002</v>
      </c>
      <c r="F3">
        <v>28</v>
      </c>
      <c r="G3">
        <v>0</v>
      </c>
      <c r="I3">
        <f t="shared" si="0"/>
        <v>-28750083.142445602</v>
      </c>
      <c r="J3">
        <f t="shared" si="1"/>
        <v>3574627.5680076368</v>
      </c>
      <c r="K3">
        <f t="shared" si="2"/>
        <v>0</v>
      </c>
      <c r="L3">
        <f t="shared" si="3"/>
        <v>18364250.283854477</v>
      </c>
      <c r="M3">
        <f t="shared" si="4"/>
        <v>45442013.436743282</v>
      </c>
      <c r="N3">
        <f t="shared" si="5"/>
        <v>0</v>
      </c>
      <c r="O3">
        <f t="shared" si="6"/>
        <v>38630808.146159798</v>
      </c>
    </row>
    <row r="4" spans="1:15" x14ac:dyDescent="0.25">
      <c r="A4" s="2">
        <v>37316</v>
      </c>
      <c r="B4">
        <v>42737446</v>
      </c>
      <c r="C4">
        <v>545.6</v>
      </c>
      <c r="D4">
        <v>0</v>
      </c>
      <c r="E4">
        <v>2238.4</v>
      </c>
      <c r="F4">
        <v>31</v>
      </c>
      <c r="G4">
        <v>1</v>
      </c>
      <c r="I4">
        <f t="shared" si="0"/>
        <v>-28750083.142445602</v>
      </c>
      <c r="J4">
        <f t="shared" si="1"/>
        <v>3610360.6092280014</v>
      </c>
      <c r="K4">
        <f t="shared" si="2"/>
        <v>0</v>
      </c>
      <c r="L4">
        <f t="shared" si="3"/>
        <v>18385605.973423321</v>
      </c>
      <c r="M4">
        <f t="shared" si="4"/>
        <v>50310800.590680063</v>
      </c>
      <c r="N4">
        <f t="shared" si="5"/>
        <v>-2777562.7498929198</v>
      </c>
      <c r="O4">
        <f t="shared" si="6"/>
        <v>40779121.280992866</v>
      </c>
    </row>
    <row r="5" spans="1:15" x14ac:dyDescent="0.25">
      <c r="A5" s="2">
        <v>37347</v>
      </c>
      <c r="B5">
        <v>39147597</v>
      </c>
      <c r="C5">
        <v>329.5</v>
      </c>
      <c r="D5">
        <v>8.3000000000000007</v>
      </c>
      <c r="E5">
        <v>2249.1</v>
      </c>
      <c r="F5">
        <v>30</v>
      </c>
      <c r="G5">
        <v>1</v>
      </c>
      <c r="I5">
        <f t="shared" si="0"/>
        <v>-28750083.142445602</v>
      </c>
      <c r="J5">
        <f t="shared" si="1"/>
        <v>2180377.2374278344</v>
      </c>
      <c r="K5">
        <f t="shared" si="2"/>
        <v>854893.66243696876</v>
      </c>
      <c r="L5">
        <f t="shared" si="3"/>
        <v>18473492.849725869</v>
      </c>
      <c r="M5">
        <f t="shared" si="4"/>
        <v>48687871.539367802</v>
      </c>
      <c r="N5">
        <f t="shared" si="5"/>
        <v>-2777562.7498929198</v>
      </c>
      <c r="O5">
        <f t="shared" si="6"/>
        <v>38668989.396619953</v>
      </c>
    </row>
    <row r="6" spans="1:15" x14ac:dyDescent="0.25">
      <c r="A6" s="2">
        <v>37377</v>
      </c>
      <c r="B6">
        <v>40435651</v>
      </c>
      <c r="C6">
        <v>227.5</v>
      </c>
      <c r="D6">
        <v>7.8</v>
      </c>
      <c r="E6">
        <v>2272.6</v>
      </c>
      <c r="F6">
        <v>31</v>
      </c>
      <c r="G6">
        <v>1</v>
      </c>
      <c r="I6">
        <f t="shared" si="0"/>
        <v>-28750083.142445602</v>
      </c>
      <c r="J6">
        <f t="shared" si="1"/>
        <v>1505419.7921542712</v>
      </c>
      <c r="K6">
        <f t="shared" si="2"/>
        <v>803394.04421787418</v>
      </c>
      <c r="L6">
        <f t="shared" si="3"/>
        <v>18666515.42852119</v>
      </c>
      <c r="M6">
        <f t="shared" si="4"/>
        <v>50310800.590680063</v>
      </c>
      <c r="N6">
        <f t="shared" si="5"/>
        <v>-2777562.7498929198</v>
      </c>
      <c r="O6">
        <f t="shared" si="6"/>
        <v>39758483.963234872</v>
      </c>
    </row>
    <row r="7" spans="1:15" x14ac:dyDescent="0.25">
      <c r="A7" s="2">
        <v>37408</v>
      </c>
      <c r="B7">
        <v>47697303</v>
      </c>
      <c r="C7">
        <v>36.200000000000003</v>
      </c>
      <c r="D7">
        <v>70</v>
      </c>
      <c r="E7">
        <v>2285.1999999999998</v>
      </c>
      <c r="F7">
        <v>30</v>
      </c>
      <c r="G7">
        <v>0</v>
      </c>
      <c r="I7">
        <f t="shared" si="0"/>
        <v>-28750083.142445602</v>
      </c>
      <c r="J7">
        <f t="shared" si="1"/>
        <v>239543.72077355877</v>
      </c>
      <c r="K7">
        <f t="shared" si="2"/>
        <v>7209946.5506732296</v>
      </c>
      <c r="L7">
        <f t="shared" si="3"/>
        <v>18770008.385662511</v>
      </c>
      <c r="M7">
        <f t="shared" si="4"/>
        <v>48687871.539367802</v>
      </c>
      <c r="N7">
        <f t="shared" si="5"/>
        <v>0</v>
      </c>
      <c r="O7">
        <f t="shared" si="6"/>
        <v>46157287.054031499</v>
      </c>
    </row>
    <row r="8" spans="1:15" x14ac:dyDescent="0.25">
      <c r="A8" s="2">
        <v>37438</v>
      </c>
      <c r="B8">
        <v>61631439</v>
      </c>
      <c r="C8">
        <v>0</v>
      </c>
      <c r="D8">
        <v>192.4</v>
      </c>
      <c r="E8">
        <v>2318</v>
      </c>
      <c r="F8">
        <v>31</v>
      </c>
      <c r="G8">
        <v>0</v>
      </c>
      <c r="I8">
        <f t="shared" si="0"/>
        <v>-28750083.142445602</v>
      </c>
      <c r="J8">
        <f t="shared" si="1"/>
        <v>0</v>
      </c>
      <c r="K8">
        <f t="shared" si="2"/>
        <v>19817053.090707563</v>
      </c>
      <c r="L8">
        <f t="shared" si="3"/>
        <v>19039418.623300239</v>
      </c>
      <c r="M8">
        <f t="shared" si="4"/>
        <v>50310800.590680063</v>
      </c>
      <c r="N8">
        <f t="shared" si="5"/>
        <v>0</v>
      </c>
      <c r="O8">
        <f t="shared" si="6"/>
        <v>60417189.162242264</v>
      </c>
    </row>
    <row r="9" spans="1:15" x14ac:dyDescent="0.25">
      <c r="A9" s="2">
        <v>37469</v>
      </c>
      <c r="B9">
        <v>58763340</v>
      </c>
      <c r="C9">
        <v>0.2</v>
      </c>
      <c r="D9">
        <v>142.69999999999999</v>
      </c>
      <c r="E9">
        <v>2347</v>
      </c>
      <c r="F9">
        <v>31</v>
      </c>
      <c r="G9">
        <v>0</v>
      </c>
      <c r="I9">
        <f t="shared" si="0"/>
        <v>-28750083.142445602</v>
      </c>
      <c r="J9">
        <f t="shared" si="1"/>
        <v>1323.4459711246341</v>
      </c>
      <c r="K9">
        <f t="shared" si="2"/>
        <v>14697991.039729567</v>
      </c>
      <c r="L9">
        <f t="shared" si="3"/>
        <v>19277616.699260425</v>
      </c>
      <c r="M9">
        <f t="shared" si="4"/>
        <v>50310800.590680063</v>
      </c>
      <c r="N9">
        <f t="shared" si="5"/>
        <v>0</v>
      </c>
      <c r="O9">
        <f t="shared" si="6"/>
        <v>55537648.633195579</v>
      </c>
    </row>
    <row r="10" spans="1:15" x14ac:dyDescent="0.25">
      <c r="A10" s="2">
        <v>37500</v>
      </c>
      <c r="B10">
        <v>46861340</v>
      </c>
      <c r="C10">
        <v>21.8</v>
      </c>
      <c r="D10">
        <v>87.6</v>
      </c>
      <c r="E10">
        <v>2349.8000000000002</v>
      </c>
      <c r="F10">
        <v>30</v>
      </c>
      <c r="G10">
        <v>1</v>
      </c>
      <c r="I10">
        <f t="shared" si="0"/>
        <v>-28750083.142445602</v>
      </c>
      <c r="J10">
        <f t="shared" si="1"/>
        <v>144255.61085258512</v>
      </c>
      <c r="K10">
        <f t="shared" si="2"/>
        <v>9022733.1119853556</v>
      </c>
      <c r="L10">
        <f t="shared" si="3"/>
        <v>19300615.134180717</v>
      </c>
      <c r="M10">
        <f t="shared" si="4"/>
        <v>48687871.539367802</v>
      </c>
      <c r="N10">
        <f t="shared" si="5"/>
        <v>-2777562.7498929198</v>
      </c>
      <c r="O10">
        <f t="shared" si="6"/>
        <v>45627829.504047938</v>
      </c>
    </row>
    <row r="11" spans="1:15" x14ac:dyDescent="0.25">
      <c r="A11" s="2">
        <v>37530</v>
      </c>
      <c r="B11">
        <v>41859246</v>
      </c>
      <c r="C11">
        <v>292.2</v>
      </c>
      <c r="D11">
        <v>10</v>
      </c>
      <c r="E11">
        <v>2329.6</v>
      </c>
      <c r="F11">
        <v>31</v>
      </c>
      <c r="G11">
        <v>1</v>
      </c>
      <c r="I11">
        <f t="shared" si="0"/>
        <v>-28750083.142445602</v>
      </c>
      <c r="J11">
        <f t="shared" si="1"/>
        <v>1933554.5638130901</v>
      </c>
      <c r="K11">
        <f t="shared" si="2"/>
        <v>1029992.3643818899</v>
      </c>
      <c r="L11">
        <f t="shared" si="3"/>
        <v>19134697.853684314</v>
      </c>
      <c r="M11">
        <f t="shared" si="4"/>
        <v>50310800.590680063</v>
      </c>
      <c r="N11">
        <f t="shared" si="5"/>
        <v>-2777562.7498929198</v>
      </c>
      <c r="O11">
        <f t="shared" si="6"/>
        <v>40881399.480220839</v>
      </c>
    </row>
    <row r="12" spans="1:15" x14ac:dyDescent="0.25">
      <c r="A12" s="2">
        <v>37561</v>
      </c>
      <c r="B12">
        <v>39708994</v>
      </c>
      <c r="C12">
        <v>445</v>
      </c>
      <c r="D12">
        <v>0</v>
      </c>
      <c r="E12">
        <v>2308.1</v>
      </c>
      <c r="F12">
        <v>30</v>
      </c>
      <c r="G12">
        <v>1</v>
      </c>
      <c r="I12">
        <f t="shared" si="0"/>
        <v>-28750083.142445602</v>
      </c>
      <c r="J12">
        <f t="shared" si="1"/>
        <v>2944667.2857523104</v>
      </c>
      <c r="K12">
        <f t="shared" si="2"/>
        <v>0</v>
      </c>
      <c r="L12">
        <f t="shared" si="3"/>
        <v>18958102.728403486</v>
      </c>
      <c r="M12">
        <f t="shared" si="4"/>
        <v>48687871.539367802</v>
      </c>
      <c r="N12">
        <f t="shared" si="5"/>
        <v>-2777562.7498929198</v>
      </c>
      <c r="O12">
        <f t="shared" si="6"/>
        <v>39062995.661185078</v>
      </c>
    </row>
    <row r="13" spans="1:15" x14ac:dyDescent="0.25">
      <c r="A13" s="2">
        <v>37591</v>
      </c>
      <c r="B13">
        <v>44384068</v>
      </c>
      <c r="C13">
        <v>619.4</v>
      </c>
      <c r="D13">
        <v>0</v>
      </c>
      <c r="E13">
        <v>2310.5</v>
      </c>
      <c r="F13">
        <v>31</v>
      </c>
      <c r="G13">
        <v>0</v>
      </c>
      <c r="I13">
        <f t="shared" si="0"/>
        <v>-28750083.142445602</v>
      </c>
      <c r="J13">
        <f t="shared" si="1"/>
        <v>4098712.1725729913</v>
      </c>
      <c r="K13">
        <f t="shared" si="2"/>
        <v>0</v>
      </c>
      <c r="L13">
        <f t="shared" si="3"/>
        <v>18977815.672620881</v>
      </c>
      <c r="M13">
        <f t="shared" si="4"/>
        <v>50310800.590680063</v>
      </c>
      <c r="N13">
        <f t="shared" si="5"/>
        <v>0</v>
      </c>
      <c r="O13">
        <f t="shared" si="6"/>
        <v>44637245.293428332</v>
      </c>
    </row>
    <row r="14" spans="1:15" x14ac:dyDescent="0.25">
      <c r="A14" s="2">
        <v>37622</v>
      </c>
      <c r="B14">
        <v>46049624</v>
      </c>
      <c r="C14">
        <v>814.5</v>
      </c>
      <c r="D14">
        <v>0</v>
      </c>
      <c r="E14">
        <v>2307.6</v>
      </c>
      <c r="F14">
        <v>31</v>
      </c>
      <c r="G14">
        <v>0</v>
      </c>
      <c r="I14">
        <f t="shared" si="0"/>
        <v>-28750083.142445602</v>
      </c>
      <c r="J14">
        <f t="shared" si="1"/>
        <v>5389733.7174050715</v>
      </c>
      <c r="K14">
        <f t="shared" si="2"/>
        <v>0</v>
      </c>
      <c r="L14">
        <f t="shared" si="3"/>
        <v>18953995.865024861</v>
      </c>
      <c r="M14">
        <f t="shared" si="4"/>
        <v>50310800.590680063</v>
      </c>
      <c r="N14">
        <f t="shared" si="5"/>
        <v>0</v>
      </c>
      <c r="O14">
        <f t="shared" si="6"/>
        <v>45904447.030664399</v>
      </c>
    </row>
    <row r="15" spans="1:15" x14ac:dyDescent="0.25">
      <c r="A15" s="2">
        <v>37653</v>
      </c>
      <c r="B15">
        <v>40095973</v>
      </c>
      <c r="C15">
        <v>699</v>
      </c>
      <c r="D15">
        <v>0</v>
      </c>
      <c r="E15">
        <v>2306.5</v>
      </c>
      <c r="F15">
        <v>28</v>
      </c>
      <c r="G15">
        <v>0</v>
      </c>
      <c r="I15">
        <f t="shared" si="0"/>
        <v>-28750083.142445602</v>
      </c>
      <c r="J15">
        <f t="shared" si="1"/>
        <v>4625443.6690805955</v>
      </c>
      <c r="K15">
        <f t="shared" si="2"/>
        <v>0</v>
      </c>
      <c r="L15">
        <f t="shared" si="3"/>
        <v>18944960.76559189</v>
      </c>
      <c r="M15">
        <f t="shared" si="4"/>
        <v>45442013.436743282</v>
      </c>
      <c r="N15">
        <f t="shared" si="5"/>
        <v>0</v>
      </c>
      <c r="O15">
        <f t="shared" si="6"/>
        <v>40262334.72897017</v>
      </c>
    </row>
    <row r="16" spans="1:15" x14ac:dyDescent="0.25">
      <c r="A16" s="2">
        <v>37681</v>
      </c>
      <c r="B16">
        <v>42167524</v>
      </c>
      <c r="C16">
        <v>581.1</v>
      </c>
      <c r="D16">
        <v>0</v>
      </c>
      <c r="E16">
        <v>2306.1999999999998</v>
      </c>
      <c r="F16">
        <v>31</v>
      </c>
      <c r="G16">
        <v>1</v>
      </c>
      <c r="I16">
        <f t="shared" si="0"/>
        <v>-28750083.142445602</v>
      </c>
      <c r="J16">
        <f t="shared" si="1"/>
        <v>3845272.2691026242</v>
      </c>
      <c r="K16">
        <f t="shared" si="2"/>
        <v>0</v>
      </c>
      <c r="L16">
        <f t="shared" si="3"/>
        <v>18942496.647564713</v>
      </c>
      <c r="M16">
        <f t="shared" si="4"/>
        <v>50310800.590680063</v>
      </c>
      <c r="N16">
        <f t="shared" si="5"/>
        <v>-2777562.7498929198</v>
      </c>
      <c r="O16">
        <f t="shared" si="6"/>
        <v>41570923.615008876</v>
      </c>
    </row>
    <row r="17" spans="1:15" x14ac:dyDescent="0.25">
      <c r="A17" s="2">
        <v>37712</v>
      </c>
      <c r="B17">
        <v>36553705</v>
      </c>
      <c r="C17">
        <v>372.5</v>
      </c>
      <c r="D17">
        <v>2.4</v>
      </c>
      <c r="E17">
        <v>2321.8000000000002</v>
      </c>
      <c r="F17">
        <v>30</v>
      </c>
      <c r="G17">
        <v>1</v>
      </c>
      <c r="I17">
        <f t="shared" si="0"/>
        <v>-28750083.142445602</v>
      </c>
      <c r="J17">
        <f t="shared" si="1"/>
        <v>2464918.1212196308</v>
      </c>
      <c r="K17">
        <f t="shared" si="2"/>
        <v>247198.16745165357</v>
      </c>
      <c r="L17">
        <f t="shared" si="3"/>
        <v>19070630.784977783</v>
      </c>
      <c r="M17">
        <f t="shared" si="4"/>
        <v>48687871.539367802</v>
      </c>
      <c r="N17">
        <f t="shared" si="5"/>
        <v>-2777562.7498929198</v>
      </c>
      <c r="O17">
        <f t="shared" si="6"/>
        <v>38942972.720678344</v>
      </c>
    </row>
    <row r="18" spans="1:15" x14ac:dyDescent="0.25">
      <c r="A18" s="2">
        <v>37742</v>
      </c>
      <c r="B18">
        <v>37556483</v>
      </c>
      <c r="C18">
        <v>177.9</v>
      </c>
      <c r="D18">
        <v>0</v>
      </c>
      <c r="E18">
        <v>2330.9</v>
      </c>
      <c r="F18">
        <v>31</v>
      </c>
      <c r="G18">
        <v>1</v>
      </c>
      <c r="I18">
        <f t="shared" si="0"/>
        <v>-28750083.142445602</v>
      </c>
      <c r="J18">
        <f t="shared" si="1"/>
        <v>1177205.191315362</v>
      </c>
      <c r="K18">
        <f t="shared" si="2"/>
        <v>0</v>
      </c>
      <c r="L18">
        <f t="shared" si="3"/>
        <v>19145375.698468734</v>
      </c>
      <c r="M18">
        <f t="shared" si="4"/>
        <v>50310800.590680063</v>
      </c>
      <c r="N18">
        <f t="shared" si="5"/>
        <v>-2777562.7498929198</v>
      </c>
      <c r="O18">
        <f t="shared" si="6"/>
        <v>39105735.588125631</v>
      </c>
    </row>
    <row r="19" spans="1:15" x14ac:dyDescent="0.25">
      <c r="A19" s="2">
        <v>37773</v>
      </c>
      <c r="B19">
        <v>42984371</v>
      </c>
      <c r="C19">
        <v>43.4</v>
      </c>
      <c r="D19">
        <v>52.9</v>
      </c>
      <c r="E19">
        <v>2351</v>
      </c>
      <c r="F19">
        <v>30</v>
      </c>
      <c r="G19">
        <v>0</v>
      </c>
      <c r="I19">
        <f t="shared" si="0"/>
        <v>-28750083.142445602</v>
      </c>
      <c r="J19">
        <f t="shared" si="1"/>
        <v>287187.77573404554</v>
      </c>
      <c r="K19">
        <f t="shared" si="2"/>
        <v>5448659.607580198</v>
      </c>
      <c r="L19">
        <f t="shared" si="3"/>
        <v>19310471.606289413</v>
      </c>
      <c r="M19">
        <f t="shared" si="4"/>
        <v>48687871.539367802</v>
      </c>
      <c r="N19">
        <f t="shared" si="5"/>
        <v>0</v>
      </c>
      <c r="O19">
        <f t="shared" si="6"/>
        <v>44984107.386525854</v>
      </c>
    </row>
    <row r="20" spans="1:15" x14ac:dyDescent="0.25">
      <c r="A20" s="2">
        <v>37803</v>
      </c>
      <c r="B20">
        <v>52284129</v>
      </c>
      <c r="C20">
        <v>0.2</v>
      </c>
      <c r="D20">
        <v>118.3</v>
      </c>
      <c r="E20">
        <v>2370.4</v>
      </c>
      <c r="F20">
        <v>31</v>
      </c>
      <c r="G20">
        <v>0</v>
      </c>
      <c r="I20">
        <f t="shared" si="0"/>
        <v>-28750083.142445602</v>
      </c>
      <c r="J20">
        <f t="shared" si="1"/>
        <v>1323.4459711246341</v>
      </c>
      <c r="K20">
        <f t="shared" si="2"/>
        <v>12184809.670637758</v>
      </c>
      <c r="L20">
        <f t="shared" si="3"/>
        <v>19469817.905380022</v>
      </c>
      <c r="M20">
        <f t="shared" si="4"/>
        <v>50310800.590680063</v>
      </c>
      <c r="N20">
        <f t="shared" si="5"/>
        <v>0</v>
      </c>
      <c r="O20">
        <f t="shared" si="6"/>
        <v>53216668.470223367</v>
      </c>
    </row>
    <row r="21" spans="1:15" x14ac:dyDescent="0.25">
      <c r="A21" s="2">
        <v>37834</v>
      </c>
      <c r="B21">
        <v>50166813</v>
      </c>
      <c r="C21">
        <v>2</v>
      </c>
      <c r="D21">
        <v>128</v>
      </c>
      <c r="E21">
        <v>2387.5</v>
      </c>
      <c r="F21">
        <v>31</v>
      </c>
      <c r="G21">
        <v>0</v>
      </c>
      <c r="I21">
        <f t="shared" si="0"/>
        <v>-28750083.142445602</v>
      </c>
      <c r="J21">
        <f t="shared" si="1"/>
        <v>13234.45971124634</v>
      </c>
      <c r="K21">
        <f t="shared" si="2"/>
        <v>13183902.264088191</v>
      </c>
      <c r="L21">
        <f t="shared" si="3"/>
        <v>19610272.632928956</v>
      </c>
      <c r="M21">
        <f t="shared" si="4"/>
        <v>50310800.590680063</v>
      </c>
      <c r="N21">
        <f t="shared" si="5"/>
        <v>0</v>
      </c>
      <c r="O21">
        <f t="shared" si="6"/>
        <v>54368126.804962859</v>
      </c>
    </row>
    <row r="22" spans="1:15" x14ac:dyDescent="0.25">
      <c r="A22" s="2">
        <v>37865</v>
      </c>
      <c r="B22">
        <v>41546449</v>
      </c>
      <c r="C22">
        <v>54.9</v>
      </c>
      <c r="D22">
        <v>24</v>
      </c>
      <c r="E22">
        <v>2374.3000000000002</v>
      </c>
      <c r="F22">
        <v>30</v>
      </c>
      <c r="G22">
        <v>1</v>
      </c>
      <c r="I22">
        <f t="shared" si="0"/>
        <v>-28750083.142445602</v>
      </c>
      <c r="J22">
        <f t="shared" si="1"/>
        <v>363285.91907371202</v>
      </c>
      <c r="K22">
        <f t="shared" si="2"/>
        <v>2471981.6745165358</v>
      </c>
      <c r="L22">
        <f t="shared" si="3"/>
        <v>19501851.439733289</v>
      </c>
      <c r="M22">
        <f t="shared" si="4"/>
        <v>48687871.539367802</v>
      </c>
      <c r="N22">
        <f t="shared" si="5"/>
        <v>-2777562.7498929198</v>
      </c>
      <c r="O22">
        <f t="shared" si="6"/>
        <v>39497344.680352822</v>
      </c>
    </row>
    <row r="23" spans="1:15" x14ac:dyDescent="0.25">
      <c r="A23" s="2">
        <v>37895</v>
      </c>
      <c r="B23">
        <v>39767949</v>
      </c>
      <c r="C23">
        <v>276</v>
      </c>
      <c r="D23">
        <v>0</v>
      </c>
      <c r="E23">
        <v>2354.1999999999998</v>
      </c>
      <c r="F23">
        <v>31</v>
      </c>
      <c r="G23">
        <v>1</v>
      </c>
      <c r="I23">
        <f t="shared" si="0"/>
        <v>-28750083.142445602</v>
      </c>
      <c r="J23">
        <f t="shared" si="1"/>
        <v>1826355.4401519948</v>
      </c>
      <c r="K23">
        <f t="shared" si="2"/>
        <v>0</v>
      </c>
      <c r="L23">
        <f t="shared" si="3"/>
        <v>19336755.531912606</v>
      </c>
      <c r="M23">
        <f t="shared" si="4"/>
        <v>50310800.590680063</v>
      </c>
      <c r="N23">
        <f t="shared" si="5"/>
        <v>-2777562.7498929198</v>
      </c>
      <c r="O23">
        <f t="shared" si="6"/>
        <v>39946265.67040614</v>
      </c>
    </row>
    <row r="24" spans="1:15" x14ac:dyDescent="0.25">
      <c r="A24" s="2">
        <v>37926</v>
      </c>
      <c r="B24">
        <v>39517539</v>
      </c>
      <c r="C24">
        <v>398.5</v>
      </c>
      <c r="D24">
        <v>0</v>
      </c>
      <c r="E24">
        <v>2336.6999999999998</v>
      </c>
      <c r="F24">
        <v>30</v>
      </c>
      <c r="G24">
        <v>1</v>
      </c>
      <c r="I24">
        <f t="shared" si="0"/>
        <v>-28750083.142445602</v>
      </c>
      <c r="J24">
        <f t="shared" si="1"/>
        <v>2636966.0974658332</v>
      </c>
      <c r="K24">
        <f t="shared" si="2"/>
        <v>0</v>
      </c>
      <c r="L24">
        <f t="shared" si="3"/>
        <v>19193015.313660771</v>
      </c>
      <c r="M24">
        <f t="shared" si="4"/>
        <v>48687871.539367802</v>
      </c>
      <c r="N24">
        <f t="shared" si="5"/>
        <v>-2777562.7498929198</v>
      </c>
      <c r="O24">
        <f t="shared" si="6"/>
        <v>38990207.058155879</v>
      </c>
    </row>
    <row r="25" spans="1:15" x14ac:dyDescent="0.25">
      <c r="A25" s="2">
        <v>37956</v>
      </c>
      <c r="B25">
        <v>44880488</v>
      </c>
      <c r="C25">
        <v>561.5</v>
      </c>
      <c r="D25">
        <v>0</v>
      </c>
      <c r="E25">
        <v>2341.8000000000002</v>
      </c>
      <c r="F25">
        <v>31</v>
      </c>
      <c r="G25">
        <v>0</v>
      </c>
      <c r="I25">
        <f t="shared" si="0"/>
        <v>-28750083.142445602</v>
      </c>
      <c r="J25">
        <f t="shared" si="1"/>
        <v>3715574.56393241</v>
      </c>
      <c r="K25">
        <f t="shared" si="2"/>
        <v>0</v>
      </c>
      <c r="L25">
        <f t="shared" si="3"/>
        <v>19234905.320122737</v>
      </c>
      <c r="M25">
        <f t="shared" si="4"/>
        <v>50310800.590680063</v>
      </c>
      <c r="N25">
        <f t="shared" si="5"/>
        <v>0</v>
      </c>
      <c r="O25">
        <f t="shared" si="6"/>
        <v>44511197.332289606</v>
      </c>
    </row>
    <row r="26" spans="1:15" x14ac:dyDescent="0.25">
      <c r="A26" s="2">
        <v>37987</v>
      </c>
      <c r="B26">
        <v>46621843</v>
      </c>
      <c r="C26">
        <v>849.1</v>
      </c>
      <c r="D26">
        <v>0</v>
      </c>
      <c r="E26">
        <v>2337.3000000000002</v>
      </c>
      <c r="F26">
        <v>31</v>
      </c>
      <c r="G26">
        <v>0</v>
      </c>
      <c r="I26">
        <f t="shared" si="0"/>
        <v>-28750083.142445602</v>
      </c>
      <c r="J26">
        <f t="shared" si="1"/>
        <v>5618689.870409634</v>
      </c>
      <c r="K26">
        <f t="shared" si="2"/>
        <v>0</v>
      </c>
      <c r="L26">
        <f t="shared" si="3"/>
        <v>19197943.54971512</v>
      </c>
      <c r="M26">
        <f t="shared" si="4"/>
        <v>50310800.590680063</v>
      </c>
      <c r="N26">
        <f t="shared" si="5"/>
        <v>0</v>
      </c>
      <c r="O26">
        <f t="shared" si="6"/>
        <v>46377350.868359216</v>
      </c>
    </row>
    <row r="27" spans="1:15" x14ac:dyDescent="0.25">
      <c r="A27" s="2">
        <v>38018</v>
      </c>
      <c r="B27">
        <v>41725458</v>
      </c>
      <c r="C27">
        <v>631.70000000000005</v>
      </c>
      <c r="D27">
        <v>0</v>
      </c>
      <c r="E27">
        <v>2341.8000000000002</v>
      </c>
      <c r="F27">
        <v>29</v>
      </c>
      <c r="G27">
        <v>0</v>
      </c>
      <c r="I27">
        <f t="shared" si="0"/>
        <v>-28750083.142445602</v>
      </c>
      <c r="J27">
        <f t="shared" si="1"/>
        <v>4180104.0997971566</v>
      </c>
      <c r="K27">
        <f t="shared" si="2"/>
        <v>0</v>
      </c>
      <c r="L27">
        <f t="shared" si="3"/>
        <v>19234905.320122737</v>
      </c>
      <c r="M27">
        <f t="shared" si="4"/>
        <v>47064942.488055542</v>
      </c>
      <c r="N27">
        <f t="shared" si="5"/>
        <v>0</v>
      </c>
      <c r="O27">
        <f t="shared" si="6"/>
        <v>41729868.765529834</v>
      </c>
    </row>
    <row r="28" spans="1:15" x14ac:dyDescent="0.25">
      <c r="A28" s="2">
        <v>38047</v>
      </c>
      <c r="B28">
        <v>40318730</v>
      </c>
      <c r="C28">
        <v>487.3</v>
      </c>
      <c r="D28">
        <v>0</v>
      </c>
      <c r="E28">
        <v>2344.9</v>
      </c>
      <c r="F28">
        <v>31</v>
      </c>
      <c r="G28">
        <v>1</v>
      </c>
      <c r="I28">
        <f t="shared" si="0"/>
        <v>-28750083.142445602</v>
      </c>
      <c r="J28">
        <f t="shared" si="1"/>
        <v>3224576.1086451709</v>
      </c>
      <c r="K28">
        <f t="shared" si="2"/>
        <v>0</v>
      </c>
      <c r="L28">
        <f t="shared" si="3"/>
        <v>19260367.873070203</v>
      </c>
      <c r="M28">
        <f t="shared" si="4"/>
        <v>50310800.590680063</v>
      </c>
      <c r="N28">
        <f t="shared" si="5"/>
        <v>-2777562.7498929198</v>
      </c>
      <c r="O28">
        <f t="shared" si="6"/>
        <v>41268098.680056915</v>
      </c>
    </row>
    <row r="29" spans="1:15" x14ac:dyDescent="0.25">
      <c r="A29" s="2">
        <v>38078</v>
      </c>
      <c r="B29">
        <v>36501288</v>
      </c>
      <c r="C29">
        <v>331.5</v>
      </c>
      <c r="D29">
        <v>0</v>
      </c>
      <c r="E29">
        <v>2370.6</v>
      </c>
      <c r="F29">
        <v>30</v>
      </c>
      <c r="G29">
        <v>1</v>
      </c>
      <c r="I29">
        <f t="shared" si="0"/>
        <v>-28750083.142445602</v>
      </c>
      <c r="J29">
        <f t="shared" si="1"/>
        <v>2193611.6971390806</v>
      </c>
      <c r="K29">
        <f t="shared" si="2"/>
        <v>0</v>
      </c>
      <c r="L29">
        <f t="shared" si="3"/>
        <v>19471460.65073147</v>
      </c>
      <c r="M29">
        <f t="shared" si="4"/>
        <v>48687871.539367802</v>
      </c>
      <c r="N29">
        <f t="shared" si="5"/>
        <v>-2777562.7498929198</v>
      </c>
      <c r="O29">
        <f t="shared" si="6"/>
        <v>38825297.994899832</v>
      </c>
    </row>
    <row r="30" spans="1:15" x14ac:dyDescent="0.25">
      <c r="A30" s="2">
        <v>38108</v>
      </c>
      <c r="B30">
        <v>37912797</v>
      </c>
      <c r="C30">
        <v>158.9</v>
      </c>
      <c r="D30">
        <v>8.6</v>
      </c>
      <c r="E30">
        <v>2384.5</v>
      </c>
      <c r="F30">
        <v>31</v>
      </c>
      <c r="G30">
        <v>1</v>
      </c>
      <c r="I30">
        <f t="shared" si="0"/>
        <v>-28750083.142445602</v>
      </c>
      <c r="J30">
        <f t="shared" si="1"/>
        <v>1051477.8240585218</v>
      </c>
      <c r="K30">
        <f t="shared" si="2"/>
        <v>885793.43336842535</v>
      </c>
      <c r="L30">
        <f t="shared" si="3"/>
        <v>19585631.452657212</v>
      </c>
      <c r="M30">
        <f t="shared" si="4"/>
        <v>50310800.590680063</v>
      </c>
      <c r="N30">
        <f t="shared" si="5"/>
        <v>-2777562.7498929198</v>
      </c>
      <c r="O30">
        <f t="shared" si="6"/>
        <v>40306057.408425704</v>
      </c>
    </row>
    <row r="31" spans="1:15" x14ac:dyDescent="0.25">
      <c r="A31" s="2">
        <v>38139</v>
      </c>
      <c r="B31">
        <v>40816462</v>
      </c>
      <c r="C31">
        <v>44.2</v>
      </c>
      <c r="D31">
        <v>31.6</v>
      </c>
      <c r="E31">
        <v>2421.6999999999998</v>
      </c>
      <c r="F31">
        <v>30</v>
      </c>
      <c r="G31">
        <v>0</v>
      </c>
      <c r="I31">
        <f t="shared" si="0"/>
        <v>-28750083.142445602</v>
      </c>
      <c r="J31">
        <f t="shared" si="1"/>
        <v>292481.55961854412</v>
      </c>
      <c r="K31">
        <f t="shared" si="2"/>
        <v>3254775.8714467725</v>
      </c>
      <c r="L31">
        <f t="shared" si="3"/>
        <v>19891182.088026825</v>
      </c>
      <c r="M31">
        <f t="shared" si="4"/>
        <v>48687871.539367802</v>
      </c>
      <c r="N31">
        <f t="shared" si="5"/>
        <v>0</v>
      </c>
      <c r="O31">
        <f t="shared" si="6"/>
        <v>43376227.916014344</v>
      </c>
    </row>
    <row r="32" spans="1:15" x14ac:dyDescent="0.25">
      <c r="A32" s="2">
        <v>38169</v>
      </c>
      <c r="B32">
        <v>46558822</v>
      </c>
      <c r="C32">
        <v>3.6</v>
      </c>
      <c r="D32">
        <v>86.4</v>
      </c>
      <c r="E32">
        <v>2438.3000000000002</v>
      </c>
      <c r="F32">
        <v>31</v>
      </c>
      <c r="G32">
        <v>0</v>
      </c>
      <c r="I32">
        <f t="shared" si="0"/>
        <v>-28750083.142445602</v>
      </c>
      <c r="J32">
        <f t="shared" si="1"/>
        <v>23822.027480243411</v>
      </c>
      <c r="K32">
        <f t="shared" si="2"/>
        <v>8899134.0282595288</v>
      </c>
      <c r="L32">
        <f t="shared" si="3"/>
        <v>20027529.952197142</v>
      </c>
      <c r="M32">
        <f t="shared" si="4"/>
        <v>50310800.590680063</v>
      </c>
      <c r="N32">
        <f t="shared" si="5"/>
        <v>0</v>
      </c>
      <c r="O32">
        <f t="shared" si="6"/>
        <v>50511203.456171378</v>
      </c>
    </row>
    <row r="33" spans="1:15" x14ac:dyDescent="0.25">
      <c r="A33" s="2">
        <v>38200</v>
      </c>
      <c r="B33">
        <v>46668262</v>
      </c>
      <c r="C33">
        <v>12.8</v>
      </c>
      <c r="D33">
        <v>59.6</v>
      </c>
      <c r="E33">
        <v>2459.1999999999998</v>
      </c>
      <c r="F33">
        <v>31</v>
      </c>
      <c r="G33">
        <v>0</v>
      </c>
      <c r="I33">
        <f t="shared" si="0"/>
        <v>-28750083.142445602</v>
      </c>
      <c r="J33">
        <f t="shared" si="1"/>
        <v>84700.54215197658</v>
      </c>
      <c r="K33">
        <f t="shared" si="2"/>
        <v>6138754.4917160645</v>
      </c>
      <c r="L33">
        <f t="shared" si="3"/>
        <v>20199196.841423616</v>
      </c>
      <c r="M33">
        <f t="shared" si="4"/>
        <v>50310800.590680063</v>
      </c>
      <c r="N33">
        <f t="shared" si="5"/>
        <v>0</v>
      </c>
      <c r="O33">
        <f t="shared" si="6"/>
        <v>47983369.323526114</v>
      </c>
    </row>
    <row r="34" spans="1:15" x14ac:dyDescent="0.25">
      <c r="A34" s="2">
        <v>38231</v>
      </c>
      <c r="B34">
        <v>42381567</v>
      </c>
      <c r="C34">
        <v>30</v>
      </c>
      <c r="D34">
        <v>41.2</v>
      </c>
      <c r="E34">
        <v>2424.5</v>
      </c>
      <c r="F34">
        <v>30</v>
      </c>
      <c r="G34">
        <v>1</v>
      </c>
      <c r="I34">
        <f t="shared" ref="I34:I65" si="7">const</f>
        <v>-28750083.142445602</v>
      </c>
      <c r="J34">
        <f t="shared" ref="J34:J65" si="8">PearsonHDD*C34</f>
        <v>198516.8956686951</v>
      </c>
      <c r="K34">
        <f t="shared" ref="K34:K65" si="9">PearsonCDD*D34</f>
        <v>4243568.541253387</v>
      </c>
      <c r="L34">
        <f t="shared" ref="L34:L65" si="10">TorFTE*E34</f>
        <v>19914180.522947121</v>
      </c>
      <c r="M34">
        <f t="shared" ref="M34:M65" si="11">MonthDays*F34</f>
        <v>48687871.539367802</v>
      </c>
      <c r="N34">
        <f t="shared" ref="N34:N65" si="12">Shoulder1*G34</f>
        <v>-2777562.7498929198</v>
      </c>
      <c r="O34">
        <f t="shared" ref="O34:O65" si="13">SUM(I34:N34)</f>
        <v>41516491.606898487</v>
      </c>
    </row>
    <row r="35" spans="1:15" x14ac:dyDescent="0.25">
      <c r="A35" s="2">
        <v>38261</v>
      </c>
      <c r="B35">
        <v>40841015</v>
      </c>
      <c r="C35">
        <v>226.3</v>
      </c>
      <c r="D35">
        <v>1.5</v>
      </c>
      <c r="E35">
        <v>2384.6999999999998</v>
      </c>
      <c r="F35">
        <v>31</v>
      </c>
      <c r="G35">
        <v>1</v>
      </c>
      <c r="I35">
        <f t="shared" si="7"/>
        <v>-28750083.142445602</v>
      </c>
      <c r="J35">
        <f t="shared" si="8"/>
        <v>1497479.1163275235</v>
      </c>
      <c r="K35">
        <f t="shared" si="9"/>
        <v>154498.85465728349</v>
      </c>
      <c r="L35">
        <f t="shared" si="10"/>
        <v>19587274.19800866</v>
      </c>
      <c r="M35">
        <f t="shared" si="11"/>
        <v>50310800.590680063</v>
      </c>
      <c r="N35">
        <f t="shared" si="12"/>
        <v>-2777562.7498929198</v>
      </c>
      <c r="O35">
        <f t="shared" si="13"/>
        <v>40022406.867335007</v>
      </c>
    </row>
    <row r="36" spans="1:15" x14ac:dyDescent="0.25">
      <c r="A36" s="2">
        <v>38292</v>
      </c>
      <c r="B36">
        <v>39833401</v>
      </c>
      <c r="C36">
        <v>379.1</v>
      </c>
      <c r="D36">
        <v>0</v>
      </c>
      <c r="E36">
        <v>2351.1</v>
      </c>
      <c r="F36">
        <v>30</v>
      </c>
      <c r="G36">
        <v>1</v>
      </c>
      <c r="I36">
        <f t="shared" si="7"/>
        <v>-28750083.142445602</v>
      </c>
      <c r="J36">
        <f t="shared" si="8"/>
        <v>2508591.8382667438</v>
      </c>
      <c r="K36">
        <f t="shared" si="9"/>
        <v>0</v>
      </c>
      <c r="L36">
        <f t="shared" si="10"/>
        <v>19311292.978965137</v>
      </c>
      <c r="M36">
        <f t="shared" si="11"/>
        <v>48687871.539367802</v>
      </c>
      <c r="N36">
        <f t="shared" si="12"/>
        <v>-2777562.7498929198</v>
      </c>
      <c r="O36">
        <f t="shared" si="13"/>
        <v>38980110.464261159</v>
      </c>
    </row>
    <row r="37" spans="1:15" x14ac:dyDescent="0.25">
      <c r="A37" s="2">
        <v>38322</v>
      </c>
      <c r="B37">
        <v>44722043</v>
      </c>
      <c r="C37">
        <v>643.4</v>
      </c>
      <c r="D37">
        <v>0</v>
      </c>
      <c r="E37">
        <v>2332.1999999999998</v>
      </c>
      <c r="F37">
        <v>31</v>
      </c>
      <c r="G37">
        <v>0</v>
      </c>
      <c r="I37">
        <f t="shared" si="7"/>
        <v>-28750083.142445602</v>
      </c>
      <c r="J37">
        <f t="shared" si="8"/>
        <v>4257525.6891079471</v>
      </c>
      <c r="K37">
        <f t="shared" si="9"/>
        <v>0</v>
      </c>
      <c r="L37">
        <f t="shared" si="10"/>
        <v>19156053.543253154</v>
      </c>
      <c r="M37">
        <f t="shared" si="11"/>
        <v>50310800.590680063</v>
      </c>
      <c r="N37">
        <f t="shared" si="12"/>
        <v>0</v>
      </c>
      <c r="O37">
        <f t="shared" si="13"/>
        <v>44974296.680595562</v>
      </c>
    </row>
    <row r="38" spans="1:15" x14ac:dyDescent="0.25">
      <c r="A38" s="2">
        <v>38353</v>
      </c>
      <c r="B38">
        <v>48542522</v>
      </c>
      <c r="C38">
        <v>770</v>
      </c>
      <c r="D38">
        <v>0</v>
      </c>
      <c r="E38">
        <v>2312</v>
      </c>
      <c r="F38">
        <v>31</v>
      </c>
      <c r="G38">
        <v>0</v>
      </c>
      <c r="I38">
        <f t="shared" si="7"/>
        <v>-28750083.142445602</v>
      </c>
      <c r="J38">
        <f t="shared" si="8"/>
        <v>5095266.9888298409</v>
      </c>
      <c r="K38">
        <f t="shared" si="9"/>
        <v>0</v>
      </c>
      <c r="L38">
        <f t="shared" si="10"/>
        <v>18990136.262756754</v>
      </c>
      <c r="M38">
        <f t="shared" si="11"/>
        <v>50310800.590680063</v>
      </c>
      <c r="N38">
        <f t="shared" si="12"/>
        <v>0</v>
      </c>
      <c r="O38">
        <f t="shared" si="13"/>
        <v>45646120.699821055</v>
      </c>
    </row>
    <row r="39" spans="1:15" x14ac:dyDescent="0.25">
      <c r="A39" s="2">
        <v>38384</v>
      </c>
      <c r="B39">
        <v>41428497</v>
      </c>
      <c r="C39">
        <v>616.4</v>
      </c>
      <c r="D39">
        <v>0</v>
      </c>
      <c r="E39">
        <v>2293.6</v>
      </c>
      <c r="F39">
        <v>28</v>
      </c>
      <c r="G39">
        <v>0</v>
      </c>
      <c r="I39">
        <f t="shared" si="7"/>
        <v>-28750083.142445602</v>
      </c>
      <c r="J39">
        <f t="shared" si="8"/>
        <v>4078860.4830061216</v>
      </c>
      <c r="K39">
        <f t="shared" si="9"/>
        <v>0</v>
      </c>
      <c r="L39">
        <f t="shared" si="10"/>
        <v>18839003.690423392</v>
      </c>
      <c r="M39">
        <f t="shared" si="11"/>
        <v>45442013.436743282</v>
      </c>
      <c r="N39">
        <f t="shared" si="12"/>
        <v>0</v>
      </c>
      <c r="O39">
        <f t="shared" si="13"/>
        <v>39609794.467727192</v>
      </c>
    </row>
    <row r="40" spans="1:15" x14ac:dyDescent="0.25">
      <c r="A40" s="2">
        <v>38412</v>
      </c>
      <c r="B40">
        <v>41222444</v>
      </c>
      <c r="C40">
        <v>608.6</v>
      </c>
      <c r="D40">
        <v>0</v>
      </c>
      <c r="E40">
        <v>2295</v>
      </c>
      <c r="F40">
        <v>31</v>
      </c>
      <c r="G40">
        <v>1</v>
      </c>
      <c r="I40">
        <f t="shared" si="7"/>
        <v>-28750083.142445602</v>
      </c>
      <c r="J40">
        <f t="shared" si="8"/>
        <v>4027246.0901322612</v>
      </c>
      <c r="K40">
        <f t="shared" si="9"/>
        <v>0</v>
      </c>
      <c r="L40">
        <f t="shared" si="10"/>
        <v>18850502.90788354</v>
      </c>
      <c r="M40">
        <f t="shared" si="11"/>
        <v>50310800.590680063</v>
      </c>
      <c r="N40">
        <f t="shared" si="12"/>
        <v>-2777562.7498929198</v>
      </c>
      <c r="O40">
        <f t="shared" si="13"/>
        <v>41660903.69635734</v>
      </c>
    </row>
    <row r="41" spans="1:15" x14ac:dyDescent="0.25">
      <c r="A41" s="2">
        <v>38443</v>
      </c>
      <c r="B41">
        <v>37169881</v>
      </c>
      <c r="C41">
        <v>306.8</v>
      </c>
      <c r="D41">
        <v>0</v>
      </c>
      <c r="E41">
        <v>2327.6999999999998</v>
      </c>
      <c r="F41">
        <v>30</v>
      </c>
      <c r="G41">
        <v>1</v>
      </c>
      <c r="I41">
        <f t="shared" si="7"/>
        <v>-28750083.142445602</v>
      </c>
      <c r="J41">
        <f t="shared" si="8"/>
        <v>2030166.1197051886</v>
      </c>
      <c r="K41">
        <f t="shared" si="9"/>
        <v>0</v>
      </c>
      <c r="L41">
        <f t="shared" si="10"/>
        <v>19119091.77284554</v>
      </c>
      <c r="M41">
        <f t="shared" si="11"/>
        <v>48687871.539367802</v>
      </c>
      <c r="N41">
        <f t="shared" si="12"/>
        <v>-2777562.7498929198</v>
      </c>
      <c r="O41">
        <f t="shared" si="13"/>
        <v>38309483.53958001</v>
      </c>
    </row>
    <row r="42" spans="1:15" x14ac:dyDescent="0.25">
      <c r="A42" s="2">
        <v>38473</v>
      </c>
      <c r="B42">
        <v>41798246</v>
      </c>
      <c r="C42">
        <v>189.4</v>
      </c>
      <c r="D42">
        <v>0.8</v>
      </c>
      <c r="E42">
        <v>2361</v>
      </c>
      <c r="F42">
        <v>31</v>
      </c>
      <c r="G42">
        <v>1</v>
      </c>
      <c r="I42">
        <f t="shared" si="7"/>
        <v>-28750083.142445602</v>
      </c>
      <c r="J42">
        <f t="shared" si="8"/>
        <v>1253303.3346550283</v>
      </c>
      <c r="K42">
        <f t="shared" si="9"/>
        <v>82399.3891505512</v>
      </c>
      <c r="L42">
        <f t="shared" si="10"/>
        <v>19392608.87386189</v>
      </c>
      <c r="M42">
        <f t="shared" si="11"/>
        <v>50310800.590680063</v>
      </c>
      <c r="N42">
        <f t="shared" si="12"/>
        <v>-2777562.7498929198</v>
      </c>
      <c r="O42">
        <f t="shared" si="13"/>
        <v>39511466.296009012</v>
      </c>
    </row>
    <row r="43" spans="1:15" x14ac:dyDescent="0.25">
      <c r="A43" s="2">
        <v>38504</v>
      </c>
      <c r="B43">
        <v>50864873</v>
      </c>
      <c r="C43">
        <v>8.9</v>
      </c>
      <c r="D43">
        <v>146.30000000000001</v>
      </c>
      <c r="E43">
        <v>2409.6</v>
      </c>
      <c r="F43">
        <v>30</v>
      </c>
      <c r="G43">
        <v>0</v>
      </c>
      <c r="I43">
        <f t="shared" si="7"/>
        <v>-28750083.142445602</v>
      </c>
      <c r="J43">
        <f t="shared" si="8"/>
        <v>58893.345715046213</v>
      </c>
      <c r="K43">
        <f t="shared" si="9"/>
        <v>15068788.290907051</v>
      </c>
      <c r="L43">
        <f t="shared" si="10"/>
        <v>19791795.99426413</v>
      </c>
      <c r="M43">
        <f t="shared" si="11"/>
        <v>48687871.539367802</v>
      </c>
      <c r="N43">
        <f t="shared" si="12"/>
        <v>0</v>
      </c>
      <c r="O43">
        <f t="shared" si="13"/>
        <v>54857266.027808428</v>
      </c>
    </row>
    <row r="44" spans="1:15" x14ac:dyDescent="0.25">
      <c r="A44" s="2">
        <v>38534</v>
      </c>
      <c r="B44">
        <v>64310254</v>
      </c>
      <c r="C44">
        <v>0</v>
      </c>
      <c r="D44">
        <v>188.7</v>
      </c>
      <c r="E44">
        <v>2451.1</v>
      </c>
      <c r="F44">
        <v>31</v>
      </c>
      <c r="G44">
        <v>0</v>
      </c>
      <c r="I44">
        <f t="shared" si="7"/>
        <v>-28750083.142445602</v>
      </c>
      <c r="J44">
        <f t="shared" si="8"/>
        <v>0</v>
      </c>
      <c r="K44">
        <f t="shared" si="9"/>
        <v>19435955.915886261</v>
      </c>
      <c r="L44">
        <f t="shared" si="10"/>
        <v>20132665.654689912</v>
      </c>
      <c r="M44">
        <f t="shared" si="11"/>
        <v>50310800.590680063</v>
      </c>
      <c r="N44">
        <f t="shared" si="12"/>
        <v>0</v>
      </c>
      <c r="O44">
        <f t="shared" si="13"/>
        <v>61129339.01881063</v>
      </c>
    </row>
    <row r="45" spans="1:15" x14ac:dyDescent="0.25">
      <c r="A45" s="2">
        <v>38565</v>
      </c>
      <c r="B45">
        <v>57380326</v>
      </c>
      <c r="C45">
        <v>0.2</v>
      </c>
      <c r="D45">
        <v>140.69999999999999</v>
      </c>
      <c r="E45">
        <v>2492.9</v>
      </c>
      <c r="F45">
        <v>31</v>
      </c>
      <c r="G45">
        <v>0</v>
      </c>
      <c r="I45">
        <f t="shared" si="7"/>
        <v>-28750083.142445602</v>
      </c>
      <c r="J45">
        <f t="shared" si="8"/>
        <v>1323.4459711246341</v>
      </c>
      <c r="K45">
        <f t="shared" si="9"/>
        <v>14491992.56685319</v>
      </c>
      <c r="L45">
        <f t="shared" si="10"/>
        <v>20475999.433142867</v>
      </c>
      <c r="M45">
        <f t="shared" si="11"/>
        <v>50310800.590680063</v>
      </c>
      <c r="N45">
        <f t="shared" si="12"/>
        <v>0</v>
      </c>
      <c r="O45">
        <f t="shared" si="13"/>
        <v>56530032.894201644</v>
      </c>
    </row>
    <row r="46" spans="1:15" x14ac:dyDescent="0.25">
      <c r="A46" s="2">
        <v>38596</v>
      </c>
      <c r="B46">
        <v>44439886</v>
      </c>
      <c r="C46">
        <v>22.6</v>
      </c>
      <c r="D46">
        <v>52.1</v>
      </c>
      <c r="E46">
        <v>2496.9</v>
      </c>
      <c r="F46">
        <v>30</v>
      </c>
      <c r="G46">
        <v>1</v>
      </c>
      <c r="I46">
        <f t="shared" si="7"/>
        <v>-28750083.142445602</v>
      </c>
      <c r="J46">
        <f t="shared" si="8"/>
        <v>149549.39473708364</v>
      </c>
      <c r="K46">
        <f t="shared" si="9"/>
        <v>5366260.2184296465</v>
      </c>
      <c r="L46">
        <f t="shared" si="10"/>
        <v>20508854.340171859</v>
      </c>
      <c r="M46">
        <f t="shared" si="11"/>
        <v>48687871.539367802</v>
      </c>
      <c r="N46">
        <f t="shared" si="12"/>
        <v>-2777562.7498929198</v>
      </c>
      <c r="O46">
        <f t="shared" si="13"/>
        <v>43184889.600367874</v>
      </c>
    </row>
    <row r="47" spans="1:15" x14ac:dyDescent="0.25">
      <c r="A47" s="2">
        <v>38626</v>
      </c>
      <c r="B47">
        <v>43790040</v>
      </c>
      <c r="C47">
        <v>220.2</v>
      </c>
      <c r="D47">
        <v>7.6</v>
      </c>
      <c r="E47">
        <v>2480.6</v>
      </c>
      <c r="F47">
        <v>31</v>
      </c>
      <c r="G47">
        <v>1</v>
      </c>
      <c r="I47">
        <f t="shared" si="7"/>
        <v>-28750083.142445602</v>
      </c>
      <c r="J47">
        <f t="shared" si="8"/>
        <v>1457114.014208222</v>
      </c>
      <c r="K47">
        <f t="shared" si="9"/>
        <v>782794.1969302363</v>
      </c>
      <c r="L47">
        <f t="shared" si="10"/>
        <v>20374970.594028719</v>
      </c>
      <c r="M47">
        <f t="shared" si="11"/>
        <v>50310800.590680063</v>
      </c>
      <c r="N47">
        <f t="shared" si="12"/>
        <v>-2777562.7498929198</v>
      </c>
      <c r="O47">
        <f t="shared" si="13"/>
        <v>41398033.503508717</v>
      </c>
    </row>
    <row r="48" spans="1:15" x14ac:dyDescent="0.25">
      <c r="A48" s="2">
        <v>38657</v>
      </c>
      <c r="B48">
        <v>40873328</v>
      </c>
      <c r="C48">
        <v>388.4</v>
      </c>
      <c r="D48">
        <v>0</v>
      </c>
      <c r="E48">
        <v>2447.3000000000002</v>
      </c>
      <c r="F48">
        <v>30</v>
      </c>
      <c r="G48">
        <v>1</v>
      </c>
      <c r="I48">
        <f t="shared" si="7"/>
        <v>-28750083.142445602</v>
      </c>
      <c r="J48">
        <f t="shared" si="8"/>
        <v>2570132.0759240389</v>
      </c>
      <c r="K48">
        <f t="shared" si="9"/>
        <v>0</v>
      </c>
      <c r="L48">
        <f t="shared" si="10"/>
        <v>20101453.493012372</v>
      </c>
      <c r="M48">
        <f t="shared" si="11"/>
        <v>48687871.539367802</v>
      </c>
      <c r="N48">
        <f t="shared" si="12"/>
        <v>-2777562.7498929198</v>
      </c>
      <c r="O48">
        <f t="shared" si="13"/>
        <v>39831811.215965688</v>
      </c>
    </row>
    <row r="49" spans="1:15" x14ac:dyDescent="0.25">
      <c r="A49" s="2">
        <v>38687</v>
      </c>
      <c r="B49">
        <v>44804197</v>
      </c>
      <c r="C49">
        <v>665.3</v>
      </c>
      <c r="D49">
        <v>0</v>
      </c>
      <c r="E49">
        <v>2428</v>
      </c>
      <c r="F49">
        <v>31</v>
      </c>
      <c r="G49">
        <v>0</v>
      </c>
      <c r="I49">
        <f t="shared" si="7"/>
        <v>-28750083.142445602</v>
      </c>
      <c r="J49">
        <f t="shared" si="8"/>
        <v>4402443.0229460951</v>
      </c>
      <c r="K49">
        <f t="shared" si="9"/>
        <v>0</v>
      </c>
      <c r="L49">
        <f t="shared" si="10"/>
        <v>19942928.566597488</v>
      </c>
      <c r="M49">
        <f t="shared" si="11"/>
        <v>50310800.590680063</v>
      </c>
      <c r="N49">
        <f t="shared" si="12"/>
        <v>0</v>
      </c>
      <c r="O49">
        <f t="shared" si="13"/>
        <v>45906089.03777805</v>
      </c>
    </row>
    <row r="50" spans="1:15" x14ac:dyDescent="0.25">
      <c r="A50" s="2">
        <v>38718</v>
      </c>
      <c r="B50">
        <v>45114205</v>
      </c>
      <c r="C50">
        <v>551.79999999999995</v>
      </c>
      <c r="D50">
        <v>0</v>
      </c>
      <c r="E50">
        <v>2405.6999999999998</v>
      </c>
      <c r="F50">
        <v>31</v>
      </c>
      <c r="G50">
        <v>0</v>
      </c>
      <c r="I50">
        <f t="shared" si="7"/>
        <v>-28750083.142445602</v>
      </c>
      <c r="J50">
        <f t="shared" si="8"/>
        <v>3651387.4343328648</v>
      </c>
      <c r="K50">
        <f t="shared" si="9"/>
        <v>0</v>
      </c>
      <c r="L50">
        <f t="shared" si="10"/>
        <v>19759762.459910862</v>
      </c>
      <c r="M50">
        <f t="shared" si="11"/>
        <v>50310800.590680063</v>
      </c>
      <c r="N50">
        <f t="shared" si="12"/>
        <v>0</v>
      </c>
      <c r="O50">
        <f t="shared" si="13"/>
        <v>44971867.342478186</v>
      </c>
    </row>
    <row r="51" spans="1:15" x14ac:dyDescent="0.25">
      <c r="A51" s="2">
        <v>38749</v>
      </c>
      <c r="B51">
        <v>40806997</v>
      </c>
      <c r="C51">
        <v>604.29999999999995</v>
      </c>
      <c r="D51">
        <v>0</v>
      </c>
      <c r="E51">
        <v>2383.1</v>
      </c>
      <c r="F51">
        <v>28</v>
      </c>
      <c r="G51">
        <v>0</v>
      </c>
      <c r="I51">
        <f t="shared" si="7"/>
        <v>-28750083.142445602</v>
      </c>
      <c r="J51">
        <f t="shared" si="8"/>
        <v>3998792.0017530811</v>
      </c>
      <c r="K51">
        <f t="shared" si="9"/>
        <v>0</v>
      </c>
      <c r="L51">
        <f t="shared" si="10"/>
        <v>19574132.235197067</v>
      </c>
      <c r="M51">
        <f t="shared" si="11"/>
        <v>45442013.436743282</v>
      </c>
      <c r="N51">
        <f t="shared" si="12"/>
        <v>0</v>
      </c>
      <c r="O51">
        <f t="shared" si="13"/>
        <v>40264854.531247824</v>
      </c>
    </row>
    <row r="52" spans="1:15" x14ac:dyDescent="0.25">
      <c r="A52" s="2">
        <v>38777</v>
      </c>
      <c r="B52">
        <v>40480471</v>
      </c>
      <c r="C52">
        <v>516.6</v>
      </c>
      <c r="D52">
        <v>0</v>
      </c>
      <c r="E52">
        <v>2366.6999999999998</v>
      </c>
      <c r="F52">
        <v>31</v>
      </c>
      <c r="G52">
        <v>1</v>
      </c>
      <c r="I52">
        <f t="shared" si="7"/>
        <v>-28750083.142445602</v>
      </c>
      <c r="J52">
        <f t="shared" si="8"/>
        <v>3418460.9434149298</v>
      </c>
      <c r="K52">
        <f t="shared" si="9"/>
        <v>0</v>
      </c>
      <c r="L52">
        <f t="shared" si="10"/>
        <v>19439427.116378203</v>
      </c>
      <c r="M52">
        <f t="shared" si="11"/>
        <v>50310800.590680063</v>
      </c>
      <c r="N52">
        <f t="shared" si="12"/>
        <v>-2777562.7498929198</v>
      </c>
      <c r="O52">
        <f t="shared" si="13"/>
        <v>41641042.758134678</v>
      </c>
    </row>
    <row r="53" spans="1:15" x14ac:dyDescent="0.25">
      <c r="A53" s="2">
        <v>38808</v>
      </c>
      <c r="B53">
        <v>35812279</v>
      </c>
      <c r="C53">
        <v>293.3</v>
      </c>
      <c r="D53">
        <v>0</v>
      </c>
      <c r="E53">
        <v>2372.8000000000002</v>
      </c>
      <c r="F53">
        <v>30</v>
      </c>
      <c r="G53">
        <v>1</v>
      </c>
      <c r="I53">
        <f t="shared" si="7"/>
        <v>-28750083.142445602</v>
      </c>
      <c r="J53">
        <f t="shared" si="8"/>
        <v>1940833.5166542758</v>
      </c>
      <c r="K53">
        <f t="shared" si="9"/>
        <v>0</v>
      </c>
      <c r="L53">
        <f t="shared" si="10"/>
        <v>19489530.849597417</v>
      </c>
      <c r="M53">
        <f t="shared" si="11"/>
        <v>48687871.539367802</v>
      </c>
      <c r="N53">
        <f t="shared" si="12"/>
        <v>-2777562.7498929198</v>
      </c>
      <c r="O53">
        <f t="shared" si="13"/>
        <v>38590590.013280973</v>
      </c>
    </row>
    <row r="54" spans="1:15" x14ac:dyDescent="0.25">
      <c r="A54" s="2">
        <v>38838</v>
      </c>
      <c r="B54">
        <v>42016702</v>
      </c>
      <c r="C54">
        <v>136.9</v>
      </c>
      <c r="D54">
        <v>26</v>
      </c>
      <c r="E54">
        <v>2416.9</v>
      </c>
      <c r="F54">
        <v>31</v>
      </c>
      <c r="G54">
        <v>1</v>
      </c>
      <c r="I54">
        <f t="shared" si="7"/>
        <v>-28750083.142445602</v>
      </c>
      <c r="J54">
        <f t="shared" si="8"/>
        <v>905898.76723481202</v>
      </c>
      <c r="K54">
        <f t="shared" si="9"/>
        <v>2677980.1473929137</v>
      </c>
      <c r="L54">
        <f t="shared" si="10"/>
        <v>19851756.199592039</v>
      </c>
      <c r="M54">
        <f t="shared" si="11"/>
        <v>50310800.590680063</v>
      </c>
      <c r="N54">
        <f t="shared" si="12"/>
        <v>-2777562.7498929198</v>
      </c>
      <c r="O54">
        <f t="shared" si="13"/>
        <v>42218789.812561303</v>
      </c>
    </row>
    <row r="55" spans="1:15" x14ac:dyDescent="0.25">
      <c r="A55" s="2">
        <v>38869</v>
      </c>
      <c r="B55">
        <v>47732513</v>
      </c>
      <c r="C55">
        <v>19.5</v>
      </c>
      <c r="D55">
        <v>73.599999999999994</v>
      </c>
      <c r="E55">
        <v>2468.5</v>
      </c>
      <c r="F55">
        <v>30</v>
      </c>
      <c r="G55">
        <v>0</v>
      </c>
      <c r="I55">
        <f t="shared" si="7"/>
        <v>-28750083.142445602</v>
      </c>
      <c r="J55">
        <f t="shared" si="8"/>
        <v>129035.98218465182</v>
      </c>
      <c r="K55">
        <f t="shared" si="9"/>
        <v>7580743.8018507091</v>
      </c>
      <c r="L55">
        <f t="shared" si="10"/>
        <v>20275584.500266023</v>
      </c>
      <c r="M55">
        <f t="shared" si="11"/>
        <v>48687871.539367802</v>
      </c>
      <c r="N55">
        <f t="shared" si="12"/>
        <v>0</v>
      </c>
      <c r="O55">
        <f t="shared" si="13"/>
        <v>47923152.681223586</v>
      </c>
    </row>
    <row r="56" spans="1:15" x14ac:dyDescent="0.25">
      <c r="A56" s="2">
        <v>38899</v>
      </c>
      <c r="B56">
        <v>57684708</v>
      </c>
      <c r="C56">
        <v>0</v>
      </c>
      <c r="D56">
        <v>167.3</v>
      </c>
      <c r="E56">
        <v>2519.3000000000002</v>
      </c>
      <c r="F56">
        <v>31</v>
      </c>
      <c r="G56">
        <v>0</v>
      </c>
      <c r="I56">
        <f t="shared" si="7"/>
        <v>-28750083.142445602</v>
      </c>
      <c r="J56">
        <f t="shared" si="8"/>
        <v>0</v>
      </c>
      <c r="K56">
        <f t="shared" si="9"/>
        <v>17231772.256109018</v>
      </c>
      <c r="L56">
        <f t="shared" si="10"/>
        <v>20692841.819534209</v>
      </c>
      <c r="M56">
        <f t="shared" si="11"/>
        <v>50310800.590680063</v>
      </c>
      <c r="N56">
        <f t="shared" si="12"/>
        <v>0</v>
      </c>
      <c r="O56">
        <f t="shared" si="13"/>
        <v>59485331.523877688</v>
      </c>
    </row>
    <row r="57" spans="1:15" x14ac:dyDescent="0.25">
      <c r="A57" s="2">
        <v>38930</v>
      </c>
      <c r="B57">
        <v>54013596</v>
      </c>
      <c r="C57">
        <v>4.2</v>
      </c>
      <c r="D57">
        <v>101.6</v>
      </c>
      <c r="E57">
        <v>2529.5</v>
      </c>
      <c r="F57">
        <v>31</v>
      </c>
      <c r="G57">
        <v>0</v>
      </c>
      <c r="I57">
        <f t="shared" si="7"/>
        <v>-28750083.142445602</v>
      </c>
      <c r="J57">
        <f t="shared" si="8"/>
        <v>27792.365393617314</v>
      </c>
      <c r="K57">
        <f t="shared" si="9"/>
        <v>10464722.422120001</v>
      </c>
      <c r="L57">
        <f t="shared" si="10"/>
        <v>20776621.832458135</v>
      </c>
      <c r="M57">
        <f t="shared" si="11"/>
        <v>50310800.590680063</v>
      </c>
      <c r="N57">
        <f t="shared" si="12"/>
        <v>0</v>
      </c>
      <c r="O57">
        <f t="shared" si="13"/>
        <v>52829854.068206213</v>
      </c>
    </row>
    <row r="58" spans="1:15" x14ac:dyDescent="0.25">
      <c r="A58" s="2">
        <v>38961</v>
      </c>
      <c r="B58">
        <v>41817352</v>
      </c>
      <c r="C58">
        <v>80.900000000000006</v>
      </c>
      <c r="D58">
        <v>12.9</v>
      </c>
      <c r="E58">
        <v>2499.4</v>
      </c>
      <c r="F58">
        <v>30</v>
      </c>
      <c r="G58">
        <v>1</v>
      </c>
      <c r="I58">
        <f t="shared" si="7"/>
        <v>-28750083.142445602</v>
      </c>
      <c r="J58">
        <f t="shared" si="8"/>
        <v>535333.89531991445</v>
      </c>
      <c r="K58">
        <f t="shared" si="9"/>
        <v>1328690.150052638</v>
      </c>
      <c r="L58">
        <f t="shared" si="10"/>
        <v>20529388.657064978</v>
      </c>
      <c r="M58">
        <f t="shared" si="11"/>
        <v>48687871.539367802</v>
      </c>
      <c r="N58">
        <f t="shared" si="12"/>
        <v>-2777562.7498929198</v>
      </c>
      <c r="O58">
        <f t="shared" si="13"/>
        <v>39553638.349466816</v>
      </c>
    </row>
    <row r="59" spans="1:15" x14ac:dyDescent="0.25">
      <c r="A59" s="2">
        <v>38991</v>
      </c>
      <c r="B59">
        <v>40617584</v>
      </c>
      <c r="C59">
        <v>288.3</v>
      </c>
      <c r="D59">
        <v>1.1000000000000001</v>
      </c>
      <c r="E59">
        <v>2463.4</v>
      </c>
      <c r="F59">
        <v>31</v>
      </c>
      <c r="G59">
        <v>1</v>
      </c>
      <c r="I59">
        <f t="shared" si="7"/>
        <v>-28750083.142445602</v>
      </c>
      <c r="J59">
        <f t="shared" si="8"/>
        <v>1907747.3673761599</v>
      </c>
      <c r="K59">
        <f t="shared" si="9"/>
        <v>113299.1600820079</v>
      </c>
      <c r="L59">
        <f t="shared" si="10"/>
        <v>20233694.49380406</v>
      </c>
      <c r="M59">
        <f t="shared" si="11"/>
        <v>50310800.590680063</v>
      </c>
      <c r="N59">
        <f t="shared" si="12"/>
        <v>-2777562.7498929198</v>
      </c>
      <c r="O59">
        <f t="shared" si="13"/>
        <v>41037895.719603769</v>
      </c>
    </row>
    <row r="60" spans="1:15" x14ac:dyDescent="0.25">
      <c r="A60" s="2">
        <v>39022</v>
      </c>
      <c r="B60">
        <v>39860324</v>
      </c>
      <c r="C60">
        <v>382.2</v>
      </c>
      <c r="D60">
        <v>0</v>
      </c>
      <c r="E60">
        <v>2429.6</v>
      </c>
      <c r="F60">
        <v>30</v>
      </c>
      <c r="G60">
        <v>1</v>
      </c>
      <c r="I60">
        <f t="shared" si="7"/>
        <v>-28750083.142445602</v>
      </c>
      <c r="J60">
        <f t="shared" si="8"/>
        <v>2529105.2508191755</v>
      </c>
      <c r="K60">
        <f t="shared" si="9"/>
        <v>0</v>
      </c>
      <c r="L60">
        <f t="shared" si="10"/>
        <v>19956070.529409084</v>
      </c>
      <c r="M60">
        <f t="shared" si="11"/>
        <v>48687871.539367802</v>
      </c>
      <c r="N60">
        <f t="shared" si="12"/>
        <v>-2777562.7498929198</v>
      </c>
      <c r="O60">
        <f t="shared" si="13"/>
        <v>39645401.427257538</v>
      </c>
    </row>
    <row r="61" spans="1:15" x14ac:dyDescent="0.25">
      <c r="A61" s="2">
        <v>39052</v>
      </c>
      <c r="B61">
        <v>42300327</v>
      </c>
      <c r="C61">
        <v>500.5</v>
      </c>
      <c r="D61">
        <v>0</v>
      </c>
      <c r="E61">
        <v>2437.6999999999998</v>
      </c>
      <c r="F61">
        <v>31</v>
      </c>
      <c r="G61">
        <v>0</v>
      </c>
      <c r="I61">
        <f t="shared" si="7"/>
        <v>-28750083.142445602</v>
      </c>
      <c r="J61">
        <f t="shared" si="8"/>
        <v>3311923.5427393964</v>
      </c>
      <c r="K61">
        <f t="shared" si="9"/>
        <v>0</v>
      </c>
      <c r="L61">
        <f t="shared" si="10"/>
        <v>20022601.716142792</v>
      </c>
      <c r="M61">
        <f t="shared" si="11"/>
        <v>50310800.590680063</v>
      </c>
      <c r="N61">
        <f t="shared" si="12"/>
        <v>0</v>
      </c>
      <c r="O61">
        <f t="shared" si="13"/>
        <v>44895242.707116649</v>
      </c>
    </row>
    <row r="62" spans="1:15" x14ac:dyDescent="0.25">
      <c r="A62" s="2">
        <v>39083</v>
      </c>
      <c r="B62">
        <v>49655654</v>
      </c>
      <c r="C62">
        <v>647.1</v>
      </c>
      <c r="D62">
        <v>0</v>
      </c>
      <c r="E62">
        <v>2435</v>
      </c>
      <c r="F62">
        <v>31</v>
      </c>
      <c r="G62">
        <v>0</v>
      </c>
      <c r="I62">
        <f t="shared" si="7"/>
        <v>-28750083.142445602</v>
      </c>
      <c r="J62">
        <f t="shared" si="8"/>
        <v>4282009.4395737536</v>
      </c>
      <c r="K62">
        <f t="shared" si="9"/>
        <v>0</v>
      </c>
      <c r="L62">
        <f t="shared" si="10"/>
        <v>20000424.653898224</v>
      </c>
      <c r="M62">
        <f t="shared" si="11"/>
        <v>50310800.590680063</v>
      </c>
      <c r="N62">
        <f t="shared" si="12"/>
        <v>0</v>
      </c>
      <c r="O62">
        <f t="shared" si="13"/>
        <v>45843151.541706443</v>
      </c>
    </row>
    <row r="63" spans="1:15" x14ac:dyDescent="0.25">
      <c r="A63" s="2">
        <v>39114</v>
      </c>
      <c r="B63">
        <v>42071834</v>
      </c>
      <c r="C63">
        <v>740.1</v>
      </c>
      <c r="D63">
        <v>0</v>
      </c>
      <c r="E63">
        <v>2439.1</v>
      </c>
      <c r="F63">
        <v>28</v>
      </c>
      <c r="G63">
        <v>0</v>
      </c>
      <c r="I63">
        <f t="shared" si="7"/>
        <v>-28750083.142445602</v>
      </c>
      <c r="J63">
        <f t="shared" si="8"/>
        <v>4897411.8161467081</v>
      </c>
      <c r="K63">
        <f t="shared" si="9"/>
        <v>0</v>
      </c>
      <c r="L63">
        <f t="shared" si="10"/>
        <v>20034100.933602937</v>
      </c>
      <c r="M63">
        <f t="shared" si="11"/>
        <v>45442013.436743282</v>
      </c>
      <c r="N63">
        <f t="shared" si="12"/>
        <v>0</v>
      </c>
      <c r="O63">
        <f t="shared" si="13"/>
        <v>41623443.044047326</v>
      </c>
    </row>
    <row r="64" spans="1:15" x14ac:dyDescent="0.25">
      <c r="A64" s="2">
        <v>39142</v>
      </c>
      <c r="B64">
        <v>42673883</v>
      </c>
      <c r="C64">
        <v>546.70000000000005</v>
      </c>
      <c r="D64">
        <v>0</v>
      </c>
      <c r="E64">
        <v>2440.1999999999998</v>
      </c>
      <c r="F64">
        <v>31</v>
      </c>
      <c r="G64">
        <v>1</v>
      </c>
      <c r="I64">
        <f t="shared" si="7"/>
        <v>-28750083.142445602</v>
      </c>
      <c r="J64">
        <f t="shared" si="8"/>
        <v>3617639.5620691874</v>
      </c>
      <c r="K64">
        <f t="shared" si="9"/>
        <v>0</v>
      </c>
      <c r="L64">
        <f t="shared" si="10"/>
        <v>20043136.033035912</v>
      </c>
      <c r="M64">
        <f t="shared" si="11"/>
        <v>50310800.590680063</v>
      </c>
      <c r="N64">
        <f t="shared" si="12"/>
        <v>-2777562.7498929198</v>
      </c>
      <c r="O64">
        <f t="shared" si="13"/>
        <v>42443930.293446645</v>
      </c>
    </row>
    <row r="65" spans="1:15" x14ac:dyDescent="0.25">
      <c r="A65" s="2">
        <v>39173</v>
      </c>
      <c r="B65">
        <v>38768209</v>
      </c>
      <c r="C65">
        <v>356.4</v>
      </c>
      <c r="D65">
        <v>0</v>
      </c>
      <c r="E65">
        <v>2448.6</v>
      </c>
      <c r="F65">
        <v>30</v>
      </c>
      <c r="G65">
        <v>1</v>
      </c>
      <c r="I65">
        <f t="shared" si="7"/>
        <v>-28750083.142445602</v>
      </c>
      <c r="J65">
        <f t="shared" si="8"/>
        <v>2358380.7205440975</v>
      </c>
      <c r="K65">
        <f t="shared" si="9"/>
        <v>0</v>
      </c>
      <c r="L65">
        <f t="shared" si="10"/>
        <v>20112131.337796792</v>
      </c>
      <c r="M65">
        <f t="shared" si="11"/>
        <v>48687871.539367802</v>
      </c>
      <c r="N65">
        <f t="shared" si="12"/>
        <v>-2777562.7498929198</v>
      </c>
      <c r="O65">
        <f t="shared" si="13"/>
        <v>39630737.705370173</v>
      </c>
    </row>
    <row r="66" spans="1:15" x14ac:dyDescent="0.25">
      <c r="A66" s="2">
        <v>39203</v>
      </c>
      <c r="B66">
        <v>42375322</v>
      </c>
      <c r="C66">
        <v>136.4</v>
      </c>
      <c r="D66">
        <v>22.4</v>
      </c>
      <c r="E66">
        <v>2476</v>
      </c>
      <c r="F66">
        <v>31</v>
      </c>
      <c r="G66">
        <v>1</v>
      </c>
      <c r="I66">
        <f t="shared" ref="I66:I97" si="14">const</f>
        <v>-28750083.142445602</v>
      </c>
      <c r="J66">
        <f t="shared" ref="J66:J97" si="15">PearsonHDD*C66</f>
        <v>902590.15230700036</v>
      </c>
      <c r="K66">
        <f t="shared" ref="K66:K97" si="16">PearsonCDD*D66</f>
        <v>2307182.8962154333</v>
      </c>
      <c r="L66">
        <f t="shared" ref="L66:L97" si="17">TorFTE*E66</f>
        <v>20337187.450945381</v>
      </c>
      <c r="M66">
        <f t="shared" ref="M66:M97" si="18">MonthDays*F66</f>
        <v>50310800.590680063</v>
      </c>
      <c r="N66">
        <f t="shared" ref="N66:N97" si="19">Shoulder1*G66</f>
        <v>-2777562.7498929198</v>
      </c>
      <c r="O66">
        <f t="shared" ref="O66:O97" si="20">SUM(I66:N66)</f>
        <v>42330115.197809353</v>
      </c>
    </row>
    <row r="67" spans="1:15" x14ac:dyDescent="0.25">
      <c r="A67" s="2">
        <v>39234</v>
      </c>
      <c r="B67">
        <v>47241676</v>
      </c>
      <c r="C67">
        <v>16.5</v>
      </c>
      <c r="D67">
        <v>99.2</v>
      </c>
      <c r="E67">
        <v>2521.4</v>
      </c>
      <c r="F67">
        <v>30</v>
      </c>
      <c r="G67">
        <v>0</v>
      </c>
      <c r="I67">
        <f t="shared" si="14"/>
        <v>-28750083.142445602</v>
      </c>
      <c r="J67">
        <f t="shared" si="15"/>
        <v>109184.29261778231</v>
      </c>
      <c r="K67">
        <f t="shared" si="16"/>
        <v>10217524.254668348</v>
      </c>
      <c r="L67">
        <f t="shared" si="17"/>
        <v>20710090.645724427</v>
      </c>
      <c r="M67">
        <f t="shared" si="18"/>
        <v>48687871.539367802</v>
      </c>
      <c r="N67">
        <f t="shared" si="19"/>
        <v>0</v>
      </c>
      <c r="O67">
        <f t="shared" si="20"/>
        <v>50974587.589932755</v>
      </c>
    </row>
    <row r="68" spans="1:15" x14ac:dyDescent="0.25">
      <c r="A68" s="2">
        <v>39264</v>
      </c>
      <c r="B68">
        <v>55686988</v>
      </c>
      <c r="C68">
        <v>3.2</v>
      </c>
      <c r="D68">
        <v>106.1</v>
      </c>
      <c r="E68">
        <v>2566.1999999999998</v>
      </c>
      <c r="F68">
        <v>31</v>
      </c>
      <c r="G68">
        <v>0</v>
      </c>
      <c r="I68">
        <f t="shared" si="14"/>
        <v>-28750083.142445602</v>
      </c>
      <c r="J68">
        <f t="shared" si="15"/>
        <v>21175.135537994145</v>
      </c>
      <c r="K68">
        <f t="shared" si="16"/>
        <v>10928218.986091852</v>
      </c>
      <c r="L68">
        <f t="shared" si="17"/>
        <v>21078065.604449123</v>
      </c>
      <c r="M68">
        <f t="shared" si="18"/>
        <v>50310800.590680063</v>
      </c>
      <c r="N68">
        <f t="shared" si="19"/>
        <v>0</v>
      </c>
      <c r="O68">
        <f t="shared" si="20"/>
        <v>53588177.174313426</v>
      </c>
    </row>
    <row r="69" spans="1:15" x14ac:dyDescent="0.25">
      <c r="A69" s="2">
        <v>39295</v>
      </c>
      <c r="B69">
        <v>52589522</v>
      </c>
      <c r="C69">
        <v>5.2</v>
      </c>
      <c r="D69">
        <v>141</v>
      </c>
      <c r="E69">
        <v>2587.6999999999998</v>
      </c>
      <c r="F69">
        <v>31</v>
      </c>
      <c r="G69">
        <v>0</v>
      </c>
      <c r="I69">
        <f t="shared" si="14"/>
        <v>-28750083.142445602</v>
      </c>
      <c r="J69">
        <f t="shared" si="15"/>
        <v>34409.595249240483</v>
      </c>
      <c r="K69">
        <f t="shared" si="16"/>
        <v>14522892.337784648</v>
      </c>
      <c r="L69">
        <f t="shared" si="17"/>
        <v>21254660.72972995</v>
      </c>
      <c r="M69">
        <f t="shared" si="18"/>
        <v>50310800.590680063</v>
      </c>
      <c r="N69">
        <f t="shared" si="19"/>
        <v>0</v>
      </c>
      <c r="O69">
        <f t="shared" si="20"/>
        <v>57372680.110998303</v>
      </c>
    </row>
    <row r="70" spans="1:15" x14ac:dyDescent="0.25">
      <c r="A70" s="2">
        <v>39326</v>
      </c>
      <c r="B70">
        <v>46292473</v>
      </c>
      <c r="C70">
        <v>36.9</v>
      </c>
      <c r="D70">
        <v>47.5</v>
      </c>
      <c r="E70">
        <v>2558.4</v>
      </c>
      <c r="F70">
        <v>30</v>
      </c>
      <c r="G70">
        <v>1</v>
      </c>
      <c r="I70">
        <f t="shared" si="14"/>
        <v>-28750083.142445602</v>
      </c>
      <c r="J70">
        <f t="shared" si="15"/>
        <v>244175.78167249495</v>
      </c>
      <c r="K70">
        <f t="shared" si="16"/>
        <v>4892463.7308139773</v>
      </c>
      <c r="L70">
        <f t="shared" si="17"/>
        <v>21013998.535742596</v>
      </c>
      <c r="M70">
        <f t="shared" si="18"/>
        <v>48687871.539367802</v>
      </c>
      <c r="N70">
        <f t="shared" si="19"/>
        <v>-2777562.7498929198</v>
      </c>
      <c r="O70">
        <f t="shared" si="20"/>
        <v>43310863.695258349</v>
      </c>
    </row>
    <row r="71" spans="1:15" x14ac:dyDescent="0.25">
      <c r="A71" s="2">
        <v>39356</v>
      </c>
      <c r="B71">
        <v>42755297</v>
      </c>
      <c r="C71">
        <v>137.69999999999999</v>
      </c>
      <c r="D71">
        <v>19.8</v>
      </c>
      <c r="E71">
        <v>2527.9</v>
      </c>
      <c r="F71">
        <v>31</v>
      </c>
      <c r="G71">
        <v>1</v>
      </c>
      <c r="I71">
        <f t="shared" si="14"/>
        <v>-28750083.142445602</v>
      </c>
      <c r="J71">
        <f t="shared" si="15"/>
        <v>911192.55111931043</v>
      </c>
      <c r="K71">
        <f t="shared" si="16"/>
        <v>2039384.8814761422</v>
      </c>
      <c r="L71">
        <f t="shared" si="17"/>
        <v>20763479.869646538</v>
      </c>
      <c r="M71">
        <f t="shared" si="18"/>
        <v>50310800.590680063</v>
      </c>
      <c r="N71">
        <f t="shared" si="19"/>
        <v>-2777562.7498929198</v>
      </c>
      <c r="O71">
        <f t="shared" si="20"/>
        <v>42497212.000583529</v>
      </c>
    </row>
    <row r="72" spans="1:15" x14ac:dyDescent="0.25">
      <c r="A72" s="2">
        <v>39387</v>
      </c>
      <c r="B72">
        <v>39696528</v>
      </c>
      <c r="C72">
        <v>462.5</v>
      </c>
      <c r="D72">
        <v>0</v>
      </c>
      <c r="E72">
        <v>2500.1</v>
      </c>
      <c r="F72">
        <v>30</v>
      </c>
      <c r="G72">
        <v>1</v>
      </c>
      <c r="I72">
        <f t="shared" si="14"/>
        <v>-28750083.142445602</v>
      </c>
      <c r="J72">
        <f t="shared" si="15"/>
        <v>3060468.808225716</v>
      </c>
      <c r="K72">
        <f t="shared" si="16"/>
        <v>0</v>
      </c>
      <c r="L72">
        <f t="shared" si="17"/>
        <v>20535138.265795048</v>
      </c>
      <c r="M72">
        <f t="shared" si="18"/>
        <v>48687871.539367802</v>
      </c>
      <c r="N72">
        <f t="shared" si="19"/>
        <v>-2777562.7498929198</v>
      </c>
      <c r="O72">
        <f t="shared" si="20"/>
        <v>40755832.721050046</v>
      </c>
    </row>
    <row r="73" spans="1:15" x14ac:dyDescent="0.25">
      <c r="A73" s="2">
        <v>39417</v>
      </c>
      <c r="B73">
        <v>45664188</v>
      </c>
      <c r="C73">
        <v>630.70000000000005</v>
      </c>
      <c r="D73">
        <v>0</v>
      </c>
      <c r="E73">
        <v>2500.6</v>
      </c>
      <c r="F73">
        <v>31</v>
      </c>
      <c r="G73">
        <v>0</v>
      </c>
      <c r="I73">
        <f t="shared" si="14"/>
        <v>-28750083.142445602</v>
      </c>
      <c r="J73">
        <f t="shared" si="15"/>
        <v>4173486.8699415335</v>
      </c>
      <c r="K73">
        <f t="shared" si="16"/>
        <v>0</v>
      </c>
      <c r="L73">
        <f t="shared" si="17"/>
        <v>20539245.129173674</v>
      </c>
      <c r="M73">
        <f t="shared" si="18"/>
        <v>50310800.590680063</v>
      </c>
      <c r="N73">
        <f t="shared" si="19"/>
        <v>0</v>
      </c>
      <c r="O73">
        <f t="shared" si="20"/>
        <v>46273449.447349668</v>
      </c>
    </row>
    <row r="74" spans="1:15" x14ac:dyDescent="0.25">
      <c r="A74" s="2">
        <v>39448</v>
      </c>
      <c r="B74">
        <v>48403355</v>
      </c>
      <c r="C74">
        <v>623.5</v>
      </c>
      <c r="D74">
        <v>0</v>
      </c>
      <c r="E74">
        <v>2487.6999999999998</v>
      </c>
      <c r="F74">
        <v>31</v>
      </c>
      <c r="G74">
        <v>0</v>
      </c>
      <c r="I74">
        <f t="shared" si="14"/>
        <v>-28750083.142445602</v>
      </c>
      <c r="J74">
        <f t="shared" si="15"/>
        <v>4125842.8149810466</v>
      </c>
      <c r="K74">
        <f t="shared" si="16"/>
        <v>0</v>
      </c>
      <c r="L74">
        <f t="shared" si="17"/>
        <v>20433288.054005176</v>
      </c>
      <c r="M74">
        <f t="shared" si="18"/>
        <v>50310800.590680063</v>
      </c>
      <c r="N74">
        <f t="shared" si="19"/>
        <v>0</v>
      </c>
      <c r="O74">
        <f t="shared" si="20"/>
        <v>46119848.317220688</v>
      </c>
    </row>
    <row r="75" spans="1:15" x14ac:dyDescent="0.25">
      <c r="A75" s="2">
        <v>39479</v>
      </c>
      <c r="B75">
        <v>41987002</v>
      </c>
      <c r="C75">
        <v>674.7</v>
      </c>
      <c r="D75">
        <v>0</v>
      </c>
      <c r="E75">
        <v>2489.6</v>
      </c>
      <c r="F75">
        <v>29</v>
      </c>
      <c r="G75">
        <v>0</v>
      </c>
      <c r="I75">
        <f t="shared" si="14"/>
        <v>-28750083.142445602</v>
      </c>
      <c r="J75">
        <f t="shared" si="15"/>
        <v>4464644.9835889526</v>
      </c>
      <c r="K75">
        <f t="shared" si="16"/>
        <v>0</v>
      </c>
      <c r="L75">
        <f t="shared" si="17"/>
        <v>20448894.134843949</v>
      </c>
      <c r="M75">
        <f t="shared" si="18"/>
        <v>47064942.488055542</v>
      </c>
      <c r="N75">
        <f t="shared" si="19"/>
        <v>0</v>
      </c>
      <c r="O75">
        <f t="shared" si="20"/>
        <v>43228398.464042842</v>
      </c>
    </row>
    <row r="76" spans="1:15" x14ac:dyDescent="0.25">
      <c r="A76" s="2">
        <v>39508</v>
      </c>
      <c r="B76">
        <v>42868481</v>
      </c>
      <c r="C76">
        <v>610.20000000000005</v>
      </c>
      <c r="D76">
        <v>0</v>
      </c>
      <c r="E76">
        <v>2485.1</v>
      </c>
      <c r="F76">
        <v>31</v>
      </c>
      <c r="G76">
        <v>1</v>
      </c>
      <c r="I76">
        <f t="shared" si="14"/>
        <v>-28750083.142445602</v>
      </c>
      <c r="J76">
        <f t="shared" si="15"/>
        <v>4037833.6579012587</v>
      </c>
      <c r="K76">
        <f t="shared" si="16"/>
        <v>0</v>
      </c>
      <c r="L76">
        <f t="shared" si="17"/>
        <v>20411932.364436332</v>
      </c>
      <c r="M76">
        <f t="shared" si="18"/>
        <v>50310800.590680063</v>
      </c>
      <c r="N76">
        <f t="shared" si="19"/>
        <v>-2777562.7498929198</v>
      </c>
      <c r="O76">
        <f t="shared" si="20"/>
        <v>43232920.720679134</v>
      </c>
    </row>
    <row r="77" spans="1:15" x14ac:dyDescent="0.25">
      <c r="A77" s="2">
        <v>39539</v>
      </c>
      <c r="B77">
        <v>37437487</v>
      </c>
      <c r="C77">
        <v>253.9</v>
      </c>
      <c r="D77">
        <v>0</v>
      </c>
      <c r="E77">
        <v>2504.1</v>
      </c>
      <c r="F77">
        <v>30</v>
      </c>
      <c r="G77">
        <v>1</v>
      </c>
      <c r="I77">
        <f t="shared" si="14"/>
        <v>-28750083.142445602</v>
      </c>
      <c r="J77">
        <f t="shared" si="15"/>
        <v>1680114.6603427229</v>
      </c>
      <c r="K77">
        <f t="shared" si="16"/>
        <v>0</v>
      </c>
      <c r="L77">
        <f t="shared" si="17"/>
        <v>20567993.17282404</v>
      </c>
      <c r="M77">
        <f t="shared" si="18"/>
        <v>48687871.539367802</v>
      </c>
      <c r="N77">
        <f t="shared" si="19"/>
        <v>-2777562.7498929198</v>
      </c>
      <c r="O77">
        <f t="shared" si="20"/>
        <v>39408333.480196044</v>
      </c>
    </row>
    <row r="78" spans="1:15" x14ac:dyDescent="0.25">
      <c r="A78" s="2">
        <v>39569</v>
      </c>
      <c r="B78">
        <v>40389568</v>
      </c>
      <c r="C78">
        <v>193.5</v>
      </c>
      <c r="D78">
        <v>2.5</v>
      </c>
      <c r="E78">
        <v>2527.5</v>
      </c>
      <c r="F78">
        <v>31</v>
      </c>
      <c r="G78">
        <v>1</v>
      </c>
      <c r="I78">
        <f t="shared" si="14"/>
        <v>-28750083.142445602</v>
      </c>
      <c r="J78">
        <f t="shared" si="15"/>
        <v>1280433.9770630833</v>
      </c>
      <c r="K78">
        <f t="shared" si="16"/>
        <v>257498.09109547248</v>
      </c>
      <c r="L78">
        <f t="shared" si="17"/>
        <v>20760194.378943637</v>
      </c>
      <c r="M78">
        <f t="shared" si="18"/>
        <v>50310800.590680063</v>
      </c>
      <c r="N78">
        <f t="shared" si="19"/>
        <v>-2777562.7498929198</v>
      </c>
      <c r="O78">
        <f t="shared" si="20"/>
        <v>41081281.145443738</v>
      </c>
    </row>
    <row r="79" spans="1:15" x14ac:dyDescent="0.25">
      <c r="A79" s="2">
        <v>39600</v>
      </c>
      <c r="B79">
        <v>46892295</v>
      </c>
      <c r="C79">
        <v>22.7</v>
      </c>
      <c r="D79">
        <v>71.5</v>
      </c>
      <c r="E79">
        <v>2551.1</v>
      </c>
      <c r="F79">
        <v>30</v>
      </c>
      <c r="G79">
        <v>0</v>
      </c>
      <c r="I79">
        <f t="shared" si="14"/>
        <v>-28750083.142445602</v>
      </c>
      <c r="J79">
        <f t="shared" si="15"/>
        <v>150211.11772264595</v>
      </c>
      <c r="K79">
        <f t="shared" si="16"/>
        <v>7364445.4053305127</v>
      </c>
      <c r="L79">
        <f t="shared" si="17"/>
        <v>20954038.330414683</v>
      </c>
      <c r="M79">
        <f t="shared" si="18"/>
        <v>48687871.539367802</v>
      </c>
      <c r="N79">
        <f t="shared" si="19"/>
        <v>0</v>
      </c>
      <c r="O79">
        <f t="shared" si="20"/>
        <v>48406483.250390038</v>
      </c>
    </row>
    <row r="80" spans="1:15" x14ac:dyDescent="0.25">
      <c r="A80" s="2">
        <v>39630</v>
      </c>
      <c r="B80">
        <v>53433614</v>
      </c>
      <c r="C80">
        <v>1</v>
      </c>
      <c r="D80">
        <v>111</v>
      </c>
      <c r="E80">
        <v>2564.5</v>
      </c>
      <c r="F80">
        <v>31</v>
      </c>
      <c r="G80">
        <v>0</v>
      </c>
      <c r="I80">
        <f t="shared" si="14"/>
        <v>-28750083.142445602</v>
      </c>
      <c r="J80">
        <f t="shared" si="15"/>
        <v>6617.2298556231699</v>
      </c>
      <c r="K80">
        <f t="shared" si="16"/>
        <v>11432915.244638978</v>
      </c>
      <c r="L80">
        <f t="shared" si="17"/>
        <v>21064102.268961806</v>
      </c>
      <c r="M80">
        <f t="shared" si="18"/>
        <v>50310800.590680063</v>
      </c>
      <c r="N80">
        <f t="shared" si="19"/>
        <v>0</v>
      </c>
      <c r="O80">
        <f t="shared" si="20"/>
        <v>54064352.191690862</v>
      </c>
    </row>
    <row r="81" spans="1:15" x14ac:dyDescent="0.25">
      <c r="A81" s="2">
        <v>39661</v>
      </c>
      <c r="B81">
        <v>50492140</v>
      </c>
      <c r="C81">
        <v>12.7</v>
      </c>
      <c r="D81">
        <v>64</v>
      </c>
      <c r="E81">
        <v>2572.1</v>
      </c>
      <c r="F81">
        <v>31</v>
      </c>
      <c r="G81">
        <v>0</v>
      </c>
      <c r="I81">
        <f t="shared" si="14"/>
        <v>-28750083.142445602</v>
      </c>
      <c r="J81">
        <f t="shared" si="15"/>
        <v>84038.819166414251</v>
      </c>
      <c r="K81">
        <f t="shared" si="16"/>
        <v>6591951.1320440955</v>
      </c>
      <c r="L81">
        <f t="shared" si="17"/>
        <v>21126526.592316888</v>
      </c>
      <c r="M81">
        <f t="shared" si="18"/>
        <v>50310800.590680063</v>
      </c>
      <c r="N81">
        <f t="shared" si="19"/>
        <v>0</v>
      </c>
      <c r="O81">
        <f t="shared" si="20"/>
        <v>49363233.991761863</v>
      </c>
    </row>
    <row r="82" spans="1:15" x14ac:dyDescent="0.25">
      <c r="A82" s="2">
        <v>39692</v>
      </c>
      <c r="B82">
        <v>43875199</v>
      </c>
      <c r="C82">
        <v>59</v>
      </c>
      <c r="D82">
        <v>26.7</v>
      </c>
      <c r="E82">
        <v>2559.9</v>
      </c>
      <c r="F82">
        <v>30</v>
      </c>
      <c r="G82">
        <v>1</v>
      </c>
      <c r="I82">
        <f t="shared" si="14"/>
        <v>-28750083.142445602</v>
      </c>
      <c r="J82">
        <f t="shared" si="15"/>
        <v>390416.56148176704</v>
      </c>
      <c r="K82">
        <f t="shared" si="16"/>
        <v>2750079.6128996462</v>
      </c>
      <c r="L82">
        <f t="shared" si="17"/>
        <v>21026319.125878464</v>
      </c>
      <c r="M82">
        <f t="shared" si="18"/>
        <v>48687871.539367802</v>
      </c>
      <c r="N82">
        <f t="shared" si="19"/>
        <v>-2777562.7498929198</v>
      </c>
      <c r="O82">
        <f t="shared" si="20"/>
        <v>41327040.947289154</v>
      </c>
    </row>
    <row r="83" spans="1:15" x14ac:dyDescent="0.25">
      <c r="A83" s="2">
        <v>39722</v>
      </c>
      <c r="B83">
        <v>41962529</v>
      </c>
      <c r="C83">
        <v>278.60000000000002</v>
      </c>
      <c r="D83">
        <v>0</v>
      </c>
      <c r="E83">
        <v>2554.6</v>
      </c>
      <c r="F83">
        <v>31</v>
      </c>
      <c r="G83">
        <v>1</v>
      </c>
      <c r="I83">
        <f t="shared" si="14"/>
        <v>-28750083.142445602</v>
      </c>
      <c r="J83">
        <f t="shared" si="15"/>
        <v>1843560.2377766152</v>
      </c>
      <c r="K83">
        <f t="shared" si="16"/>
        <v>0</v>
      </c>
      <c r="L83">
        <f t="shared" si="17"/>
        <v>20982786.374065053</v>
      </c>
      <c r="M83">
        <f t="shared" si="18"/>
        <v>50310800.590680063</v>
      </c>
      <c r="N83">
        <f t="shared" si="19"/>
        <v>-2777562.7498929198</v>
      </c>
      <c r="O83">
        <f t="shared" si="20"/>
        <v>41609501.310183212</v>
      </c>
    </row>
    <row r="84" spans="1:15" x14ac:dyDescent="0.25">
      <c r="A84" s="2">
        <v>39753</v>
      </c>
      <c r="B84">
        <v>41454529</v>
      </c>
      <c r="C84">
        <v>451.6</v>
      </c>
      <c r="D84">
        <v>0</v>
      </c>
      <c r="E84">
        <v>2520.5</v>
      </c>
      <c r="F84">
        <v>30</v>
      </c>
      <c r="G84">
        <v>1</v>
      </c>
      <c r="I84">
        <f t="shared" si="14"/>
        <v>-28750083.142445602</v>
      </c>
      <c r="J84">
        <f t="shared" si="15"/>
        <v>2988341.0027994239</v>
      </c>
      <c r="K84">
        <f t="shared" si="16"/>
        <v>0</v>
      </c>
      <c r="L84">
        <f t="shared" si="17"/>
        <v>20702698.291642904</v>
      </c>
      <c r="M84">
        <f t="shared" si="18"/>
        <v>48687871.539367802</v>
      </c>
      <c r="N84">
        <f t="shared" si="19"/>
        <v>-2777562.7498929198</v>
      </c>
      <c r="O84">
        <f t="shared" si="20"/>
        <v>40851264.941471606</v>
      </c>
    </row>
    <row r="85" spans="1:15" x14ac:dyDescent="0.25">
      <c r="A85" s="2">
        <v>39783</v>
      </c>
      <c r="B85">
        <v>46779913</v>
      </c>
      <c r="C85">
        <v>654.6</v>
      </c>
      <c r="D85">
        <v>0</v>
      </c>
      <c r="E85">
        <v>2514.4</v>
      </c>
      <c r="F85">
        <v>31</v>
      </c>
      <c r="G85">
        <v>0</v>
      </c>
      <c r="I85">
        <f t="shared" si="14"/>
        <v>-28750083.142445602</v>
      </c>
      <c r="J85">
        <f t="shared" si="15"/>
        <v>4331638.6634909268</v>
      </c>
      <c r="K85">
        <f t="shared" si="16"/>
        <v>0</v>
      </c>
      <c r="L85">
        <f t="shared" si="17"/>
        <v>20652594.558423694</v>
      </c>
      <c r="M85">
        <f t="shared" si="18"/>
        <v>50310800.590680063</v>
      </c>
      <c r="N85">
        <f t="shared" si="19"/>
        <v>0</v>
      </c>
      <c r="O85">
        <f t="shared" si="20"/>
        <v>46544950.670149088</v>
      </c>
    </row>
    <row r="86" spans="1:15" x14ac:dyDescent="0.25">
      <c r="A86" s="2">
        <v>39814</v>
      </c>
      <c r="B86">
        <v>49269704</v>
      </c>
      <c r="C86">
        <v>830.2</v>
      </c>
      <c r="D86">
        <v>0</v>
      </c>
      <c r="E86">
        <v>2481</v>
      </c>
      <c r="F86">
        <v>31</v>
      </c>
      <c r="G86">
        <v>0</v>
      </c>
      <c r="I86">
        <f t="shared" si="14"/>
        <v>-28750083.142445602</v>
      </c>
      <c r="J86">
        <f t="shared" si="15"/>
        <v>5493624.2261383561</v>
      </c>
      <c r="K86">
        <f t="shared" si="16"/>
        <v>0</v>
      </c>
      <c r="L86">
        <f t="shared" si="17"/>
        <v>20378256.08473162</v>
      </c>
      <c r="M86">
        <f t="shared" si="18"/>
        <v>50310800.590680063</v>
      </c>
      <c r="N86">
        <f t="shared" si="19"/>
        <v>0</v>
      </c>
      <c r="O86">
        <f t="shared" si="20"/>
        <v>47432597.759104438</v>
      </c>
    </row>
    <row r="87" spans="1:15" x14ac:dyDescent="0.25">
      <c r="A87" s="2">
        <v>39845</v>
      </c>
      <c r="B87">
        <v>42707906</v>
      </c>
      <c r="C87">
        <v>606.4</v>
      </c>
      <c r="D87">
        <v>0</v>
      </c>
      <c r="E87">
        <v>2463.6</v>
      </c>
      <c r="F87">
        <v>28</v>
      </c>
      <c r="G87">
        <v>0</v>
      </c>
      <c r="I87">
        <f t="shared" si="14"/>
        <v>-28750083.142445602</v>
      </c>
      <c r="J87">
        <f t="shared" si="15"/>
        <v>4012688.1844498902</v>
      </c>
      <c r="K87">
        <f t="shared" si="16"/>
        <v>0</v>
      </c>
      <c r="L87">
        <f t="shared" si="17"/>
        <v>20235337.239155509</v>
      </c>
      <c r="M87">
        <f t="shared" si="18"/>
        <v>45442013.436743282</v>
      </c>
      <c r="N87">
        <f t="shared" si="19"/>
        <v>0</v>
      </c>
      <c r="O87">
        <f t="shared" si="20"/>
        <v>40939955.717903078</v>
      </c>
    </row>
    <row r="88" spans="1:15" x14ac:dyDescent="0.25">
      <c r="A88" s="2">
        <v>39873</v>
      </c>
      <c r="B88">
        <v>42120515</v>
      </c>
      <c r="C88">
        <v>533.79999999999995</v>
      </c>
      <c r="D88">
        <v>0</v>
      </c>
      <c r="E88">
        <v>2439.6</v>
      </c>
      <c r="F88">
        <v>31</v>
      </c>
      <c r="G88">
        <v>1</v>
      </c>
      <c r="I88">
        <f t="shared" si="14"/>
        <v>-28750083.142445602</v>
      </c>
      <c r="J88">
        <f t="shared" si="15"/>
        <v>3532277.2969316477</v>
      </c>
      <c r="K88">
        <f t="shared" si="16"/>
        <v>0</v>
      </c>
      <c r="L88">
        <f t="shared" si="17"/>
        <v>20038207.796981562</v>
      </c>
      <c r="M88">
        <f t="shared" si="18"/>
        <v>50310800.590680063</v>
      </c>
      <c r="N88">
        <f t="shared" si="19"/>
        <v>-2777562.7498929198</v>
      </c>
      <c r="O88">
        <f t="shared" si="20"/>
        <v>42353639.792254746</v>
      </c>
    </row>
    <row r="89" spans="1:15" x14ac:dyDescent="0.25">
      <c r="A89" s="2">
        <v>39904</v>
      </c>
      <c r="B89">
        <v>36025863</v>
      </c>
      <c r="C89">
        <v>305.8</v>
      </c>
      <c r="D89">
        <v>1.2</v>
      </c>
      <c r="E89">
        <v>2448.1999999999998</v>
      </c>
      <c r="F89">
        <v>30</v>
      </c>
      <c r="G89">
        <v>1</v>
      </c>
      <c r="I89">
        <f t="shared" si="14"/>
        <v>-28750083.142445602</v>
      </c>
      <c r="J89">
        <f t="shared" si="15"/>
        <v>2023548.8898495655</v>
      </c>
      <c r="K89">
        <f t="shared" si="16"/>
        <v>123599.08372582679</v>
      </c>
      <c r="L89">
        <f t="shared" si="17"/>
        <v>20108845.847093891</v>
      </c>
      <c r="M89">
        <f t="shared" si="18"/>
        <v>48687871.539367802</v>
      </c>
      <c r="N89">
        <f t="shared" si="19"/>
        <v>-2777562.7498929198</v>
      </c>
      <c r="O89">
        <f t="shared" si="20"/>
        <v>39416219.467698559</v>
      </c>
    </row>
    <row r="90" spans="1:15" x14ac:dyDescent="0.25">
      <c r="A90" s="2">
        <v>39934</v>
      </c>
      <c r="B90">
        <v>40093276</v>
      </c>
      <c r="C90">
        <v>158.80000000000001</v>
      </c>
      <c r="D90">
        <v>6.9</v>
      </c>
      <c r="E90">
        <v>2454.4</v>
      </c>
      <c r="F90">
        <v>31</v>
      </c>
      <c r="G90">
        <v>1</v>
      </c>
      <c r="I90">
        <f t="shared" si="14"/>
        <v>-28750083.142445602</v>
      </c>
      <c r="J90">
        <f t="shared" si="15"/>
        <v>1050816.1010729594</v>
      </c>
      <c r="K90">
        <f t="shared" si="16"/>
        <v>710694.73142350407</v>
      </c>
      <c r="L90">
        <f t="shared" si="17"/>
        <v>20159770.952988829</v>
      </c>
      <c r="M90">
        <f t="shared" si="18"/>
        <v>50310800.590680063</v>
      </c>
      <c r="N90">
        <f t="shared" si="19"/>
        <v>-2777562.7498929198</v>
      </c>
      <c r="O90">
        <f t="shared" si="20"/>
        <v>40704436.483826831</v>
      </c>
    </row>
    <row r="91" spans="1:15" x14ac:dyDescent="0.25">
      <c r="A91" s="2">
        <v>39965</v>
      </c>
      <c r="B91">
        <v>42053575</v>
      </c>
      <c r="C91">
        <v>49.3</v>
      </c>
      <c r="D91">
        <v>34.200000000000003</v>
      </c>
      <c r="E91">
        <v>2453.6</v>
      </c>
      <c r="F91">
        <v>30</v>
      </c>
      <c r="G91">
        <v>0</v>
      </c>
      <c r="I91">
        <f t="shared" si="14"/>
        <v>-28750083.142445602</v>
      </c>
      <c r="J91">
        <f t="shared" si="15"/>
        <v>326229.43188222224</v>
      </c>
      <c r="K91">
        <f t="shared" si="16"/>
        <v>3522573.8861860638</v>
      </c>
      <c r="L91">
        <f t="shared" si="17"/>
        <v>20153199.971583031</v>
      </c>
      <c r="M91">
        <f t="shared" si="18"/>
        <v>48687871.539367802</v>
      </c>
      <c r="N91">
        <f t="shared" si="19"/>
        <v>0</v>
      </c>
      <c r="O91">
        <f t="shared" si="20"/>
        <v>43939791.68657352</v>
      </c>
    </row>
    <row r="92" spans="1:15" x14ac:dyDescent="0.25">
      <c r="A92" s="2">
        <v>39995</v>
      </c>
      <c r="B92">
        <v>49014200</v>
      </c>
      <c r="C92">
        <v>6.2</v>
      </c>
      <c r="D92">
        <v>43.7</v>
      </c>
      <c r="E92">
        <v>2472.1</v>
      </c>
      <c r="F92">
        <v>31</v>
      </c>
      <c r="G92">
        <v>0</v>
      </c>
      <c r="I92">
        <f t="shared" si="14"/>
        <v>-28750083.142445602</v>
      </c>
      <c r="J92">
        <f t="shared" si="15"/>
        <v>41026.825104863652</v>
      </c>
      <c r="K92">
        <f t="shared" si="16"/>
        <v>4501066.6323488597</v>
      </c>
      <c r="L92">
        <f t="shared" si="17"/>
        <v>20305153.916592114</v>
      </c>
      <c r="M92">
        <f t="shared" si="18"/>
        <v>50310800.590680063</v>
      </c>
      <c r="N92">
        <f t="shared" si="19"/>
        <v>0</v>
      </c>
      <c r="O92">
        <f t="shared" si="20"/>
        <v>46407964.822280295</v>
      </c>
    </row>
    <row r="93" spans="1:15" x14ac:dyDescent="0.25">
      <c r="A93" s="2">
        <v>40026</v>
      </c>
      <c r="B93">
        <v>49062730</v>
      </c>
      <c r="C93">
        <v>9.8000000000000007</v>
      </c>
      <c r="D93">
        <v>91</v>
      </c>
      <c r="E93">
        <v>2489.8000000000002</v>
      </c>
      <c r="F93">
        <v>31</v>
      </c>
      <c r="G93">
        <v>0</v>
      </c>
      <c r="I93">
        <f t="shared" si="14"/>
        <v>-28750083.142445602</v>
      </c>
      <c r="J93">
        <f t="shared" si="15"/>
        <v>64848.852585107066</v>
      </c>
      <c r="K93">
        <f t="shared" si="16"/>
        <v>9372930.5158751979</v>
      </c>
      <c r="L93">
        <f t="shared" si="17"/>
        <v>20450536.880195402</v>
      </c>
      <c r="M93">
        <f t="shared" si="18"/>
        <v>50310800.590680063</v>
      </c>
      <c r="N93">
        <f t="shared" si="19"/>
        <v>0</v>
      </c>
      <c r="O93">
        <f t="shared" si="20"/>
        <v>51449033.696890168</v>
      </c>
    </row>
    <row r="94" spans="1:15" x14ac:dyDescent="0.25">
      <c r="A94" s="2">
        <v>40057</v>
      </c>
      <c r="B94">
        <v>45459559</v>
      </c>
      <c r="C94">
        <v>55.2</v>
      </c>
      <c r="D94">
        <v>20.9</v>
      </c>
      <c r="E94">
        <v>2499.6999999999998</v>
      </c>
      <c r="F94">
        <v>30</v>
      </c>
      <c r="G94">
        <v>1</v>
      </c>
      <c r="I94">
        <f t="shared" si="14"/>
        <v>-28750083.142445602</v>
      </c>
      <c r="J94">
        <f t="shared" si="15"/>
        <v>365271.088030399</v>
      </c>
      <c r="K94">
        <f t="shared" si="16"/>
        <v>2152684.0415581497</v>
      </c>
      <c r="L94">
        <f t="shared" si="17"/>
        <v>20531852.775092151</v>
      </c>
      <c r="M94">
        <f t="shared" si="18"/>
        <v>48687871.539367802</v>
      </c>
      <c r="N94">
        <f t="shared" si="19"/>
        <v>-2777562.7498929198</v>
      </c>
      <c r="O94">
        <f t="shared" si="20"/>
        <v>40210033.55170998</v>
      </c>
    </row>
    <row r="95" spans="1:15" x14ac:dyDescent="0.25">
      <c r="A95" s="2">
        <v>40087</v>
      </c>
      <c r="B95">
        <v>41950384</v>
      </c>
      <c r="C95">
        <v>287.8</v>
      </c>
      <c r="D95">
        <v>0</v>
      </c>
      <c r="E95">
        <v>2487.3000000000002</v>
      </c>
      <c r="F95">
        <v>31</v>
      </c>
      <c r="G95">
        <v>1</v>
      </c>
      <c r="I95">
        <f t="shared" si="14"/>
        <v>-28750083.142445602</v>
      </c>
      <c r="J95">
        <f t="shared" si="15"/>
        <v>1904438.7524483483</v>
      </c>
      <c r="K95">
        <f t="shared" si="16"/>
        <v>0</v>
      </c>
      <c r="L95">
        <f t="shared" si="17"/>
        <v>20430002.563302282</v>
      </c>
      <c r="M95">
        <f t="shared" si="18"/>
        <v>50310800.590680063</v>
      </c>
      <c r="N95">
        <f t="shared" si="19"/>
        <v>-2777562.7498929198</v>
      </c>
      <c r="O95">
        <f t="shared" si="20"/>
        <v>41117596.014092177</v>
      </c>
    </row>
    <row r="96" spans="1:15" x14ac:dyDescent="0.25">
      <c r="A96" s="2">
        <v>40118</v>
      </c>
      <c r="B96">
        <v>40104832</v>
      </c>
      <c r="C96">
        <v>361.2</v>
      </c>
      <c r="D96">
        <v>0</v>
      </c>
      <c r="E96">
        <v>2477.1</v>
      </c>
      <c r="F96">
        <v>30</v>
      </c>
      <c r="G96">
        <v>1</v>
      </c>
      <c r="I96">
        <f t="shared" si="14"/>
        <v>-28750083.142445602</v>
      </c>
      <c r="J96">
        <f t="shared" si="15"/>
        <v>2390143.4238510891</v>
      </c>
      <c r="K96">
        <f t="shared" si="16"/>
        <v>0</v>
      </c>
      <c r="L96">
        <f t="shared" si="17"/>
        <v>20346222.550378352</v>
      </c>
      <c r="M96">
        <f t="shared" si="18"/>
        <v>48687871.539367802</v>
      </c>
      <c r="N96">
        <f t="shared" si="19"/>
        <v>-2777562.7498929198</v>
      </c>
      <c r="O96">
        <f t="shared" si="20"/>
        <v>39896591.621258721</v>
      </c>
    </row>
    <row r="97" spans="1:15" x14ac:dyDescent="0.25">
      <c r="A97" s="2">
        <v>40148</v>
      </c>
      <c r="B97">
        <v>46088356</v>
      </c>
      <c r="C97">
        <v>631.29999999999995</v>
      </c>
      <c r="D97">
        <v>0</v>
      </c>
      <c r="E97">
        <v>2489.9</v>
      </c>
      <c r="F97">
        <v>31</v>
      </c>
      <c r="G97">
        <v>0</v>
      </c>
      <c r="I97">
        <f t="shared" si="14"/>
        <v>-28750083.142445602</v>
      </c>
      <c r="J97">
        <f t="shared" si="15"/>
        <v>4177457.207854907</v>
      </c>
      <c r="K97">
        <f t="shared" si="16"/>
        <v>0</v>
      </c>
      <c r="L97">
        <f t="shared" si="17"/>
        <v>20451358.252871126</v>
      </c>
      <c r="M97">
        <f t="shared" si="18"/>
        <v>50310800.590680063</v>
      </c>
      <c r="N97">
        <f t="shared" si="19"/>
        <v>0</v>
      </c>
      <c r="O97">
        <f t="shared" si="20"/>
        <v>46189532.908960491</v>
      </c>
    </row>
    <row r="98" spans="1:15" x14ac:dyDescent="0.25">
      <c r="A98" s="2">
        <v>40179</v>
      </c>
      <c r="B98">
        <v>49397907</v>
      </c>
      <c r="C98">
        <v>720</v>
      </c>
      <c r="D98">
        <v>0</v>
      </c>
      <c r="E98">
        <v>2488.6999999999998</v>
      </c>
      <c r="F98">
        <v>31</v>
      </c>
      <c r="G98">
        <v>0</v>
      </c>
      <c r="I98">
        <f t="shared" ref="I98:I133" si="21">const</f>
        <v>-28750083.142445602</v>
      </c>
      <c r="J98">
        <f t="shared" ref="J98:J133" si="22">PearsonHDD*C98</f>
        <v>4764405.4960486824</v>
      </c>
      <c r="K98">
        <f t="shared" ref="K98:K133" si="23">PearsonCDD*D98</f>
        <v>0</v>
      </c>
      <c r="L98">
        <f t="shared" ref="L98:L133" si="24">TorFTE*E98</f>
        <v>20441501.780762427</v>
      </c>
      <c r="M98">
        <f t="shared" ref="M98:M133" si="25">MonthDays*F98</f>
        <v>50310800.590680063</v>
      </c>
      <c r="N98">
        <f t="shared" ref="N98:N133" si="26">Shoulder1*G98</f>
        <v>0</v>
      </c>
      <c r="O98">
        <f t="shared" ref="O98:O129" si="27">SUM(I98:N98)</f>
        <v>46766624.725045569</v>
      </c>
    </row>
    <row r="99" spans="1:15" x14ac:dyDescent="0.25">
      <c r="A99" s="2">
        <v>40210</v>
      </c>
      <c r="B99">
        <v>40768686</v>
      </c>
      <c r="C99">
        <v>598.29999999999995</v>
      </c>
      <c r="D99">
        <v>0</v>
      </c>
      <c r="E99">
        <v>2491.4</v>
      </c>
      <c r="F99">
        <v>28</v>
      </c>
      <c r="G99">
        <v>0</v>
      </c>
      <c r="I99">
        <f t="shared" si="21"/>
        <v>-28750083.142445602</v>
      </c>
      <c r="J99">
        <f t="shared" si="22"/>
        <v>3959088.6226193421</v>
      </c>
      <c r="K99">
        <f t="shared" si="23"/>
        <v>0</v>
      </c>
      <c r="L99">
        <f t="shared" si="24"/>
        <v>20463678.843006995</v>
      </c>
      <c r="M99">
        <f t="shared" si="25"/>
        <v>45442013.436743282</v>
      </c>
      <c r="N99">
        <f t="shared" si="26"/>
        <v>0</v>
      </c>
      <c r="O99">
        <f t="shared" si="27"/>
        <v>41114697.759924017</v>
      </c>
    </row>
    <row r="100" spans="1:15" x14ac:dyDescent="0.25">
      <c r="A100" s="2">
        <v>40238</v>
      </c>
      <c r="B100">
        <v>40910014</v>
      </c>
      <c r="C100">
        <v>422.8</v>
      </c>
      <c r="D100">
        <v>0</v>
      </c>
      <c r="E100">
        <v>2487</v>
      </c>
      <c r="F100">
        <v>31</v>
      </c>
      <c r="G100">
        <v>1</v>
      </c>
      <c r="I100">
        <f t="shared" si="21"/>
        <v>-28750083.142445602</v>
      </c>
      <c r="J100">
        <f t="shared" si="22"/>
        <v>2797764.7829574761</v>
      </c>
      <c r="K100">
        <f t="shared" si="23"/>
        <v>0</v>
      </c>
      <c r="L100">
        <f t="shared" si="24"/>
        <v>20427538.445275106</v>
      </c>
      <c r="M100">
        <f t="shared" si="25"/>
        <v>50310800.590680063</v>
      </c>
      <c r="N100">
        <f t="shared" si="26"/>
        <v>-2777562.7498929198</v>
      </c>
      <c r="O100">
        <f t="shared" si="27"/>
        <v>42008457.926574126</v>
      </c>
    </row>
    <row r="101" spans="1:15" x14ac:dyDescent="0.25">
      <c r="A101" s="2">
        <v>40269</v>
      </c>
      <c r="B101">
        <v>36681881</v>
      </c>
      <c r="C101">
        <v>225.1</v>
      </c>
      <c r="D101">
        <v>0</v>
      </c>
      <c r="E101">
        <v>2481.4</v>
      </c>
      <c r="F101">
        <v>30</v>
      </c>
      <c r="G101">
        <v>1</v>
      </c>
      <c r="I101">
        <f t="shared" si="21"/>
        <v>-28750083.142445602</v>
      </c>
      <c r="J101">
        <f t="shared" si="22"/>
        <v>1489538.4405007756</v>
      </c>
      <c r="K101">
        <f t="shared" si="23"/>
        <v>0</v>
      </c>
      <c r="L101">
        <f t="shared" si="24"/>
        <v>20381541.575434517</v>
      </c>
      <c r="M101">
        <f t="shared" si="25"/>
        <v>48687871.539367802</v>
      </c>
      <c r="N101">
        <f t="shared" si="26"/>
        <v>-2777562.7498929198</v>
      </c>
      <c r="O101">
        <f t="shared" si="27"/>
        <v>39031305.662964575</v>
      </c>
    </row>
    <row r="102" spans="1:15" x14ac:dyDescent="0.25">
      <c r="A102" s="2">
        <v>40299</v>
      </c>
      <c r="B102">
        <v>44687288</v>
      </c>
      <c r="C102">
        <v>107.9</v>
      </c>
      <c r="D102">
        <v>45.7</v>
      </c>
      <c r="E102">
        <v>2495.1999999999998</v>
      </c>
      <c r="F102">
        <v>31</v>
      </c>
      <c r="G102">
        <v>1</v>
      </c>
      <c r="I102">
        <f t="shared" si="21"/>
        <v>-28750083.142445602</v>
      </c>
      <c r="J102">
        <f t="shared" si="22"/>
        <v>713999.10142174002</v>
      </c>
      <c r="K102">
        <f t="shared" si="23"/>
        <v>4707065.1052252371</v>
      </c>
      <c r="L102">
        <f t="shared" si="24"/>
        <v>20494891.004684534</v>
      </c>
      <c r="M102">
        <f t="shared" si="25"/>
        <v>50310800.590680063</v>
      </c>
      <c r="N102">
        <f t="shared" si="26"/>
        <v>-2777562.7498929198</v>
      </c>
      <c r="O102">
        <f t="shared" si="27"/>
        <v>44699109.90967305</v>
      </c>
    </row>
    <row r="103" spans="1:15" x14ac:dyDescent="0.25">
      <c r="A103" s="2">
        <v>40330</v>
      </c>
      <c r="B103">
        <v>51533466</v>
      </c>
      <c r="C103">
        <v>21.7</v>
      </c>
      <c r="D103">
        <v>58.7</v>
      </c>
      <c r="E103">
        <v>2529.1999999999998</v>
      </c>
      <c r="F103">
        <v>30</v>
      </c>
      <c r="G103">
        <v>0</v>
      </c>
      <c r="I103">
        <f t="shared" si="21"/>
        <v>-28750083.142445602</v>
      </c>
      <c r="J103">
        <f t="shared" si="22"/>
        <v>143593.88786702277</v>
      </c>
      <c r="K103">
        <f t="shared" si="23"/>
        <v>6046055.1789216939</v>
      </c>
      <c r="L103">
        <f t="shared" si="24"/>
        <v>20774157.714430958</v>
      </c>
      <c r="M103">
        <f t="shared" si="25"/>
        <v>48687871.539367802</v>
      </c>
      <c r="N103">
        <f t="shared" si="26"/>
        <v>0</v>
      </c>
      <c r="O103">
        <f t="shared" si="27"/>
        <v>46901595.178141877</v>
      </c>
    </row>
    <row r="104" spans="1:15" x14ac:dyDescent="0.25">
      <c r="A104" s="2">
        <v>40360</v>
      </c>
      <c r="B104">
        <v>61497459</v>
      </c>
      <c r="C104">
        <v>1.8</v>
      </c>
      <c r="D104">
        <v>164.9</v>
      </c>
      <c r="E104">
        <v>2575.6999999999998</v>
      </c>
      <c r="F104">
        <v>31</v>
      </c>
      <c r="G104">
        <v>0</v>
      </c>
      <c r="I104">
        <f t="shared" si="21"/>
        <v>-28750083.142445602</v>
      </c>
      <c r="J104">
        <f t="shared" si="22"/>
        <v>11911.013740121705</v>
      </c>
      <c r="K104">
        <f t="shared" si="23"/>
        <v>16984574.088657364</v>
      </c>
      <c r="L104">
        <f t="shared" si="24"/>
        <v>21156096.008642979</v>
      </c>
      <c r="M104">
        <f t="shared" si="25"/>
        <v>50310800.590680063</v>
      </c>
      <c r="N104">
        <f t="shared" si="26"/>
        <v>0</v>
      </c>
      <c r="O104">
        <f t="shared" si="27"/>
        <v>59713298.559274927</v>
      </c>
    </row>
    <row r="105" spans="1:15" x14ac:dyDescent="0.25">
      <c r="A105" s="2">
        <v>40391</v>
      </c>
      <c r="B105">
        <v>57219511</v>
      </c>
      <c r="C105">
        <v>2.1</v>
      </c>
      <c r="D105">
        <v>138.80000000000001</v>
      </c>
      <c r="E105">
        <v>2601.5</v>
      </c>
      <c r="F105">
        <v>31</v>
      </c>
      <c r="G105">
        <v>0</v>
      </c>
      <c r="I105">
        <f t="shared" si="21"/>
        <v>-28750083.142445602</v>
      </c>
      <c r="J105">
        <f t="shared" si="22"/>
        <v>13896.182696808657</v>
      </c>
      <c r="K105">
        <f t="shared" si="23"/>
        <v>14296294.017620634</v>
      </c>
      <c r="L105">
        <f t="shared" si="24"/>
        <v>21368010.158979971</v>
      </c>
      <c r="M105">
        <f t="shared" si="25"/>
        <v>50310800.590680063</v>
      </c>
      <c r="N105">
        <f t="shared" si="26"/>
        <v>0</v>
      </c>
      <c r="O105">
        <f t="shared" si="27"/>
        <v>57238917.807531878</v>
      </c>
    </row>
    <row r="106" spans="1:15" x14ac:dyDescent="0.25">
      <c r="A106" s="2">
        <v>40422</v>
      </c>
      <c r="B106">
        <v>45833578</v>
      </c>
      <c r="C106">
        <v>78.099999999999994</v>
      </c>
      <c r="D106">
        <v>31.5</v>
      </c>
      <c r="E106">
        <v>2574.6999999999998</v>
      </c>
      <c r="F106">
        <v>30</v>
      </c>
      <c r="G106">
        <v>1</v>
      </c>
      <c r="I106">
        <f t="shared" si="21"/>
        <v>-28750083.142445602</v>
      </c>
      <c r="J106">
        <f t="shared" si="22"/>
        <v>516805.65172416955</v>
      </c>
      <c r="K106">
        <f t="shared" si="23"/>
        <v>3244475.9478029534</v>
      </c>
      <c r="L106">
        <f t="shared" si="24"/>
        <v>21147882.281885728</v>
      </c>
      <c r="M106">
        <f t="shared" si="25"/>
        <v>48687871.539367802</v>
      </c>
      <c r="N106">
        <f t="shared" si="26"/>
        <v>-2777562.7498929198</v>
      </c>
      <c r="O106">
        <f t="shared" si="27"/>
        <v>42069389.528442129</v>
      </c>
    </row>
    <row r="107" spans="1:15" x14ac:dyDescent="0.25">
      <c r="A107" s="2">
        <v>40452</v>
      </c>
      <c r="B107">
        <v>41340554</v>
      </c>
      <c r="C107">
        <v>241.6</v>
      </c>
      <c r="D107">
        <v>0</v>
      </c>
      <c r="E107">
        <v>2562.1999999999998</v>
      </c>
      <c r="F107">
        <v>31</v>
      </c>
      <c r="G107">
        <v>1</v>
      </c>
      <c r="I107">
        <f t="shared" si="21"/>
        <v>-28750083.142445602</v>
      </c>
      <c r="J107">
        <f t="shared" si="22"/>
        <v>1598722.7331185578</v>
      </c>
      <c r="K107">
        <f t="shared" si="23"/>
        <v>0</v>
      </c>
      <c r="L107">
        <f t="shared" si="24"/>
        <v>21045210.697420131</v>
      </c>
      <c r="M107">
        <f t="shared" si="25"/>
        <v>50310800.590680063</v>
      </c>
      <c r="N107">
        <f t="shared" si="26"/>
        <v>-2777562.7498929198</v>
      </c>
      <c r="O107">
        <f t="shared" si="27"/>
        <v>41427088.128880233</v>
      </c>
    </row>
    <row r="108" spans="1:15" x14ac:dyDescent="0.25">
      <c r="A108" s="2">
        <v>40483</v>
      </c>
      <c r="B108">
        <v>39815993</v>
      </c>
      <c r="C108">
        <v>405.3</v>
      </c>
      <c r="D108">
        <v>0</v>
      </c>
      <c r="E108">
        <v>2543.5</v>
      </c>
      <c r="F108">
        <v>30</v>
      </c>
      <c r="G108">
        <v>1</v>
      </c>
      <c r="I108">
        <f t="shared" si="21"/>
        <v>-28750083.142445602</v>
      </c>
      <c r="J108">
        <f t="shared" si="22"/>
        <v>2681963.260484071</v>
      </c>
      <c r="K108">
        <f t="shared" si="23"/>
        <v>0</v>
      </c>
      <c r="L108">
        <f t="shared" si="24"/>
        <v>20891614.007059604</v>
      </c>
      <c r="M108">
        <f t="shared" si="25"/>
        <v>48687871.539367802</v>
      </c>
      <c r="N108">
        <f t="shared" si="26"/>
        <v>-2777562.7498929198</v>
      </c>
      <c r="O108">
        <f t="shared" si="27"/>
        <v>40733802.914572954</v>
      </c>
    </row>
    <row r="109" spans="1:15" x14ac:dyDescent="0.25">
      <c r="A109" s="2">
        <v>40513</v>
      </c>
      <c r="B109">
        <v>47209999</v>
      </c>
      <c r="C109">
        <v>676.2</v>
      </c>
      <c r="D109">
        <v>0</v>
      </c>
      <c r="E109">
        <v>2563.6</v>
      </c>
      <c r="F109">
        <v>31</v>
      </c>
      <c r="G109">
        <v>0</v>
      </c>
      <c r="I109">
        <f t="shared" si="21"/>
        <v>-28750083.142445602</v>
      </c>
      <c r="J109">
        <f t="shared" si="22"/>
        <v>4474570.8283723881</v>
      </c>
      <c r="K109">
        <f t="shared" si="23"/>
        <v>0</v>
      </c>
      <c r="L109">
        <f t="shared" si="24"/>
        <v>21056709.914880279</v>
      </c>
      <c r="M109">
        <f t="shared" si="25"/>
        <v>50310800.590680063</v>
      </c>
      <c r="N109">
        <f t="shared" si="26"/>
        <v>0</v>
      </c>
      <c r="O109">
        <f t="shared" si="27"/>
        <v>47091998.191487134</v>
      </c>
    </row>
    <row r="110" spans="1:15" x14ac:dyDescent="0.25">
      <c r="A110" s="2">
        <v>40544</v>
      </c>
      <c r="B110">
        <v>49366174</v>
      </c>
      <c r="C110">
        <v>775.3</v>
      </c>
      <c r="D110">
        <v>0</v>
      </c>
      <c r="E110">
        <v>2550.1999999999998</v>
      </c>
      <c r="F110">
        <v>31</v>
      </c>
      <c r="G110">
        <v>0</v>
      </c>
      <c r="I110">
        <f t="shared" si="21"/>
        <v>-28750083.142445602</v>
      </c>
      <c r="J110">
        <f t="shared" si="22"/>
        <v>5130338.3070646431</v>
      </c>
      <c r="K110">
        <f t="shared" si="23"/>
        <v>0</v>
      </c>
      <c r="L110">
        <f t="shared" si="24"/>
        <v>20946645.97633316</v>
      </c>
      <c r="M110">
        <f t="shared" si="25"/>
        <v>50310800.590680063</v>
      </c>
      <c r="N110">
        <f t="shared" si="26"/>
        <v>0</v>
      </c>
      <c r="O110">
        <f t="shared" si="27"/>
        <v>47637701.731632262</v>
      </c>
    </row>
    <row r="111" spans="1:15" x14ac:dyDescent="0.25">
      <c r="A111" s="2">
        <v>40575</v>
      </c>
      <c r="B111">
        <v>41646640</v>
      </c>
      <c r="C111">
        <v>654.20000000000005</v>
      </c>
      <c r="D111">
        <v>0</v>
      </c>
      <c r="E111">
        <v>2535.6</v>
      </c>
      <c r="F111">
        <v>28</v>
      </c>
      <c r="G111">
        <v>0</v>
      </c>
      <c r="I111">
        <f t="shared" si="21"/>
        <v>-28750083.142445602</v>
      </c>
      <c r="J111">
        <f t="shared" si="22"/>
        <v>4328991.7715486782</v>
      </c>
      <c r="K111">
        <f t="shared" si="23"/>
        <v>0</v>
      </c>
      <c r="L111">
        <f t="shared" si="24"/>
        <v>20826725.565677345</v>
      </c>
      <c r="M111">
        <f t="shared" si="25"/>
        <v>45442013.436743282</v>
      </c>
      <c r="N111">
        <f t="shared" si="26"/>
        <v>0</v>
      </c>
      <c r="O111">
        <f t="shared" si="27"/>
        <v>41847647.631523699</v>
      </c>
    </row>
    <row r="112" spans="1:15" x14ac:dyDescent="0.25">
      <c r="A112" s="2">
        <v>40603</v>
      </c>
      <c r="B112">
        <v>42432747</v>
      </c>
      <c r="C112">
        <v>572.79999999999995</v>
      </c>
      <c r="D112">
        <v>0</v>
      </c>
      <c r="E112">
        <v>2515.6</v>
      </c>
      <c r="F112">
        <v>31</v>
      </c>
      <c r="G112">
        <v>1</v>
      </c>
      <c r="I112">
        <f t="shared" si="21"/>
        <v>-28750083.142445602</v>
      </c>
      <c r="J112">
        <f t="shared" si="22"/>
        <v>3790349.2613009512</v>
      </c>
      <c r="K112">
        <f t="shared" si="23"/>
        <v>0</v>
      </c>
      <c r="L112">
        <f t="shared" si="24"/>
        <v>20662451.03053239</v>
      </c>
      <c r="M112">
        <f t="shared" si="25"/>
        <v>50310800.590680063</v>
      </c>
      <c r="N112">
        <f t="shared" si="26"/>
        <v>-2777562.7498929198</v>
      </c>
      <c r="O112">
        <f t="shared" si="27"/>
        <v>43235954.990174882</v>
      </c>
    </row>
    <row r="113" spans="1:15" x14ac:dyDescent="0.25">
      <c r="A113" s="2">
        <v>40634</v>
      </c>
      <c r="B113">
        <v>38424019</v>
      </c>
      <c r="C113">
        <v>332.3</v>
      </c>
      <c r="D113">
        <v>0</v>
      </c>
      <c r="E113">
        <v>2522.1</v>
      </c>
      <c r="F113">
        <v>30</v>
      </c>
      <c r="G113">
        <v>1</v>
      </c>
      <c r="I113">
        <f t="shared" si="21"/>
        <v>-28750083.142445602</v>
      </c>
      <c r="J113">
        <f t="shared" si="22"/>
        <v>2198905.4810235794</v>
      </c>
      <c r="K113">
        <f t="shared" si="23"/>
        <v>0</v>
      </c>
      <c r="L113">
        <f t="shared" si="24"/>
        <v>20715840.254454501</v>
      </c>
      <c r="M113">
        <f t="shared" si="25"/>
        <v>48687871.539367802</v>
      </c>
      <c r="N113">
        <f t="shared" si="26"/>
        <v>-2777562.7498929198</v>
      </c>
      <c r="O113">
        <f t="shared" si="27"/>
        <v>40074971.382507361</v>
      </c>
    </row>
    <row r="114" spans="1:15" x14ac:dyDescent="0.25">
      <c r="A114" s="2">
        <v>40664</v>
      </c>
      <c r="B114">
        <v>42408613</v>
      </c>
      <c r="C114">
        <v>134.1</v>
      </c>
      <c r="D114">
        <v>13</v>
      </c>
      <c r="E114">
        <v>2547.1999999999998</v>
      </c>
      <c r="F114">
        <v>31</v>
      </c>
      <c r="G114">
        <v>1</v>
      </c>
      <c r="I114">
        <f t="shared" si="21"/>
        <v>-28750083.142445602</v>
      </c>
      <c r="J114">
        <f t="shared" si="22"/>
        <v>887370.52363906708</v>
      </c>
      <c r="K114">
        <f t="shared" si="23"/>
        <v>1338990.0736964568</v>
      </c>
      <c r="L114">
        <f t="shared" si="24"/>
        <v>20922004.796061419</v>
      </c>
      <c r="M114">
        <f t="shared" si="25"/>
        <v>50310800.590680063</v>
      </c>
      <c r="N114">
        <f t="shared" si="26"/>
        <v>-2777562.7498929198</v>
      </c>
      <c r="O114">
        <f t="shared" si="27"/>
        <v>41931520.091738485</v>
      </c>
    </row>
    <row r="115" spans="1:15" x14ac:dyDescent="0.25">
      <c r="A115" s="2">
        <v>40695</v>
      </c>
      <c r="B115">
        <v>49689088</v>
      </c>
      <c r="C115">
        <v>19</v>
      </c>
      <c r="D115">
        <v>52.2</v>
      </c>
      <c r="E115">
        <v>2578.5</v>
      </c>
      <c r="F115">
        <v>30</v>
      </c>
      <c r="G115">
        <v>0</v>
      </c>
      <c r="I115">
        <f t="shared" si="21"/>
        <v>-28750083.142445602</v>
      </c>
      <c r="J115">
        <f t="shared" si="22"/>
        <v>125727.36725684023</v>
      </c>
      <c r="K115">
        <f t="shared" si="23"/>
        <v>5376560.1420734655</v>
      </c>
      <c r="L115">
        <f t="shared" si="24"/>
        <v>21179094.443563271</v>
      </c>
      <c r="M115">
        <f t="shared" si="25"/>
        <v>48687871.539367802</v>
      </c>
      <c r="N115">
        <f t="shared" si="26"/>
        <v>0</v>
      </c>
      <c r="O115">
        <f t="shared" si="27"/>
        <v>46619170.349815771</v>
      </c>
    </row>
    <row r="116" spans="1:15" x14ac:dyDescent="0.25">
      <c r="A116" s="2">
        <v>40725</v>
      </c>
      <c r="B116">
        <v>61625002</v>
      </c>
      <c r="C116">
        <v>0</v>
      </c>
      <c r="D116">
        <v>198.5</v>
      </c>
      <c r="E116">
        <v>2615.1999999999998</v>
      </c>
      <c r="F116">
        <v>31</v>
      </c>
      <c r="G116">
        <v>0</v>
      </c>
      <c r="I116">
        <f t="shared" si="21"/>
        <v>-28750083.142445602</v>
      </c>
      <c r="J116">
        <f t="shared" si="22"/>
        <v>0</v>
      </c>
      <c r="K116">
        <f t="shared" si="23"/>
        <v>20445348.432980515</v>
      </c>
      <c r="L116">
        <f t="shared" si="24"/>
        <v>21480538.215554263</v>
      </c>
      <c r="M116">
        <f t="shared" si="25"/>
        <v>50310800.590680063</v>
      </c>
      <c r="N116">
        <f t="shared" si="26"/>
        <v>0</v>
      </c>
      <c r="O116">
        <f t="shared" si="27"/>
        <v>63486604.096769243</v>
      </c>
    </row>
    <row r="117" spans="1:15" x14ac:dyDescent="0.25">
      <c r="A117" s="2">
        <v>40756</v>
      </c>
      <c r="B117">
        <v>56052529</v>
      </c>
      <c r="C117">
        <v>0</v>
      </c>
      <c r="D117">
        <v>122.2</v>
      </c>
      <c r="E117">
        <v>2644.7</v>
      </c>
      <c r="F117">
        <v>31</v>
      </c>
      <c r="G117">
        <v>0</v>
      </c>
      <c r="I117">
        <f t="shared" si="21"/>
        <v>-28750083.142445602</v>
      </c>
      <c r="J117">
        <f t="shared" si="22"/>
        <v>0</v>
      </c>
      <c r="K117">
        <f t="shared" si="23"/>
        <v>12586506.692746695</v>
      </c>
      <c r="L117">
        <f t="shared" si="24"/>
        <v>21722843.15489307</v>
      </c>
      <c r="M117">
        <f t="shared" si="25"/>
        <v>50310800.590680063</v>
      </c>
      <c r="N117">
        <f t="shared" si="26"/>
        <v>0</v>
      </c>
      <c r="O117">
        <f t="shared" si="27"/>
        <v>55870067.295874223</v>
      </c>
    </row>
    <row r="118" spans="1:15" x14ac:dyDescent="0.25">
      <c r="A118" s="2">
        <v>40787</v>
      </c>
      <c r="B118">
        <v>44303045</v>
      </c>
      <c r="C118">
        <v>48</v>
      </c>
      <c r="D118">
        <v>39.299999999999997</v>
      </c>
      <c r="E118">
        <v>2636.5</v>
      </c>
      <c r="F118">
        <v>30</v>
      </c>
      <c r="G118">
        <v>1</v>
      </c>
      <c r="I118">
        <f t="shared" si="21"/>
        <v>-28750083.142445602</v>
      </c>
      <c r="J118">
        <f t="shared" si="22"/>
        <v>317627.03306991217</v>
      </c>
      <c r="K118">
        <f t="shared" si="23"/>
        <v>4047869.9920208273</v>
      </c>
      <c r="L118">
        <f t="shared" si="24"/>
        <v>21655490.595483642</v>
      </c>
      <c r="M118">
        <f t="shared" si="25"/>
        <v>48687871.539367802</v>
      </c>
      <c r="N118">
        <f t="shared" si="26"/>
        <v>-2777562.7498929198</v>
      </c>
      <c r="O118">
        <f t="shared" si="27"/>
        <v>43181213.267603666</v>
      </c>
    </row>
    <row r="119" spans="1:15" x14ac:dyDescent="0.25">
      <c r="A119" s="2">
        <v>40817</v>
      </c>
      <c r="B119">
        <v>41882054</v>
      </c>
      <c r="C119">
        <v>235.4</v>
      </c>
      <c r="D119">
        <v>2.4</v>
      </c>
      <c r="E119">
        <v>2598.3000000000002</v>
      </c>
      <c r="F119">
        <v>31</v>
      </c>
      <c r="G119">
        <v>1</v>
      </c>
      <c r="I119">
        <f t="shared" si="21"/>
        <v>-28750083.142445602</v>
      </c>
      <c r="J119">
        <f t="shared" si="22"/>
        <v>1557695.9080136942</v>
      </c>
      <c r="K119">
        <f t="shared" si="23"/>
        <v>247198.16745165357</v>
      </c>
      <c r="L119">
        <f t="shared" si="24"/>
        <v>21341726.233356778</v>
      </c>
      <c r="M119">
        <f t="shared" si="25"/>
        <v>50310800.590680063</v>
      </c>
      <c r="N119">
        <f t="shared" si="26"/>
        <v>-2777562.7498929198</v>
      </c>
      <c r="O119">
        <f t="shared" si="27"/>
        <v>41929775.007163666</v>
      </c>
    </row>
    <row r="120" spans="1:15" x14ac:dyDescent="0.25">
      <c r="A120" s="2">
        <v>40848</v>
      </c>
      <c r="B120">
        <v>39806546</v>
      </c>
      <c r="C120">
        <v>341.9</v>
      </c>
      <c r="D120">
        <v>0</v>
      </c>
      <c r="E120">
        <v>2560.4</v>
      </c>
      <c r="F120">
        <v>30</v>
      </c>
      <c r="G120">
        <v>1</v>
      </c>
      <c r="I120">
        <f t="shared" si="21"/>
        <v>-28750083.142445602</v>
      </c>
      <c r="J120">
        <f t="shared" si="22"/>
        <v>2262430.8876375617</v>
      </c>
      <c r="K120">
        <f t="shared" si="23"/>
        <v>0</v>
      </c>
      <c r="L120">
        <f t="shared" si="24"/>
        <v>21030425.98925709</v>
      </c>
      <c r="M120">
        <f t="shared" si="25"/>
        <v>48687871.539367802</v>
      </c>
      <c r="N120">
        <f t="shared" si="26"/>
        <v>-2777562.7498929198</v>
      </c>
      <c r="O120">
        <f t="shared" si="27"/>
        <v>40453082.523923934</v>
      </c>
    </row>
    <row r="121" spans="1:15" x14ac:dyDescent="0.25">
      <c r="A121" s="2">
        <v>40878</v>
      </c>
      <c r="B121">
        <v>43716549</v>
      </c>
      <c r="C121">
        <v>534</v>
      </c>
      <c r="D121">
        <v>0</v>
      </c>
      <c r="E121">
        <v>2550.9</v>
      </c>
      <c r="F121">
        <v>31</v>
      </c>
      <c r="G121">
        <v>0</v>
      </c>
      <c r="I121">
        <f t="shared" si="21"/>
        <v>-28750083.142445602</v>
      </c>
      <c r="J121">
        <f t="shared" si="22"/>
        <v>3533600.7429027725</v>
      </c>
      <c r="K121">
        <f t="shared" si="23"/>
        <v>0</v>
      </c>
      <c r="L121">
        <f t="shared" si="24"/>
        <v>20952395.585063238</v>
      </c>
      <c r="M121">
        <f t="shared" si="25"/>
        <v>50310800.590680063</v>
      </c>
      <c r="N121">
        <f t="shared" si="26"/>
        <v>0</v>
      </c>
      <c r="O121">
        <f t="shared" si="27"/>
        <v>46046713.776200473</v>
      </c>
    </row>
    <row r="122" spans="1:15" x14ac:dyDescent="0.25">
      <c r="A122" s="2">
        <v>40909</v>
      </c>
      <c r="B122">
        <v>46828561</v>
      </c>
      <c r="C122">
        <v>610.79999999999995</v>
      </c>
      <c r="D122">
        <v>0</v>
      </c>
      <c r="E122">
        <v>2533.8000000000002</v>
      </c>
      <c r="F122">
        <v>31</v>
      </c>
      <c r="G122">
        <v>0</v>
      </c>
      <c r="I122">
        <f t="shared" si="21"/>
        <v>-28750083.142445602</v>
      </c>
      <c r="J122">
        <f t="shared" si="22"/>
        <v>4041803.9958146317</v>
      </c>
      <c r="K122">
        <f t="shared" si="23"/>
        <v>0</v>
      </c>
      <c r="L122">
        <f t="shared" si="24"/>
        <v>20811940.857514299</v>
      </c>
      <c r="M122">
        <f t="shared" si="25"/>
        <v>50310800.590680063</v>
      </c>
      <c r="N122">
        <f t="shared" si="26"/>
        <v>0</v>
      </c>
      <c r="O122">
        <f t="shared" si="27"/>
        <v>46414462.301563397</v>
      </c>
    </row>
    <row r="123" spans="1:15" x14ac:dyDescent="0.25">
      <c r="A123" s="2">
        <v>40940</v>
      </c>
      <c r="B123">
        <v>40144723</v>
      </c>
      <c r="C123">
        <v>532</v>
      </c>
      <c r="D123">
        <v>0</v>
      </c>
      <c r="E123">
        <v>2509.6999999999998</v>
      </c>
      <c r="F123">
        <v>29</v>
      </c>
      <c r="G123">
        <v>0</v>
      </c>
      <c r="I123">
        <f t="shared" si="21"/>
        <v>-28750083.142445602</v>
      </c>
      <c r="J123">
        <f t="shared" si="22"/>
        <v>3520366.2831915263</v>
      </c>
      <c r="K123">
        <f t="shared" si="23"/>
        <v>0</v>
      </c>
      <c r="L123">
        <f t="shared" si="24"/>
        <v>20613990.042664628</v>
      </c>
      <c r="M123">
        <f t="shared" si="25"/>
        <v>47064942.488055542</v>
      </c>
      <c r="N123">
        <f t="shared" si="26"/>
        <v>0</v>
      </c>
      <c r="O123">
        <f t="shared" si="27"/>
        <v>42449215.671466097</v>
      </c>
    </row>
    <row r="124" spans="1:15" x14ac:dyDescent="0.25">
      <c r="A124" s="2">
        <v>40969</v>
      </c>
      <c r="B124">
        <v>38792419</v>
      </c>
      <c r="C124">
        <v>349.4</v>
      </c>
      <c r="D124">
        <v>0.2</v>
      </c>
      <c r="E124">
        <v>2500.1</v>
      </c>
      <c r="F124">
        <v>31</v>
      </c>
      <c r="G124">
        <v>1</v>
      </c>
      <c r="I124">
        <f t="shared" si="21"/>
        <v>-28750083.142445602</v>
      </c>
      <c r="J124">
        <f t="shared" si="22"/>
        <v>2312060.1115547353</v>
      </c>
      <c r="K124">
        <f t="shared" si="23"/>
        <v>20599.8472876378</v>
      </c>
      <c r="L124">
        <f t="shared" si="24"/>
        <v>20535138.265795048</v>
      </c>
      <c r="M124">
        <f t="shared" si="25"/>
        <v>50310800.590680063</v>
      </c>
      <c r="N124">
        <f t="shared" si="26"/>
        <v>-2777562.7498929198</v>
      </c>
      <c r="O124">
        <f t="shared" si="27"/>
        <v>41650952.92297896</v>
      </c>
    </row>
    <row r="125" spans="1:15" x14ac:dyDescent="0.25">
      <c r="A125" s="2">
        <v>41000</v>
      </c>
      <c r="B125">
        <v>37716766</v>
      </c>
      <c r="C125">
        <v>321.7</v>
      </c>
      <c r="D125">
        <v>0</v>
      </c>
      <c r="E125">
        <v>2523.8000000000002</v>
      </c>
      <c r="F125">
        <v>30</v>
      </c>
      <c r="G125">
        <v>1</v>
      </c>
      <c r="I125">
        <f t="shared" si="21"/>
        <v>-28750083.142445602</v>
      </c>
      <c r="J125">
        <f t="shared" si="22"/>
        <v>2128762.8445539735</v>
      </c>
      <c r="K125">
        <f t="shared" si="23"/>
        <v>0</v>
      </c>
      <c r="L125">
        <f t="shared" si="24"/>
        <v>20729803.589941822</v>
      </c>
      <c r="M125">
        <f t="shared" si="25"/>
        <v>48687871.539367802</v>
      </c>
      <c r="N125">
        <f t="shared" si="26"/>
        <v>-2777562.7498929198</v>
      </c>
      <c r="O125">
        <f t="shared" si="27"/>
        <v>40018792.081525072</v>
      </c>
    </row>
    <row r="126" spans="1:15" x14ac:dyDescent="0.25">
      <c r="A126" s="2">
        <v>41030</v>
      </c>
      <c r="B126">
        <v>42865233</v>
      </c>
      <c r="C126">
        <v>81.3</v>
      </c>
      <c r="D126">
        <v>36.700000000000003</v>
      </c>
      <c r="E126">
        <v>2559.6999999999998</v>
      </c>
      <c r="F126">
        <v>31</v>
      </c>
      <c r="G126">
        <v>1</v>
      </c>
      <c r="I126">
        <f t="shared" si="21"/>
        <v>-28750083.142445602</v>
      </c>
      <c r="J126">
        <f t="shared" si="22"/>
        <v>537980.78726216371</v>
      </c>
      <c r="K126">
        <f t="shared" si="23"/>
        <v>3780071.9772815364</v>
      </c>
      <c r="L126">
        <f t="shared" si="24"/>
        <v>21024676.380527012</v>
      </c>
      <c r="M126">
        <f t="shared" si="25"/>
        <v>50310800.590680063</v>
      </c>
      <c r="N126">
        <f t="shared" si="26"/>
        <v>-2777562.7498929198</v>
      </c>
      <c r="O126">
        <f t="shared" si="27"/>
        <v>44125883.84341225</v>
      </c>
    </row>
    <row r="127" spans="1:15" x14ac:dyDescent="0.25">
      <c r="A127" s="2">
        <v>41061</v>
      </c>
      <c r="B127">
        <v>52997688</v>
      </c>
      <c r="C127">
        <v>23.2</v>
      </c>
      <c r="D127">
        <v>101.6</v>
      </c>
      <c r="E127">
        <v>2611</v>
      </c>
      <c r="F127">
        <v>30</v>
      </c>
      <c r="G127">
        <v>0</v>
      </c>
      <c r="I127">
        <f t="shared" si="21"/>
        <v>-28750083.142445602</v>
      </c>
      <c r="J127">
        <f t="shared" si="22"/>
        <v>153519.73265045753</v>
      </c>
      <c r="K127">
        <f t="shared" si="23"/>
        <v>10464722.422120001</v>
      </c>
      <c r="L127">
        <f t="shared" si="24"/>
        <v>21446040.563173823</v>
      </c>
      <c r="M127">
        <f t="shared" si="25"/>
        <v>48687871.539367802</v>
      </c>
      <c r="N127">
        <f t="shared" si="26"/>
        <v>0</v>
      </c>
      <c r="O127">
        <f t="shared" si="27"/>
        <v>52002071.11486648</v>
      </c>
    </row>
    <row r="128" spans="1:15" x14ac:dyDescent="0.25">
      <c r="A128" s="2">
        <v>41091</v>
      </c>
      <c r="B128">
        <v>63233816</v>
      </c>
      <c r="C128">
        <v>0</v>
      </c>
      <c r="D128">
        <v>190.1</v>
      </c>
      <c r="E128">
        <v>2648.6</v>
      </c>
      <c r="F128">
        <v>31</v>
      </c>
      <c r="G128">
        <v>0</v>
      </c>
      <c r="I128">
        <f t="shared" si="21"/>
        <v>-28750083.142445602</v>
      </c>
      <c r="J128">
        <f t="shared" si="22"/>
        <v>0</v>
      </c>
      <c r="K128">
        <f t="shared" si="23"/>
        <v>19580154.846899725</v>
      </c>
      <c r="L128">
        <f t="shared" si="24"/>
        <v>21754876.689246338</v>
      </c>
      <c r="M128">
        <f t="shared" si="25"/>
        <v>50310800.590680063</v>
      </c>
      <c r="N128">
        <f t="shared" si="26"/>
        <v>0</v>
      </c>
      <c r="O128">
        <f t="shared" si="27"/>
        <v>62895748.984380528</v>
      </c>
    </row>
    <row r="129" spans="1:15" x14ac:dyDescent="0.25">
      <c r="A129" s="2">
        <v>41122</v>
      </c>
      <c r="B129">
        <v>57288251</v>
      </c>
      <c r="C129">
        <v>2</v>
      </c>
      <c r="D129">
        <v>112.1</v>
      </c>
      <c r="E129">
        <v>2691.8</v>
      </c>
      <c r="F129">
        <v>31</v>
      </c>
      <c r="G129">
        <v>0</v>
      </c>
      <c r="I129">
        <f t="shared" si="21"/>
        <v>-28750083.142445602</v>
      </c>
      <c r="J129">
        <f t="shared" si="22"/>
        <v>13234.45971124634</v>
      </c>
      <c r="K129">
        <f t="shared" si="23"/>
        <v>11546214.404720986</v>
      </c>
      <c r="L129">
        <f t="shared" si="24"/>
        <v>22109709.685159441</v>
      </c>
      <c r="M129">
        <f t="shared" si="25"/>
        <v>50310800.590680063</v>
      </c>
      <c r="N129">
        <f t="shared" si="26"/>
        <v>0</v>
      </c>
      <c r="O129">
        <f t="shared" si="27"/>
        <v>55229875.997826129</v>
      </c>
    </row>
    <row r="130" spans="1:15" x14ac:dyDescent="0.25">
      <c r="A130" s="2">
        <v>41153</v>
      </c>
      <c r="B130">
        <v>46380786</v>
      </c>
      <c r="C130">
        <v>85</v>
      </c>
      <c r="D130">
        <v>35.6</v>
      </c>
      <c r="E130">
        <v>2687.7</v>
      </c>
      <c r="F130">
        <v>30</v>
      </c>
      <c r="G130">
        <v>1</v>
      </c>
      <c r="I130">
        <f t="shared" si="21"/>
        <v>-28750083.142445602</v>
      </c>
      <c r="J130">
        <f t="shared" si="22"/>
        <v>562464.53772796947</v>
      </c>
      <c r="K130">
        <f t="shared" si="23"/>
        <v>3666772.8171995282</v>
      </c>
      <c r="L130">
        <f t="shared" si="24"/>
        <v>22076033.405454725</v>
      </c>
      <c r="M130">
        <f t="shared" si="25"/>
        <v>48687871.539367802</v>
      </c>
      <c r="N130">
        <f t="shared" si="26"/>
        <v>-2777562.7498929198</v>
      </c>
      <c r="O130">
        <f t="shared" ref="O130:O133" si="28">SUM(I130:N130)</f>
        <v>43465496.407411501</v>
      </c>
    </row>
    <row r="131" spans="1:15" x14ac:dyDescent="0.25">
      <c r="A131" s="2">
        <v>41183</v>
      </c>
      <c r="B131">
        <v>41744479</v>
      </c>
      <c r="C131">
        <v>242.5</v>
      </c>
      <c r="D131">
        <v>1.1000000000000001</v>
      </c>
      <c r="E131">
        <v>2693.2</v>
      </c>
      <c r="F131">
        <v>31</v>
      </c>
      <c r="G131">
        <v>1</v>
      </c>
      <c r="I131">
        <f t="shared" si="21"/>
        <v>-28750083.142445602</v>
      </c>
      <c r="J131">
        <f t="shared" si="22"/>
        <v>1604678.2399886188</v>
      </c>
      <c r="K131">
        <f t="shared" si="23"/>
        <v>113299.1600820079</v>
      </c>
      <c r="L131">
        <f t="shared" si="24"/>
        <v>22121208.902619585</v>
      </c>
      <c r="M131">
        <f t="shared" si="25"/>
        <v>50310800.590680063</v>
      </c>
      <c r="N131">
        <f t="shared" si="26"/>
        <v>-2777562.7498929198</v>
      </c>
      <c r="O131">
        <f t="shared" si="28"/>
        <v>42622341.001031756</v>
      </c>
    </row>
    <row r="132" spans="1:15" x14ac:dyDescent="0.25">
      <c r="A132" s="2">
        <v>41214</v>
      </c>
      <c r="B132">
        <v>39247878</v>
      </c>
      <c r="C132">
        <v>434</v>
      </c>
      <c r="D132">
        <v>0</v>
      </c>
      <c r="E132">
        <v>2668.9</v>
      </c>
      <c r="F132">
        <v>30</v>
      </c>
      <c r="G132">
        <v>1</v>
      </c>
      <c r="I132">
        <f t="shared" si="21"/>
        <v>-28750083.142445602</v>
      </c>
      <c r="J132">
        <f t="shared" si="22"/>
        <v>2871877.7573404559</v>
      </c>
      <c r="K132">
        <f t="shared" si="23"/>
        <v>0</v>
      </c>
      <c r="L132">
        <f t="shared" si="24"/>
        <v>21921615.342418469</v>
      </c>
      <c r="M132">
        <f t="shared" si="25"/>
        <v>48687871.539367802</v>
      </c>
      <c r="N132">
        <f t="shared" si="26"/>
        <v>-2777562.7498929198</v>
      </c>
      <c r="O132">
        <f t="shared" si="28"/>
        <v>41953718.746788204</v>
      </c>
    </row>
    <row r="133" spans="1:15" x14ac:dyDescent="0.25">
      <c r="A133" s="2">
        <v>41244</v>
      </c>
      <c r="B133">
        <v>44598971</v>
      </c>
      <c r="C133">
        <v>533.5</v>
      </c>
      <c r="D133">
        <v>0</v>
      </c>
      <c r="E133">
        <v>2665.6</v>
      </c>
      <c r="F133">
        <v>31</v>
      </c>
      <c r="G133">
        <v>0</v>
      </c>
      <c r="I133">
        <f t="shared" si="21"/>
        <v>-28750083.142445602</v>
      </c>
      <c r="J133">
        <f t="shared" si="22"/>
        <v>3530292.127974961</v>
      </c>
      <c r="K133">
        <f t="shared" si="23"/>
        <v>0</v>
      </c>
      <c r="L133">
        <f t="shared" si="24"/>
        <v>21894510.044119548</v>
      </c>
      <c r="M133">
        <f t="shared" si="25"/>
        <v>50310800.590680063</v>
      </c>
      <c r="N133">
        <f t="shared" si="26"/>
        <v>0</v>
      </c>
      <c r="O133">
        <f t="shared" si="28"/>
        <v>46985519.62032897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E134"/>
  <sheetViews>
    <sheetView workbookViewId="0"/>
  </sheetViews>
  <sheetFormatPr defaultColWidth="9.140625" defaultRowHeight="15" x14ac:dyDescent="0.25"/>
  <cols>
    <col min="1" max="1" width="10.7109375" bestFit="1" customWidth="1"/>
    <col min="2" max="2" width="10.7109375" customWidth="1"/>
    <col min="3" max="3" width="9" bestFit="1" customWidth="1"/>
  </cols>
  <sheetData>
    <row r="1" spans="1:5" x14ac:dyDescent="0.25">
      <c r="A1" t="s">
        <v>2</v>
      </c>
      <c r="B1" t="s">
        <v>3</v>
      </c>
      <c r="C1" t="s">
        <v>4</v>
      </c>
      <c r="D1" t="s">
        <v>31</v>
      </c>
      <c r="E1" t="s">
        <v>32</v>
      </c>
    </row>
    <row r="2" spans="1:5" x14ac:dyDescent="0.25">
      <c r="A2" s="2">
        <v>37257</v>
      </c>
      <c r="B2" s="6">
        <f t="shared" ref="B2:B33" si="0">YEAR(A2)</f>
        <v>2002</v>
      </c>
      <c r="C2">
        <v>44994028</v>
      </c>
      <c r="D2">
        <v>43804161.767833412</v>
      </c>
      <c r="E2" s="5">
        <f t="shared" ref="E2:E33" si="1">ABS(D2-C2)/C2</f>
        <v>2.644498136878495E-2</v>
      </c>
    </row>
    <row r="3" spans="1:5" x14ac:dyDescent="0.25">
      <c r="A3" s="2">
        <v>37288</v>
      </c>
      <c r="B3" s="6">
        <f t="shared" si="0"/>
        <v>2002</v>
      </c>
      <c r="C3">
        <v>37568894</v>
      </c>
      <c r="D3">
        <v>38630808.146159798</v>
      </c>
      <c r="E3" s="5">
        <f t="shared" si="1"/>
        <v>2.8265781424382574E-2</v>
      </c>
    </row>
    <row r="4" spans="1:5" x14ac:dyDescent="0.25">
      <c r="A4" s="2">
        <v>37316</v>
      </c>
      <c r="B4" s="6">
        <f t="shared" si="0"/>
        <v>2002</v>
      </c>
      <c r="C4">
        <v>42737446</v>
      </c>
      <c r="D4">
        <v>40779121.280992866</v>
      </c>
      <c r="E4" s="5">
        <f t="shared" si="1"/>
        <v>4.5822221547987083E-2</v>
      </c>
    </row>
    <row r="5" spans="1:5" x14ac:dyDescent="0.25">
      <c r="A5" s="2">
        <v>37347</v>
      </c>
      <c r="B5" s="6">
        <f t="shared" si="0"/>
        <v>2002</v>
      </c>
      <c r="C5">
        <v>39147597</v>
      </c>
      <c r="D5">
        <v>38668989.396619953</v>
      </c>
      <c r="E5" s="5">
        <f t="shared" si="1"/>
        <v>1.2225721118464736E-2</v>
      </c>
    </row>
    <row r="6" spans="1:5" x14ac:dyDescent="0.25">
      <c r="A6" s="2">
        <v>37377</v>
      </c>
      <c r="B6" s="6">
        <f t="shared" si="0"/>
        <v>2002</v>
      </c>
      <c r="C6">
        <v>40435651</v>
      </c>
      <c r="D6">
        <v>39758483.963234872</v>
      </c>
      <c r="E6" s="5">
        <f t="shared" si="1"/>
        <v>1.674678210980524E-2</v>
      </c>
    </row>
    <row r="7" spans="1:5" x14ac:dyDescent="0.25">
      <c r="A7" s="2">
        <v>37408</v>
      </c>
      <c r="B7" s="6">
        <f t="shared" si="0"/>
        <v>2002</v>
      </c>
      <c r="C7">
        <v>47697303</v>
      </c>
      <c r="D7">
        <v>46157287.054031499</v>
      </c>
      <c r="E7" s="5">
        <f t="shared" si="1"/>
        <v>3.2287275151982937E-2</v>
      </c>
    </row>
    <row r="8" spans="1:5" x14ac:dyDescent="0.25">
      <c r="A8" s="2">
        <v>37438</v>
      </c>
      <c r="B8" s="6">
        <f t="shared" si="0"/>
        <v>2002</v>
      </c>
      <c r="C8">
        <v>61631439</v>
      </c>
      <c r="D8">
        <v>60417189.162242264</v>
      </c>
      <c r="E8" s="5">
        <f t="shared" si="1"/>
        <v>1.970179274505884E-2</v>
      </c>
    </row>
    <row r="9" spans="1:5" x14ac:dyDescent="0.25">
      <c r="A9" s="2">
        <v>37469</v>
      </c>
      <c r="B9" s="6">
        <f t="shared" si="0"/>
        <v>2002</v>
      </c>
      <c r="C9">
        <v>58763340</v>
      </c>
      <c r="D9">
        <v>55537648.633195579</v>
      </c>
      <c r="E9" s="5">
        <f t="shared" si="1"/>
        <v>5.4892920770065502E-2</v>
      </c>
    </row>
    <row r="10" spans="1:5" x14ac:dyDescent="0.25">
      <c r="A10" s="2">
        <v>37500</v>
      </c>
      <c r="B10" s="6">
        <f t="shared" si="0"/>
        <v>2002</v>
      </c>
      <c r="C10">
        <v>46861340</v>
      </c>
      <c r="D10">
        <v>45627829.504047938</v>
      </c>
      <c r="E10" s="5">
        <f t="shared" si="1"/>
        <v>2.632256132564844E-2</v>
      </c>
    </row>
    <row r="11" spans="1:5" x14ac:dyDescent="0.25">
      <c r="A11" s="2">
        <v>37530</v>
      </c>
      <c r="B11" s="6">
        <f t="shared" si="0"/>
        <v>2002</v>
      </c>
      <c r="C11">
        <v>41859246</v>
      </c>
      <c r="D11">
        <v>40881399.480220839</v>
      </c>
      <c r="E11" s="5">
        <f t="shared" si="1"/>
        <v>2.3360347192569131E-2</v>
      </c>
    </row>
    <row r="12" spans="1:5" x14ac:dyDescent="0.25">
      <c r="A12" s="2">
        <v>37561</v>
      </c>
      <c r="B12" s="6">
        <f t="shared" si="0"/>
        <v>2002</v>
      </c>
      <c r="C12">
        <v>39708994</v>
      </c>
      <c r="D12">
        <v>39062995.661185078</v>
      </c>
      <c r="E12" s="5">
        <f t="shared" si="1"/>
        <v>1.6268312886871968E-2</v>
      </c>
    </row>
    <row r="13" spans="1:5" x14ac:dyDescent="0.25">
      <c r="A13" s="2">
        <v>37591</v>
      </c>
      <c r="B13" s="6">
        <f t="shared" si="0"/>
        <v>2002</v>
      </c>
      <c r="C13">
        <v>44384068</v>
      </c>
      <c r="D13">
        <v>44637245.293428332</v>
      </c>
      <c r="E13" s="5">
        <f t="shared" si="1"/>
        <v>5.7042381385214985E-3</v>
      </c>
    </row>
    <row r="14" spans="1:5" x14ac:dyDescent="0.25">
      <c r="A14" s="2">
        <v>37622</v>
      </c>
      <c r="B14" s="6">
        <f t="shared" si="0"/>
        <v>2003</v>
      </c>
      <c r="C14">
        <v>46049624</v>
      </c>
      <c r="D14">
        <v>45904447.030664399</v>
      </c>
      <c r="E14" s="5">
        <f t="shared" si="1"/>
        <v>3.1526200807980697E-3</v>
      </c>
    </row>
    <row r="15" spans="1:5" x14ac:dyDescent="0.25">
      <c r="A15" s="2">
        <v>37653</v>
      </c>
      <c r="B15" s="6">
        <f t="shared" si="0"/>
        <v>2003</v>
      </c>
      <c r="C15">
        <v>40095973</v>
      </c>
      <c r="D15">
        <v>40262334.72897017</v>
      </c>
      <c r="E15" s="5">
        <f t="shared" si="1"/>
        <v>4.1490882131771691E-3</v>
      </c>
    </row>
    <row r="16" spans="1:5" x14ac:dyDescent="0.25">
      <c r="A16" s="2">
        <v>37681</v>
      </c>
      <c r="B16" s="6">
        <f t="shared" si="0"/>
        <v>2003</v>
      </c>
      <c r="C16">
        <v>42167524</v>
      </c>
      <c r="D16">
        <v>41570923.615008876</v>
      </c>
      <c r="E16" s="5">
        <f t="shared" si="1"/>
        <v>1.4148338066781542E-2</v>
      </c>
    </row>
    <row r="17" spans="1:5" x14ac:dyDescent="0.25">
      <c r="A17" s="2">
        <v>37712</v>
      </c>
      <c r="B17" s="6">
        <f t="shared" si="0"/>
        <v>2003</v>
      </c>
      <c r="C17">
        <v>36553705</v>
      </c>
      <c r="D17">
        <v>38942972.720678344</v>
      </c>
      <c r="E17" s="5">
        <f t="shared" si="1"/>
        <v>6.5363216141245989E-2</v>
      </c>
    </row>
    <row r="18" spans="1:5" x14ac:dyDescent="0.25">
      <c r="A18" s="2">
        <v>37742</v>
      </c>
      <c r="B18" s="6">
        <f t="shared" si="0"/>
        <v>2003</v>
      </c>
      <c r="C18">
        <v>37556483</v>
      </c>
      <c r="D18">
        <v>39105735.588125631</v>
      </c>
      <c r="E18" s="5">
        <f t="shared" si="1"/>
        <v>4.125126913842362E-2</v>
      </c>
    </row>
    <row r="19" spans="1:5" x14ac:dyDescent="0.25">
      <c r="A19" s="2">
        <v>37773</v>
      </c>
      <c r="B19" s="6">
        <f t="shared" si="0"/>
        <v>2003</v>
      </c>
      <c r="C19">
        <v>42984371</v>
      </c>
      <c r="D19">
        <v>44984107.386525854</v>
      </c>
      <c r="E19" s="5">
        <f t="shared" si="1"/>
        <v>4.6522406633002833E-2</v>
      </c>
    </row>
    <row r="20" spans="1:5" x14ac:dyDescent="0.25">
      <c r="A20" s="2">
        <v>37803</v>
      </c>
      <c r="B20" s="6">
        <f t="shared" si="0"/>
        <v>2003</v>
      </c>
      <c r="C20">
        <v>52284129</v>
      </c>
      <c r="D20">
        <v>53216668.470223367</v>
      </c>
      <c r="E20" s="5">
        <f t="shared" si="1"/>
        <v>1.7835995130058822E-2</v>
      </c>
    </row>
    <row r="21" spans="1:5" x14ac:dyDescent="0.25">
      <c r="A21" s="2">
        <v>37834</v>
      </c>
      <c r="B21" s="6">
        <f t="shared" si="0"/>
        <v>2003</v>
      </c>
      <c r="C21">
        <v>50166813</v>
      </c>
      <c r="D21">
        <v>54368126.804962859</v>
      </c>
      <c r="E21" s="5">
        <f t="shared" si="1"/>
        <v>8.3746874750900729E-2</v>
      </c>
    </row>
    <row r="22" spans="1:5" x14ac:dyDescent="0.25">
      <c r="A22" s="2">
        <v>37865</v>
      </c>
      <c r="B22" s="6">
        <f t="shared" si="0"/>
        <v>2003</v>
      </c>
      <c r="C22">
        <v>41546449</v>
      </c>
      <c r="D22">
        <v>39497344.680352822</v>
      </c>
      <c r="E22" s="5">
        <f t="shared" si="1"/>
        <v>4.9320805242517307E-2</v>
      </c>
    </row>
    <row r="23" spans="1:5" x14ac:dyDescent="0.25">
      <c r="A23" s="2">
        <v>37895</v>
      </c>
      <c r="B23" s="6">
        <f t="shared" si="0"/>
        <v>2003</v>
      </c>
      <c r="C23">
        <v>39767949</v>
      </c>
      <c r="D23">
        <v>39946265.67040614</v>
      </c>
      <c r="E23" s="5">
        <f t="shared" si="1"/>
        <v>4.4839292669114116E-3</v>
      </c>
    </row>
    <row r="24" spans="1:5" x14ac:dyDescent="0.25">
      <c r="A24" s="2">
        <v>37926</v>
      </c>
      <c r="B24" s="6">
        <f t="shared" si="0"/>
        <v>2003</v>
      </c>
      <c r="C24">
        <v>39517539</v>
      </c>
      <c r="D24">
        <v>38990207.058155879</v>
      </c>
      <c r="E24" s="5">
        <f t="shared" si="1"/>
        <v>1.3344250557812333E-2</v>
      </c>
    </row>
    <row r="25" spans="1:5" x14ac:dyDescent="0.25">
      <c r="A25" s="2">
        <v>37956</v>
      </c>
      <c r="B25" s="6">
        <f t="shared" si="0"/>
        <v>2003</v>
      </c>
      <c r="C25">
        <v>44880488</v>
      </c>
      <c r="D25">
        <v>44511197.332289606</v>
      </c>
      <c r="E25" s="5">
        <f t="shared" si="1"/>
        <v>8.2283122168901913E-3</v>
      </c>
    </row>
    <row r="26" spans="1:5" x14ac:dyDescent="0.25">
      <c r="A26" s="2">
        <v>37987</v>
      </c>
      <c r="B26" s="6">
        <f t="shared" si="0"/>
        <v>2004</v>
      </c>
      <c r="C26">
        <v>46621843</v>
      </c>
      <c r="D26">
        <v>46377350.868359216</v>
      </c>
      <c r="E26" s="5">
        <f t="shared" si="1"/>
        <v>5.2441541541115057E-3</v>
      </c>
    </row>
    <row r="27" spans="1:5" x14ac:dyDescent="0.25">
      <c r="A27" s="2">
        <v>38018</v>
      </c>
      <c r="B27" s="6">
        <f t="shared" si="0"/>
        <v>2004</v>
      </c>
      <c r="C27">
        <v>41725458</v>
      </c>
      <c r="D27">
        <v>41729868.765529834</v>
      </c>
      <c r="E27" s="5">
        <f t="shared" si="1"/>
        <v>1.0570921785528954E-4</v>
      </c>
    </row>
    <row r="28" spans="1:5" x14ac:dyDescent="0.25">
      <c r="A28" s="2">
        <v>38047</v>
      </c>
      <c r="B28" s="6">
        <f t="shared" si="0"/>
        <v>2004</v>
      </c>
      <c r="C28">
        <v>40318730</v>
      </c>
      <c r="D28">
        <v>41268098.680056915</v>
      </c>
      <c r="E28" s="5">
        <f t="shared" si="1"/>
        <v>2.3546591870748774E-2</v>
      </c>
    </row>
    <row r="29" spans="1:5" x14ac:dyDescent="0.25">
      <c r="A29" s="2">
        <v>38078</v>
      </c>
      <c r="B29" s="6">
        <f t="shared" si="0"/>
        <v>2004</v>
      </c>
      <c r="C29">
        <v>36501288</v>
      </c>
      <c r="D29">
        <v>38825297.994899832</v>
      </c>
      <c r="E29" s="5">
        <f t="shared" si="1"/>
        <v>6.3669259969670974E-2</v>
      </c>
    </row>
    <row r="30" spans="1:5" x14ac:dyDescent="0.25">
      <c r="A30" s="2">
        <v>38108</v>
      </c>
      <c r="B30" s="6">
        <f t="shared" si="0"/>
        <v>2004</v>
      </c>
      <c r="C30">
        <v>37912797</v>
      </c>
      <c r="D30">
        <v>40306057.408425704</v>
      </c>
      <c r="E30" s="5">
        <f t="shared" si="1"/>
        <v>6.3125398224396459E-2</v>
      </c>
    </row>
    <row r="31" spans="1:5" x14ac:dyDescent="0.25">
      <c r="A31" s="2">
        <v>38139</v>
      </c>
      <c r="B31" s="6">
        <f t="shared" si="0"/>
        <v>2004</v>
      </c>
      <c r="C31">
        <v>40816462</v>
      </c>
      <c r="D31">
        <v>43376227.916014344</v>
      </c>
      <c r="E31" s="5">
        <f t="shared" si="1"/>
        <v>6.2714056794396913E-2</v>
      </c>
    </row>
    <row r="32" spans="1:5" x14ac:dyDescent="0.25">
      <c r="A32" s="2">
        <v>38169</v>
      </c>
      <c r="B32" s="6">
        <f t="shared" si="0"/>
        <v>2004</v>
      </c>
      <c r="C32">
        <v>46558822</v>
      </c>
      <c r="D32">
        <v>50511203.456171378</v>
      </c>
      <c r="E32" s="5">
        <f t="shared" si="1"/>
        <v>8.4890065650101251E-2</v>
      </c>
    </row>
    <row r="33" spans="1:5" x14ac:dyDescent="0.25">
      <c r="A33" s="2">
        <v>38200</v>
      </c>
      <c r="B33" s="6">
        <f t="shared" si="0"/>
        <v>2004</v>
      </c>
      <c r="C33">
        <v>46668262</v>
      </c>
      <c r="D33">
        <v>47983369.323526114</v>
      </c>
      <c r="E33" s="5">
        <f t="shared" si="1"/>
        <v>2.8179907868137757E-2</v>
      </c>
    </row>
    <row r="34" spans="1:5" x14ac:dyDescent="0.25">
      <c r="A34" s="2">
        <v>38231</v>
      </c>
      <c r="B34" s="6">
        <f t="shared" ref="B34:B65" si="2">YEAR(A34)</f>
        <v>2004</v>
      </c>
      <c r="C34">
        <v>42381567</v>
      </c>
      <c r="D34">
        <v>41516491.606898487</v>
      </c>
      <c r="E34" s="5">
        <f t="shared" ref="E34:E65" si="3">ABS(D34-C34)/C34</f>
        <v>2.0411595283900508E-2</v>
      </c>
    </row>
    <row r="35" spans="1:5" x14ac:dyDescent="0.25">
      <c r="A35" s="2">
        <v>38261</v>
      </c>
      <c r="B35" s="6">
        <f t="shared" si="2"/>
        <v>2004</v>
      </c>
      <c r="C35">
        <v>40841015</v>
      </c>
      <c r="D35">
        <v>40022406.867335007</v>
      </c>
      <c r="E35" s="5">
        <f t="shared" si="3"/>
        <v>2.0043775421962295E-2</v>
      </c>
    </row>
    <row r="36" spans="1:5" x14ac:dyDescent="0.25">
      <c r="A36" s="2">
        <v>38292</v>
      </c>
      <c r="B36" s="6">
        <f t="shared" si="2"/>
        <v>2004</v>
      </c>
      <c r="C36">
        <v>39833401</v>
      </c>
      <c r="D36">
        <v>38980110.464261159</v>
      </c>
      <c r="E36" s="5">
        <f t="shared" si="3"/>
        <v>2.1421483336028491E-2</v>
      </c>
    </row>
    <row r="37" spans="1:5" x14ac:dyDescent="0.25">
      <c r="A37" s="2">
        <v>38322</v>
      </c>
      <c r="B37" s="6">
        <f t="shared" si="2"/>
        <v>2004</v>
      </c>
      <c r="C37">
        <v>44722043</v>
      </c>
      <c r="D37">
        <v>44974296.680595562</v>
      </c>
      <c r="E37" s="5">
        <f t="shared" si="3"/>
        <v>5.6404775737897723E-3</v>
      </c>
    </row>
    <row r="38" spans="1:5" x14ac:dyDescent="0.25">
      <c r="A38" s="2">
        <v>38353</v>
      </c>
      <c r="B38" s="6">
        <f t="shared" si="2"/>
        <v>2005</v>
      </c>
      <c r="C38">
        <v>48542522</v>
      </c>
      <c r="D38">
        <v>45646120.699821055</v>
      </c>
      <c r="E38" s="5">
        <f t="shared" si="3"/>
        <v>5.9667301591354173E-2</v>
      </c>
    </row>
    <row r="39" spans="1:5" x14ac:dyDescent="0.25">
      <c r="A39" s="2">
        <v>38384</v>
      </c>
      <c r="B39" s="6">
        <f t="shared" si="2"/>
        <v>2005</v>
      </c>
      <c r="C39">
        <v>41428497</v>
      </c>
      <c r="D39">
        <v>39609794.467727192</v>
      </c>
      <c r="E39" s="5">
        <f t="shared" si="3"/>
        <v>4.389979516449289E-2</v>
      </c>
    </row>
    <row r="40" spans="1:5" x14ac:dyDescent="0.25">
      <c r="A40" s="2">
        <v>38412</v>
      </c>
      <c r="B40" s="6">
        <f t="shared" si="2"/>
        <v>2005</v>
      </c>
      <c r="C40">
        <v>41222444</v>
      </c>
      <c r="D40">
        <v>41660903.69635734</v>
      </c>
      <c r="E40" s="5">
        <f t="shared" si="3"/>
        <v>1.0636431366304716E-2</v>
      </c>
    </row>
    <row r="41" spans="1:5" x14ac:dyDescent="0.25">
      <c r="A41" s="2">
        <v>38443</v>
      </c>
      <c r="B41" s="6">
        <f t="shared" si="2"/>
        <v>2005</v>
      </c>
      <c r="C41">
        <v>37169881</v>
      </c>
      <c r="D41">
        <v>38309483.53958001</v>
      </c>
      <c r="E41" s="5">
        <f t="shared" si="3"/>
        <v>3.0659300189312143E-2</v>
      </c>
    </row>
    <row r="42" spans="1:5" x14ac:dyDescent="0.25">
      <c r="A42" s="2">
        <v>38473</v>
      </c>
      <c r="B42" s="6">
        <f t="shared" si="2"/>
        <v>2005</v>
      </c>
      <c r="C42">
        <v>41798246</v>
      </c>
      <c r="D42">
        <v>39511466.296009012</v>
      </c>
      <c r="E42" s="5">
        <f t="shared" si="3"/>
        <v>5.4709944144330565E-2</v>
      </c>
    </row>
    <row r="43" spans="1:5" x14ac:dyDescent="0.25">
      <c r="A43" s="2">
        <v>38504</v>
      </c>
      <c r="B43" s="6">
        <f t="shared" si="2"/>
        <v>2005</v>
      </c>
      <c r="C43">
        <v>50864873</v>
      </c>
      <c r="D43">
        <v>54857266.027808428</v>
      </c>
      <c r="E43" s="5">
        <f t="shared" si="3"/>
        <v>7.849017981050356E-2</v>
      </c>
    </row>
    <row r="44" spans="1:5" x14ac:dyDescent="0.25">
      <c r="A44" s="2">
        <v>38534</v>
      </c>
      <c r="B44" s="6">
        <f t="shared" si="2"/>
        <v>2005</v>
      </c>
      <c r="C44">
        <v>64310254</v>
      </c>
      <c r="D44">
        <v>61129339.01881063</v>
      </c>
      <c r="E44" s="5">
        <f t="shared" si="3"/>
        <v>4.9462018625977905E-2</v>
      </c>
    </row>
    <row r="45" spans="1:5" x14ac:dyDescent="0.25">
      <c r="A45" s="2">
        <v>38565</v>
      </c>
      <c r="B45" s="6">
        <f t="shared" si="2"/>
        <v>2005</v>
      </c>
      <c r="C45">
        <v>57380326</v>
      </c>
      <c r="D45">
        <v>56530032.894201644</v>
      </c>
      <c r="E45" s="5">
        <f t="shared" si="3"/>
        <v>1.4818547838127588E-2</v>
      </c>
    </row>
    <row r="46" spans="1:5" x14ac:dyDescent="0.25">
      <c r="A46" s="2">
        <v>38596</v>
      </c>
      <c r="B46" s="6">
        <f t="shared" si="2"/>
        <v>2005</v>
      </c>
      <c r="C46">
        <v>44439886</v>
      </c>
      <c r="D46">
        <v>43184889.600367874</v>
      </c>
      <c r="E46" s="5">
        <f t="shared" si="3"/>
        <v>2.8240315459677957E-2</v>
      </c>
    </row>
    <row r="47" spans="1:5" x14ac:dyDescent="0.25">
      <c r="A47" s="2">
        <v>38626</v>
      </c>
      <c r="B47" s="6">
        <f t="shared" si="2"/>
        <v>2005</v>
      </c>
      <c r="C47">
        <v>43790040</v>
      </c>
      <c r="D47">
        <v>41398033.503508717</v>
      </c>
      <c r="E47" s="5">
        <f t="shared" si="3"/>
        <v>5.4624441916273268E-2</v>
      </c>
    </row>
    <row r="48" spans="1:5" x14ac:dyDescent="0.25">
      <c r="A48" s="2">
        <v>38657</v>
      </c>
      <c r="B48" s="6">
        <f t="shared" si="2"/>
        <v>2005</v>
      </c>
      <c r="C48">
        <v>40873328</v>
      </c>
      <c r="D48">
        <v>39831811.215965688</v>
      </c>
      <c r="E48" s="5">
        <f t="shared" si="3"/>
        <v>2.5481575271637087E-2</v>
      </c>
    </row>
    <row r="49" spans="1:5" x14ac:dyDescent="0.25">
      <c r="A49" s="2">
        <v>38687</v>
      </c>
      <c r="B49" s="6">
        <f t="shared" si="2"/>
        <v>2005</v>
      </c>
      <c r="C49">
        <v>44804197</v>
      </c>
      <c r="D49">
        <v>45906089.03777805</v>
      </c>
      <c r="E49" s="5">
        <f t="shared" si="3"/>
        <v>2.4593500420910339E-2</v>
      </c>
    </row>
    <row r="50" spans="1:5" x14ac:dyDescent="0.25">
      <c r="A50" s="2">
        <v>38718</v>
      </c>
      <c r="B50" s="6">
        <f t="shared" si="2"/>
        <v>2006</v>
      </c>
      <c r="C50">
        <v>45114205</v>
      </c>
      <c r="D50">
        <v>44971867.342478186</v>
      </c>
      <c r="E50" s="5">
        <f t="shared" si="3"/>
        <v>3.1550518849177128E-3</v>
      </c>
    </row>
    <row r="51" spans="1:5" x14ac:dyDescent="0.25">
      <c r="A51" s="2">
        <v>38749</v>
      </c>
      <c r="B51" s="6">
        <f t="shared" si="2"/>
        <v>2006</v>
      </c>
      <c r="C51">
        <v>40806997</v>
      </c>
      <c r="D51">
        <v>40264854.531247824</v>
      </c>
      <c r="E51" s="5">
        <f t="shared" si="3"/>
        <v>1.3285527203880638E-2</v>
      </c>
    </row>
    <row r="52" spans="1:5" x14ac:dyDescent="0.25">
      <c r="A52" s="2">
        <v>38777</v>
      </c>
      <c r="B52" s="6">
        <f t="shared" si="2"/>
        <v>2006</v>
      </c>
      <c r="C52">
        <v>40480471</v>
      </c>
      <c r="D52">
        <v>41641042.758134678</v>
      </c>
      <c r="E52" s="5">
        <f t="shared" si="3"/>
        <v>2.8669917356808374E-2</v>
      </c>
    </row>
    <row r="53" spans="1:5" x14ac:dyDescent="0.25">
      <c r="A53" s="2">
        <v>38808</v>
      </c>
      <c r="B53" s="6">
        <f t="shared" si="2"/>
        <v>2006</v>
      </c>
      <c r="C53">
        <v>35812279</v>
      </c>
      <c r="D53">
        <v>38590590.013280973</v>
      </c>
      <c r="E53" s="5">
        <f t="shared" si="3"/>
        <v>7.7579843865311471E-2</v>
      </c>
    </row>
    <row r="54" spans="1:5" x14ac:dyDescent="0.25">
      <c r="A54" s="2">
        <v>38838</v>
      </c>
      <c r="B54" s="6">
        <f t="shared" si="2"/>
        <v>2006</v>
      </c>
      <c r="C54">
        <v>42016702</v>
      </c>
      <c r="D54">
        <v>42218789.812561303</v>
      </c>
      <c r="E54" s="5">
        <f t="shared" si="3"/>
        <v>4.8097019266601024E-3</v>
      </c>
    </row>
    <row r="55" spans="1:5" x14ac:dyDescent="0.25">
      <c r="A55" s="2">
        <v>38869</v>
      </c>
      <c r="B55" s="6">
        <f t="shared" si="2"/>
        <v>2006</v>
      </c>
      <c r="C55">
        <v>47732513</v>
      </c>
      <c r="D55">
        <v>47923152.681223586</v>
      </c>
      <c r="E55" s="5">
        <f t="shared" si="3"/>
        <v>3.9939167087973387E-3</v>
      </c>
    </row>
    <row r="56" spans="1:5" x14ac:dyDescent="0.25">
      <c r="A56" s="2">
        <v>38899</v>
      </c>
      <c r="B56" s="6">
        <f t="shared" si="2"/>
        <v>2006</v>
      </c>
      <c r="C56">
        <v>57684708</v>
      </c>
      <c r="D56">
        <v>59485331.523877688</v>
      </c>
      <c r="E56" s="5">
        <f t="shared" si="3"/>
        <v>3.1214919626145768E-2</v>
      </c>
    </row>
    <row r="57" spans="1:5" x14ac:dyDescent="0.25">
      <c r="A57" s="2">
        <v>38930</v>
      </c>
      <c r="B57" s="6">
        <f t="shared" si="2"/>
        <v>2006</v>
      </c>
      <c r="C57">
        <v>54013596</v>
      </c>
      <c r="D57">
        <v>52829854.068206213</v>
      </c>
      <c r="E57" s="5">
        <f t="shared" si="3"/>
        <v>2.1915629016697694E-2</v>
      </c>
    </row>
    <row r="58" spans="1:5" x14ac:dyDescent="0.25">
      <c r="A58" s="2">
        <v>38961</v>
      </c>
      <c r="B58" s="6">
        <f t="shared" si="2"/>
        <v>2006</v>
      </c>
      <c r="C58">
        <v>41817352</v>
      </c>
      <c r="D58">
        <v>39553638.349466816</v>
      </c>
      <c r="E58" s="5">
        <f t="shared" si="3"/>
        <v>5.4133357141628299E-2</v>
      </c>
    </row>
    <row r="59" spans="1:5" x14ac:dyDescent="0.25">
      <c r="A59" s="2">
        <v>38991</v>
      </c>
      <c r="B59" s="6">
        <f t="shared" si="2"/>
        <v>2006</v>
      </c>
      <c r="C59">
        <v>40617584</v>
      </c>
      <c r="D59">
        <v>41037895.719603769</v>
      </c>
      <c r="E59" s="5">
        <f t="shared" si="3"/>
        <v>1.0348023644236681E-2</v>
      </c>
    </row>
    <row r="60" spans="1:5" x14ac:dyDescent="0.25">
      <c r="A60" s="2">
        <v>39022</v>
      </c>
      <c r="B60" s="6">
        <f t="shared" si="2"/>
        <v>2006</v>
      </c>
      <c r="C60">
        <v>39860324</v>
      </c>
      <c r="D60">
        <v>39645401.427257538</v>
      </c>
      <c r="E60" s="5">
        <f t="shared" si="3"/>
        <v>5.391892267169282E-3</v>
      </c>
    </row>
    <row r="61" spans="1:5" x14ac:dyDescent="0.25">
      <c r="A61" s="2">
        <v>39052</v>
      </c>
      <c r="B61" s="6">
        <f t="shared" si="2"/>
        <v>2006</v>
      </c>
      <c r="C61">
        <v>42300327</v>
      </c>
      <c r="D61">
        <v>44895242.707116649</v>
      </c>
      <c r="E61" s="5">
        <f t="shared" si="3"/>
        <v>6.1345050763239928E-2</v>
      </c>
    </row>
    <row r="62" spans="1:5" x14ac:dyDescent="0.25">
      <c r="A62" s="2">
        <v>39083</v>
      </c>
      <c r="B62" s="6">
        <f t="shared" si="2"/>
        <v>2007</v>
      </c>
      <c r="C62">
        <v>49655654</v>
      </c>
      <c r="D62">
        <v>45843151.541706443</v>
      </c>
      <c r="E62" s="5">
        <f t="shared" si="3"/>
        <v>7.6778818748285085E-2</v>
      </c>
    </row>
    <row r="63" spans="1:5" x14ac:dyDescent="0.25">
      <c r="A63" s="2">
        <v>39114</v>
      </c>
      <c r="B63" s="6">
        <f t="shared" si="2"/>
        <v>2007</v>
      </c>
      <c r="C63">
        <v>42071834</v>
      </c>
      <c r="D63">
        <v>41623443.044047326</v>
      </c>
      <c r="E63" s="5">
        <f t="shared" si="3"/>
        <v>1.0657746842048154E-2</v>
      </c>
    </row>
    <row r="64" spans="1:5" x14ac:dyDescent="0.25">
      <c r="A64" s="2">
        <v>39142</v>
      </c>
      <c r="B64" s="6">
        <f t="shared" si="2"/>
        <v>2007</v>
      </c>
      <c r="C64">
        <v>42673883</v>
      </c>
      <c r="D64">
        <v>42443930.293446645</v>
      </c>
      <c r="E64" s="5">
        <f t="shared" si="3"/>
        <v>5.3886051698964176E-3</v>
      </c>
    </row>
    <row r="65" spans="1:5" x14ac:dyDescent="0.25">
      <c r="A65" s="2">
        <v>39173</v>
      </c>
      <c r="B65" s="6">
        <f t="shared" si="2"/>
        <v>2007</v>
      </c>
      <c r="C65">
        <v>38768209</v>
      </c>
      <c r="D65">
        <v>39630737.705370173</v>
      </c>
      <c r="E65" s="5">
        <f t="shared" si="3"/>
        <v>2.2248350584629092E-2</v>
      </c>
    </row>
    <row r="66" spans="1:5" x14ac:dyDescent="0.25">
      <c r="A66" s="2">
        <v>39203</v>
      </c>
      <c r="B66" s="6">
        <f t="shared" ref="B66:B97" si="4">YEAR(A66)</f>
        <v>2007</v>
      </c>
      <c r="C66">
        <v>42375322</v>
      </c>
      <c r="D66">
        <v>42330115.197809353</v>
      </c>
      <c r="E66" s="5">
        <f t="shared" ref="E66:E97" si="5">ABS(D66-C66)/C66</f>
        <v>1.066819083773488E-3</v>
      </c>
    </row>
    <row r="67" spans="1:5" x14ac:dyDescent="0.25">
      <c r="A67" s="2">
        <v>39234</v>
      </c>
      <c r="B67" s="6">
        <f t="shared" si="4"/>
        <v>2007</v>
      </c>
      <c r="C67">
        <v>47241676</v>
      </c>
      <c r="D67">
        <v>50974587.589932755</v>
      </c>
      <c r="E67" s="5">
        <f t="shared" si="5"/>
        <v>7.9017340323250904E-2</v>
      </c>
    </row>
    <row r="68" spans="1:5" x14ac:dyDescent="0.25">
      <c r="A68" s="2">
        <v>39264</v>
      </c>
      <c r="B68" s="6">
        <f t="shared" si="4"/>
        <v>2007</v>
      </c>
      <c r="C68">
        <v>55686988</v>
      </c>
      <c r="D68">
        <v>53588177.174313426</v>
      </c>
      <c r="E68" s="5">
        <f t="shared" si="5"/>
        <v>3.7689429812339179E-2</v>
      </c>
    </row>
    <row r="69" spans="1:5" x14ac:dyDescent="0.25">
      <c r="A69" s="2">
        <v>39295</v>
      </c>
      <c r="B69" s="6">
        <f t="shared" si="4"/>
        <v>2007</v>
      </c>
      <c r="C69">
        <v>52589522</v>
      </c>
      <c r="D69">
        <v>57372680.110998303</v>
      </c>
      <c r="E69" s="5">
        <f t="shared" si="5"/>
        <v>9.0952682760613468E-2</v>
      </c>
    </row>
    <row r="70" spans="1:5" x14ac:dyDescent="0.25">
      <c r="A70" s="2">
        <v>39326</v>
      </c>
      <c r="B70" s="6">
        <f t="shared" si="4"/>
        <v>2007</v>
      </c>
      <c r="C70">
        <v>46292473</v>
      </c>
      <c r="D70">
        <v>43310863.695258349</v>
      </c>
      <c r="E70" s="5">
        <f t="shared" si="5"/>
        <v>6.4408080007772553E-2</v>
      </c>
    </row>
    <row r="71" spans="1:5" x14ac:dyDescent="0.25">
      <c r="A71" s="2">
        <v>39356</v>
      </c>
      <c r="B71" s="6">
        <f t="shared" si="4"/>
        <v>2007</v>
      </c>
      <c r="C71">
        <v>42755297</v>
      </c>
      <c r="D71">
        <v>42497212.000583529</v>
      </c>
      <c r="E71" s="5">
        <f t="shared" si="5"/>
        <v>6.0363280698639641E-3</v>
      </c>
    </row>
    <row r="72" spans="1:5" x14ac:dyDescent="0.25">
      <c r="A72" s="2">
        <v>39387</v>
      </c>
      <c r="B72" s="6">
        <f t="shared" si="4"/>
        <v>2007</v>
      </c>
      <c r="C72">
        <v>39696528</v>
      </c>
      <c r="D72">
        <v>40755832.721050046</v>
      </c>
      <c r="E72" s="5">
        <f t="shared" si="5"/>
        <v>2.668507233302737E-2</v>
      </c>
    </row>
    <row r="73" spans="1:5" x14ac:dyDescent="0.25">
      <c r="A73" s="2">
        <v>39417</v>
      </c>
      <c r="B73" s="6">
        <f t="shared" si="4"/>
        <v>2007</v>
      </c>
      <c r="C73">
        <v>45664188</v>
      </c>
      <c r="D73">
        <v>46273449.447349668</v>
      </c>
      <c r="E73" s="5">
        <f t="shared" si="5"/>
        <v>1.334221572821283E-2</v>
      </c>
    </row>
    <row r="74" spans="1:5" x14ac:dyDescent="0.25">
      <c r="A74" s="2">
        <v>39448</v>
      </c>
      <c r="B74" s="6">
        <f t="shared" si="4"/>
        <v>2008</v>
      </c>
      <c r="C74">
        <v>48403355</v>
      </c>
      <c r="D74">
        <v>46119848.317220688</v>
      </c>
      <c r="E74" s="5">
        <f t="shared" si="5"/>
        <v>4.7176619942549687E-2</v>
      </c>
    </row>
    <row r="75" spans="1:5" x14ac:dyDescent="0.25">
      <c r="A75" s="2">
        <v>39479</v>
      </c>
      <c r="B75" s="6">
        <f t="shared" si="4"/>
        <v>2008</v>
      </c>
      <c r="C75">
        <v>41987002</v>
      </c>
      <c r="D75">
        <v>43228398.464042842</v>
      </c>
      <c r="E75" s="5">
        <f t="shared" si="5"/>
        <v>2.9566208705323671E-2</v>
      </c>
    </row>
    <row r="76" spans="1:5" x14ac:dyDescent="0.25">
      <c r="A76" s="2">
        <v>39508</v>
      </c>
      <c r="B76" s="6">
        <f t="shared" si="4"/>
        <v>2008</v>
      </c>
      <c r="C76">
        <v>42868481</v>
      </c>
      <c r="D76">
        <v>43232920.720679134</v>
      </c>
      <c r="E76" s="5">
        <f t="shared" si="5"/>
        <v>8.5013443951777561E-3</v>
      </c>
    </row>
    <row r="77" spans="1:5" x14ac:dyDescent="0.25">
      <c r="A77" s="2">
        <v>39539</v>
      </c>
      <c r="B77" s="6">
        <f t="shared" si="4"/>
        <v>2008</v>
      </c>
      <c r="C77">
        <v>37437487</v>
      </c>
      <c r="D77">
        <v>39408333.480196044</v>
      </c>
      <c r="E77" s="5">
        <f t="shared" si="5"/>
        <v>5.2643663828078092E-2</v>
      </c>
    </row>
    <row r="78" spans="1:5" x14ac:dyDescent="0.25">
      <c r="A78" s="2">
        <v>39569</v>
      </c>
      <c r="B78" s="6">
        <f t="shared" si="4"/>
        <v>2008</v>
      </c>
      <c r="C78">
        <v>40389568</v>
      </c>
      <c r="D78">
        <v>41081281.145443738</v>
      </c>
      <c r="E78" s="5">
        <f t="shared" si="5"/>
        <v>1.7126034758374674E-2</v>
      </c>
    </row>
    <row r="79" spans="1:5" x14ac:dyDescent="0.25">
      <c r="A79" s="2">
        <v>39600</v>
      </c>
      <c r="B79" s="6">
        <f t="shared" si="4"/>
        <v>2008</v>
      </c>
      <c r="C79">
        <v>46892295</v>
      </c>
      <c r="D79">
        <v>48406483.250390038</v>
      </c>
      <c r="E79" s="5">
        <f t="shared" si="5"/>
        <v>3.2290768672977893E-2</v>
      </c>
    </row>
    <row r="80" spans="1:5" x14ac:dyDescent="0.25">
      <c r="A80" s="2">
        <v>39630</v>
      </c>
      <c r="B80" s="6">
        <f t="shared" si="4"/>
        <v>2008</v>
      </c>
      <c r="C80">
        <v>53433614</v>
      </c>
      <c r="D80">
        <v>54064352.191690862</v>
      </c>
      <c r="E80" s="5">
        <f t="shared" si="5"/>
        <v>1.1804146200757863E-2</v>
      </c>
    </row>
    <row r="81" spans="1:5" x14ac:dyDescent="0.25">
      <c r="A81" s="2">
        <v>39661</v>
      </c>
      <c r="B81" s="6">
        <f t="shared" si="4"/>
        <v>2008</v>
      </c>
      <c r="C81">
        <v>50492140</v>
      </c>
      <c r="D81">
        <v>49363233.991761863</v>
      </c>
      <c r="E81" s="5">
        <f t="shared" si="5"/>
        <v>2.2358054307821708E-2</v>
      </c>
    </row>
    <row r="82" spans="1:5" x14ac:dyDescent="0.25">
      <c r="A82" s="2">
        <v>39692</v>
      </c>
      <c r="B82" s="6">
        <f t="shared" si="4"/>
        <v>2008</v>
      </c>
      <c r="C82">
        <v>43875199</v>
      </c>
      <c r="D82">
        <v>41327040.947289154</v>
      </c>
      <c r="E82" s="5">
        <f t="shared" si="5"/>
        <v>5.8077412998419585E-2</v>
      </c>
    </row>
    <row r="83" spans="1:5" x14ac:dyDescent="0.25">
      <c r="A83" s="2">
        <v>39722</v>
      </c>
      <c r="B83" s="6">
        <f t="shared" si="4"/>
        <v>2008</v>
      </c>
      <c r="C83">
        <v>41962529</v>
      </c>
      <c r="D83">
        <v>41609501.310183212</v>
      </c>
      <c r="E83" s="5">
        <f t="shared" si="5"/>
        <v>8.4129269190803026E-3</v>
      </c>
    </row>
    <row r="84" spans="1:5" x14ac:dyDescent="0.25">
      <c r="A84" s="2">
        <v>39753</v>
      </c>
      <c r="B84" s="6">
        <f t="shared" si="4"/>
        <v>2008</v>
      </c>
      <c r="C84">
        <v>41454529</v>
      </c>
      <c r="D84">
        <v>40851264.941471606</v>
      </c>
      <c r="E84" s="5">
        <f t="shared" si="5"/>
        <v>1.4552428240793509E-2</v>
      </c>
    </row>
    <row r="85" spans="1:5" x14ac:dyDescent="0.25">
      <c r="A85" s="2">
        <v>39783</v>
      </c>
      <c r="B85" s="6">
        <f t="shared" si="4"/>
        <v>2008</v>
      </c>
      <c r="C85">
        <v>46779913</v>
      </c>
      <c r="D85">
        <v>46544950.670149088</v>
      </c>
      <c r="E85" s="5">
        <f t="shared" si="5"/>
        <v>5.0227184016120785E-3</v>
      </c>
    </row>
    <row r="86" spans="1:5" x14ac:dyDescent="0.25">
      <c r="A86" s="2">
        <v>39814</v>
      </c>
      <c r="B86" s="6">
        <f t="shared" si="4"/>
        <v>2009</v>
      </c>
      <c r="C86">
        <v>49269704</v>
      </c>
      <c r="D86">
        <v>47432597.759104438</v>
      </c>
      <c r="E86" s="5">
        <f t="shared" si="5"/>
        <v>3.7286731840231103E-2</v>
      </c>
    </row>
    <row r="87" spans="1:5" x14ac:dyDescent="0.25">
      <c r="A87" s="2">
        <v>39845</v>
      </c>
      <c r="B87" s="6">
        <f t="shared" si="4"/>
        <v>2009</v>
      </c>
      <c r="C87">
        <v>42707906</v>
      </c>
      <c r="D87">
        <v>40939955.717903078</v>
      </c>
      <c r="E87" s="5">
        <f t="shared" si="5"/>
        <v>4.1396323249773062E-2</v>
      </c>
    </row>
    <row r="88" spans="1:5" x14ac:dyDescent="0.25">
      <c r="A88" s="2">
        <v>39873</v>
      </c>
      <c r="B88" s="6">
        <f t="shared" si="4"/>
        <v>2009</v>
      </c>
      <c r="C88">
        <v>42120515</v>
      </c>
      <c r="D88">
        <v>42353639.792254746</v>
      </c>
      <c r="E88" s="5">
        <f t="shared" si="5"/>
        <v>5.5347089715010837E-3</v>
      </c>
    </row>
    <row r="89" spans="1:5" x14ac:dyDescent="0.25">
      <c r="A89" s="2">
        <v>39904</v>
      </c>
      <c r="B89" s="6">
        <f t="shared" si="4"/>
        <v>2009</v>
      </c>
      <c r="C89">
        <v>36025863</v>
      </c>
      <c r="D89">
        <v>39416219.467698559</v>
      </c>
      <c r="E89" s="5">
        <f t="shared" si="5"/>
        <v>9.4108959102480322E-2</v>
      </c>
    </row>
    <row r="90" spans="1:5" x14ac:dyDescent="0.25">
      <c r="A90" s="2">
        <v>39934</v>
      </c>
      <c r="B90" s="6">
        <f t="shared" si="4"/>
        <v>2009</v>
      </c>
      <c r="C90">
        <v>40093276</v>
      </c>
      <c r="D90">
        <v>40704436.483826831</v>
      </c>
      <c r="E90" s="5">
        <f t="shared" si="5"/>
        <v>1.5243465857637349E-2</v>
      </c>
    </row>
    <row r="91" spans="1:5" x14ac:dyDescent="0.25">
      <c r="A91" s="2">
        <v>39965</v>
      </c>
      <c r="B91" s="6">
        <f t="shared" si="4"/>
        <v>2009</v>
      </c>
      <c r="C91">
        <v>42053575</v>
      </c>
      <c r="D91">
        <v>43939791.68657352</v>
      </c>
      <c r="E91" s="5">
        <f t="shared" si="5"/>
        <v>4.4852707209161652E-2</v>
      </c>
    </row>
    <row r="92" spans="1:5" x14ac:dyDescent="0.25">
      <c r="A92" s="2">
        <v>39995</v>
      </c>
      <c r="B92" s="6">
        <f t="shared" si="4"/>
        <v>2009</v>
      </c>
      <c r="C92">
        <v>49014200</v>
      </c>
      <c r="D92">
        <v>46407964.822280295</v>
      </c>
      <c r="E92" s="5">
        <f t="shared" si="5"/>
        <v>5.3173063677866922E-2</v>
      </c>
    </row>
    <row r="93" spans="1:5" x14ac:dyDescent="0.25">
      <c r="A93" s="2">
        <v>40026</v>
      </c>
      <c r="B93" s="6">
        <f t="shared" si="4"/>
        <v>2009</v>
      </c>
      <c r="C93">
        <v>49062730</v>
      </c>
      <c r="D93">
        <v>51449033.696890168</v>
      </c>
      <c r="E93" s="5">
        <f t="shared" si="5"/>
        <v>4.863780912497466E-2</v>
      </c>
    </row>
    <row r="94" spans="1:5" x14ac:dyDescent="0.25">
      <c r="A94" s="2">
        <v>40057</v>
      </c>
      <c r="B94" s="6">
        <f t="shared" si="4"/>
        <v>2009</v>
      </c>
      <c r="C94">
        <v>45459559</v>
      </c>
      <c r="D94">
        <v>40210033.55170998</v>
      </c>
      <c r="E94" s="5">
        <f t="shared" si="5"/>
        <v>0.11547682299975721</v>
      </c>
    </row>
    <row r="95" spans="1:5" x14ac:dyDescent="0.25">
      <c r="A95" s="2">
        <v>40087</v>
      </c>
      <c r="B95" s="6">
        <f t="shared" si="4"/>
        <v>2009</v>
      </c>
      <c r="C95">
        <v>41950384</v>
      </c>
      <c r="D95">
        <v>41117596.014092177</v>
      </c>
      <c r="E95" s="5">
        <f t="shared" si="5"/>
        <v>1.9851736897279006E-2</v>
      </c>
    </row>
    <row r="96" spans="1:5" x14ac:dyDescent="0.25">
      <c r="A96" s="2">
        <v>40118</v>
      </c>
      <c r="B96" s="6">
        <f t="shared" si="4"/>
        <v>2009</v>
      </c>
      <c r="C96">
        <v>40104832</v>
      </c>
      <c r="D96">
        <v>39896591.621258721</v>
      </c>
      <c r="E96" s="5">
        <f t="shared" si="5"/>
        <v>5.1924012234056795E-3</v>
      </c>
    </row>
    <row r="97" spans="1:5" x14ac:dyDescent="0.25">
      <c r="A97" s="2">
        <v>40148</v>
      </c>
      <c r="B97" s="6">
        <f t="shared" si="4"/>
        <v>2009</v>
      </c>
      <c r="C97">
        <v>46088356</v>
      </c>
      <c r="D97">
        <v>46189532.908960491</v>
      </c>
      <c r="E97" s="5">
        <f t="shared" si="5"/>
        <v>2.1952813626177382E-3</v>
      </c>
    </row>
    <row r="98" spans="1:5" x14ac:dyDescent="0.25">
      <c r="A98" s="2">
        <v>40179</v>
      </c>
      <c r="B98" s="6">
        <f t="shared" ref="B98:B129" si="6">YEAR(A98)</f>
        <v>2010</v>
      </c>
      <c r="C98">
        <v>49397907</v>
      </c>
      <c r="D98">
        <v>46766624.725045569</v>
      </c>
      <c r="E98" s="5">
        <f t="shared" ref="E98:E129" si="7">ABS(D98-C98)/C98</f>
        <v>5.3267080221727423E-2</v>
      </c>
    </row>
    <row r="99" spans="1:5" x14ac:dyDescent="0.25">
      <c r="A99" s="2">
        <v>40210</v>
      </c>
      <c r="B99" s="6">
        <f t="shared" si="6"/>
        <v>2010</v>
      </c>
      <c r="C99">
        <v>40768686</v>
      </c>
      <c r="D99">
        <v>41114697.759924017</v>
      </c>
      <c r="E99" s="5">
        <f t="shared" si="7"/>
        <v>8.4871943119289375E-3</v>
      </c>
    </row>
    <row r="100" spans="1:5" x14ac:dyDescent="0.25">
      <c r="A100" s="2">
        <v>40238</v>
      </c>
      <c r="B100" s="6">
        <f t="shared" si="6"/>
        <v>2010</v>
      </c>
      <c r="C100">
        <v>40910014</v>
      </c>
      <c r="D100">
        <v>42008457.926574126</v>
      </c>
      <c r="E100" s="5">
        <f t="shared" si="7"/>
        <v>2.685024567760172E-2</v>
      </c>
    </row>
    <row r="101" spans="1:5" x14ac:dyDescent="0.25">
      <c r="A101" s="2">
        <v>40269</v>
      </c>
      <c r="B101" s="6">
        <f t="shared" si="6"/>
        <v>2010</v>
      </c>
      <c r="C101">
        <v>36681881</v>
      </c>
      <c r="D101">
        <v>39031305.662964575</v>
      </c>
      <c r="E101" s="5">
        <f t="shared" si="7"/>
        <v>6.4048641970257059E-2</v>
      </c>
    </row>
    <row r="102" spans="1:5" x14ac:dyDescent="0.25">
      <c r="A102" s="2">
        <v>40299</v>
      </c>
      <c r="B102" s="6">
        <f t="shared" si="6"/>
        <v>2010</v>
      </c>
      <c r="C102">
        <v>44687288</v>
      </c>
      <c r="D102">
        <v>44699109.90967305</v>
      </c>
      <c r="E102" s="5">
        <f t="shared" si="7"/>
        <v>2.645474854739461E-4</v>
      </c>
    </row>
    <row r="103" spans="1:5" x14ac:dyDescent="0.25">
      <c r="A103" s="2">
        <v>40330</v>
      </c>
      <c r="B103" s="6">
        <f t="shared" si="6"/>
        <v>2010</v>
      </c>
      <c r="C103">
        <v>51533466</v>
      </c>
      <c r="D103">
        <v>46901595.178141877</v>
      </c>
      <c r="E103" s="5">
        <f t="shared" si="7"/>
        <v>8.9880832425634299E-2</v>
      </c>
    </row>
    <row r="104" spans="1:5" x14ac:dyDescent="0.25">
      <c r="A104" s="2">
        <v>40360</v>
      </c>
      <c r="B104" s="6">
        <f t="shared" si="6"/>
        <v>2010</v>
      </c>
      <c r="C104">
        <v>61497459</v>
      </c>
      <c r="D104">
        <v>59713298.559274927</v>
      </c>
      <c r="E104" s="5">
        <f t="shared" si="7"/>
        <v>2.9011937561925497E-2</v>
      </c>
    </row>
    <row r="105" spans="1:5" x14ac:dyDescent="0.25">
      <c r="A105" s="2">
        <v>40391</v>
      </c>
      <c r="B105" s="6">
        <f t="shared" si="6"/>
        <v>2010</v>
      </c>
      <c r="C105">
        <v>57219511</v>
      </c>
      <c r="D105">
        <v>57238917.807531878</v>
      </c>
      <c r="E105" s="5">
        <f t="shared" si="7"/>
        <v>3.3916416258570177E-4</v>
      </c>
    </row>
    <row r="106" spans="1:5" x14ac:dyDescent="0.25">
      <c r="A106" s="2">
        <v>40422</v>
      </c>
      <c r="B106" s="6">
        <f t="shared" si="6"/>
        <v>2010</v>
      </c>
      <c r="C106">
        <v>45833578</v>
      </c>
      <c r="D106">
        <v>42069389.528442129</v>
      </c>
      <c r="E106" s="5">
        <f t="shared" si="7"/>
        <v>8.2127310059840197E-2</v>
      </c>
    </row>
    <row r="107" spans="1:5" x14ac:dyDescent="0.25">
      <c r="A107" s="2">
        <v>40452</v>
      </c>
      <c r="B107" s="6">
        <f t="shared" si="6"/>
        <v>2010</v>
      </c>
      <c r="C107">
        <v>41340554</v>
      </c>
      <c r="D107">
        <v>41427088.128880233</v>
      </c>
      <c r="E107" s="5">
        <f t="shared" si="7"/>
        <v>2.0932019653203625E-3</v>
      </c>
    </row>
    <row r="108" spans="1:5" x14ac:dyDescent="0.25">
      <c r="A108" s="2">
        <v>40483</v>
      </c>
      <c r="B108" s="6">
        <f t="shared" si="6"/>
        <v>2010</v>
      </c>
      <c r="C108">
        <v>39815993</v>
      </c>
      <c r="D108">
        <v>40733802.914572954</v>
      </c>
      <c r="E108" s="5">
        <f t="shared" si="7"/>
        <v>2.3051287822281719E-2</v>
      </c>
    </row>
    <row r="109" spans="1:5" x14ac:dyDescent="0.25">
      <c r="A109" s="2">
        <v>40513</v>
      </c>
      <c r="B109" s="6">
        <f t="shared" si="6"/>
        <v>2010</v>
      </c>
      <c r="C109">
        <v>47209999</v>
      </c>
      <c r="D109">
        <v>47091998.191487134</v>
      </c>
      <c r="E109" s="5">
        <f t="shared" si="7"/>
        <v>2.4994876300011466E-3</v>
      </c>
    </row>
    <row r="110" spans="1:5" x14ac:dyDescent="0.25">
      <c r="A110" s="2">
        <v>40544</v>
      </c>
      <c r="B110" s="6">
        <f t="shared" si="6"/>
        <v>2011</v>
      </c>
      <c r="C110">
        <v>49366174</v>
      </c>
      <c r="D110">
        <v>47637701.731632262</v>
      </c>
      <c r="E110" s="5">
        <f t="shared" si="7"/>
        <v>3.5013292064475919E-2</v>
      </c>
    </row>
    <row r="111" spans="1:5" x14ac:dyDescent="0.25">
      <c r="A111" s="2">
        <v>40575</v>
      </c>
      <c r="B111" s="6">
        <f t="shared" si="6"/>
        <v>2011</v>
      </c>
      <c r="C111">
        <v>41646640</v>
      </c>
      <c r="D111">
        <v>41847647.631523699</v>
      </c>
      <c r="E111" s="5">
        <f t="shared" si="7"/>
        <v>4.8265029669548026E-3</v>
      </c>
    </row>
    <row r="112" spans="1:5" x14ac:dyDescent="0.25">
      <c r="A112" s="2">
        <v>40603</v>
      </c>
      <c r="B112" s="6">
        <f t="shared" si="6"/>
        <v>2011</v>
      </c>
      <c r="C112">
        <v>42432747</v>
      </c>
      <c r="D112">
        <v>43235954.990174882</v>
      </c>
      <c r="E112" s="5">
        <f t="shared" si="7"/>
        <v>1.892896517340445E-2</v>
      </c>
    </row>
    <row r="113" spans="1:5" x14ac:dyDescent="0.25">
      <c r="A113" s="2">
        <v>40634</v>
      </c>
      <c r="B113" s="6">
        <f t="shared" si="6"/>
        <v>2011</v>
      </c>
      <c r="C113">
        <v>38424019</v>
      </c>
      <c r="D113">
        <v>40074971.382507361</v>
      </c>
      <c r="E113" s="5">
        <f t="shared" si="7"/>
        <v>4.2966676195620286E-2</v>
      </c>
    </row>
    <row r="114" spans="1:5" x14ac:dyDescent="0.25">
      <c r="A114" s="2">
        <v>40664</v>
      </c>
      <c r="B114" s="6">
        <f t="shared" si="6"/>
        <v>2011</v>
      </c>
      <c r="C114">
        <v>42408613</v>
      </c>
      <c r="D114">
        <v>41931520.091738485</v>
      </c>
      <c r="E114" s="5">
        <f t="shared" si="7"/>
        <v>1.1249905962770233E-2</v>
      </c>
    </row>
    <row r="115" spans="1:5" x14ac:dyDescent="0.25">
      <c r="A115" s="2">
        <v>40695</v>
      </c>
      <c r="B115" s="6">
        <f t="shared" si="6"/>
        <v>2011</v>
      </c>
      <c r="C115">
        <v>49689088</v>
      </c>
      <c r="D115">
        <v>46619170.349815771</v>
      </c>
      <c r="E115" s="5">
        <f t="shared" si="7"/>
        <v>6.1782531613062186E-2</v>
      </c>
    </row>
    <row r="116" spans="1:5" x14ac:dyDescent="0.25">
      <c r="A116" s="2">
        <v>40725</v>
      </c>
      <c r="B116" s="6">
        <f t="shared" si="6"/>
        <v>2011</v>
      </c>
      <c r="C116">
        <v>61625002</v>
      </c>
      <c r="D116">
        <v>63486604.096769243</v>
      </c>
      <c r="E116" s="5">
        <f t="shared" si="7"/>
        <v>3.0208552314030652E-2</v>
      </c>
    </row>
    <row r="117" spans="1:5" x14ac:dyDescent="0.25">
      <c r="A117" s="2">
        <v>40756</v>
      </c>
      <c r="B117" s="6">
        <f t="shared" si="6"/>
        <v>2011</v>
      </c>
      <c r="C117">
        <v>56052529</v>
      </c>
      <c r="D117">
        <v>55870067.295874223</v>
      </c>
      <c r="E117" s="5">
        <f t="shared" si="7"/>
        <v>3.2551912889742566E-3</v>
      </c>
    </row>
    <row r="118" spans="1:5" x14ac:dyDescent="0.25">
      <c r="A118" s="2">
        <v>40787</v>
      </c>
      <c r="B118" s="6">
        <f t="shared" si="6"/>
        <v>2011</v>
      </c>
      <c r="C118">
        <v>44303045</v>
      </c>
      <c r="D118">
        <v>43181213.267603666</v>
      </c>
      <c r="E118" s="5">
        <f t="shared" si="7"/>
        <v>2.5321774889205347E-2</v>
      </c>
    </row>
    <row r="119" spans="1:5" x14ac:dyDescent="0.25">
      <c r="A119" s="2">
        <v>40817</v>
      </c>
      <c r="B119" s="6">
        <f t="shared" si="6"/>
        <v>2011</v>
      </c>
      <c r="C119">
        <v>41882054</v>
      </c>
      <c r="D119">
        <v>41929775.007163666</v>
      </c>
      <c r="E119" s="5">
        <f t="shared" si="7"/>
        <v>1.1394142026478976E-3</v>
      </c>
    </row>
    <row r="120" spans="1:5" x14ac:dyDescent="0.25">
      <c r="A120" s="2">
        <v>40848</v>
      </c>
      <c r="B120" s="6">
        <f t="shared" si="6"/>
        <v>2011</v>
      </c>
      <c r="C120">
        <v>39806546</v>
      </c>
      <c r="D120">
        <v>40453082.523923934</v>
      </c>
      <c r="E120" s="5">
        <f t="shared" si="7"/>
        <v>1.6241964925164155E-2</v>
      </c>
    </row>
    <row r="121" spans="1:5" x14ac:dyDescent="0.25">
      <c r="A121" s="2">
        <v>40878</v>
      </c>
      <c r="B121" s="6">
        <f t="shared" si="6"/>
        <v>2011</v>
      </c>
      <c r="C121">
        <v>43716549</v>
      </c>
      <c r="D121">
        <v>46046713.776200473</v>
      </c>
      <c r="E121" s="5">
        <f t="shared" si="7"/>
        <v>5.3301663317488153E-2</v>
      </c>
    </row>
    <row r="122" spans="1:5" x14ac:dyDescent="0.25">
      <c r="A122" s="2">
        <v>40909</v>
      </c>
      <c r="B122" s="6">
        <f t="shared" si="6"/>
        <v>2012</v>
      </c>
      <c r="C122">
        <v>46828561</v>
      </c>
      <c r="D122">
        <v>46414462.301563397</v>
      </c>
      <c r="E122" s="5">
        <f t="shared" si="7"/>
        <v>8.8428661823839287E-3</v>
      </c>
    </row>
    <row r="123" spans="1:5" x14ac:dyDescent="0.25">
      <c r="A123" s="2">
        <v>40940</v>
      </c>
      <c r="B123" s="6">
        <f t="shared" si="6"/>
        <v>2012</v>
      </c>
      <c r="C123">
        <v>40144723</v>
      </c>
      <c r="D123">
        <v>42449215.671466097</v>
      </c>
      <c r="E123" s="5">
        <f t="shared" si="7"/>
        <v>5.7404622556894894E-2</v>
      </c>
    </row>
    <row r="124" spans="1:5" x14ac:dyDescent="0.25">
      <c r="A124" s="2">
        <v>40969</v>
      </c>
      <c r="B124" s="6">
        <f t="shared" si="6"/>
        <v>2012</v>
      </c>
      <c r="C124">
        <v>38792419</v>
      </c>
      <c r="D124">
        <v>41650952.92297896</v>
      </c>
      <c r="E124" s="5">
        <f t="shared" si="7"/>
        <v>7.3687952354272113E-2</v>
      </c>
    </row>
    <row r="125" spans="1:5" x14ac:dyDescent="0.25">
      <c r="A125" s="2">
        <v>41000</v>
      </c>
      <c r="B125" s="6">
        <f t="shared" si="6"/>
        <v>2012</v>
      </c>
      <c r="C125">
        <v>37716766</v>
      </c>
      <c r="D125">
        <v>40018792.081525072</v>
      </c>
      <c r="E125" s="5">
        <f t="shared" si="7"/>
        <v>6.1034556396618748E-2</v>
      </c>
    </row>
    <row r="126" spans="1:5" x14ac:dyDescent="0.25">
      <c r="A126" s="2">
        <v>41030</v>
      </c>
      <c r="B126" s="6">
        <f t="shared" si="6"/>
        <v>2012</v>
      </c>
      <c r="C126">
        <v>42865233</v>
      </c>
      <c r="D126">
        <v>44125883.84341225</v>
      </c>
      <c r="E126" s="5">
        <f t="shared" si="7"/>
        <v>2.9409634689545494E-2</v>
      </c>
    </row>
    <row r="127" spans="1:5" x14ac:dyDescent="0.25">
      <c r="A127" s="2">
        <v>41061</v>
      </c>
      <c r="B127" s="6">
        <f t="shared" si="6"/>
        <v>2012</v>
      </c>
      <c r="C127">
        <v>52997688</v>
      </c>
      <c r="D127">
        <v>52002071.11486648</v>
      </c>
      <c r="E127" s="5">
        <f t="shared" si="7"/>
        <v>1.8786043744653914E-2</v>
      </c>
    </row>
    <row r="128" spans="1:5" x14ac:dyDescent="0.25">
      <c r="A128" s="2">
        <v>41091</v>
      </c>
      <c r="B128" s="6">
        <f t="shared" si="6"/>
        <v>2012</v>
      </c>
      <c r="C128">
        <v>63233816</v>
      </c>
      <c r="D128">
        <v>62895748.984380528</v>
      </c>
      <c r="E128" s="5">
        <f t="shared" si="7"/>
        <v>5.3463010301240035E-3</v>
      </c>
    </row>
    <row r="129" spans="1:5" x14ac:dyDescent="0.25">
      <c r="A129" s="2">
        <v>41122</v>
      </c>
      <c r="B129" s="6">
        <f t="shared" si="6"/>
        <v>2012</v>
      </c>
      <c r="C129">
        <v>57288251</v>
      </c>
      <c r="D129">
        <v>55229875.997826129</v>
      </c>
      <c r="E129" s="5">
        <f t="shared" si="7"/>
        <v>3.593014215382262E-2</v>
      </c>
    </row>
    <row r="130" spans="1:5" x14ac:dyDescent="0.25">
      <c r="A130" s="2">
        <v>41153</v>
      </c>
      <c r="B130" s="6">
        <f t="shared" ref="B130:B133" si="8">YEAR(A130)</f>
        <v>2012</v>
      </c>
      <c r="C130">
        <v>46380786</v>
      </c>
      <c r="D130">
        <v>43465496.407411501</v>
      </c>
      <c r="E130" s="5">
        <f t="shared" ref="E130:E133" si="9">ABS(D130-C130)/C130</f>
        <v>6.2855545237816779E-2</v>
      </c>
    </row>
    <row r="131" spans="1:5" x14ac:dyDescent="0.25">
      <c r="A131" s="2">
        <v>41183</v>
      </c>
      <c r="B131" s="6">
        <f t="shared" si="8"/>
        <v>2012</v>
      </c>
      <c r="C131">
        <v>41744479</v>
      </c>
      <c r="D131">
        <v>42622341.001031756</v>
      </c>
      <c r="E131" s="5">
        <f t="shared" si="9"/>
        <v>2.1029415675106553E-2</v>
      </c>
    </row>
    <row r="132" spans="1:5" x14ac:dyDescent="0.25">
      <c r="A132" s="2">
        <v>41214</v>
      </c>
      <c r="B132" s="6">
        <f t="shared" si="8"/>
        <v>2012</v>
      </c>
      <c r="C132">
        <v>39247878</v>
      </c>
      <c r="D132">
        <v>41953718.746788204</v>
      </c>
      <c r="E132" s="5">
        <f t="shared" si="9"/>
        <v>6.8942345030429508E-2</v>
      </c>
    </row>
    <row r="133" spans="1:5" x14ac:dyDescent="0.25">
      <c r="A133" s="2">
        <v>41244</v>
      </c>
      <c r="B133" s="6">
        <f t="shared" si="8"/>
        <v>2012</v>
      </c>
      <c r="C133">
        <v>44598971</v>
      </c>
      <c r="D133">
        <v>46985519.62032897</v>
      </c>
      <c r="E133" s="5">
        <f t="shared" si="9"/>
        <v>5.3511293350893011E-2</v>
      </c>
    </row>
    <row r="134" spans="1:5" x14ac:dyDescent="0.25">
      <c r="E134" s="9">
        <f>AVERAGE(E2:E133)</f>
        <v>3.2253034945079251E-2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6"/>
  <sheetViews>
    <sheetView workbookViewId="0">
      <selection activeCell="A3" sqref="A3"/>
    </sheetView>
  </sheetViews>
  <sheetFormatPr defaultRowHeight="15" x14ac:dyDescent="0.25"/>
  <cols>
    <col min="1" max="1" width="5" customWidth="1"/>
    <col min="2" max="2" width="11.5703125" customWidth="1"/>
    <col min="3" max="3" width="15.7109375" customWidth="1"/>
    <col min="4" max="4" width="16.7109375" customWidth="1"/>
  </cols>
  <sheetData>
    <row r="2" spans="1:4" x14ac:dyDescent="0.25">
      <c r="A2" s="11" t="s">
        <v>36</v>
      </c>
    </row>
    <row r="3" spans="1:4" x14ac:dyDescent="0.25">
      <c r="B3" t="s">
        <v>33</v>
      </c>
      <c r="C3" t="s">
        <v>34</v>
      </c>
      <c r="D3" t="s">
        <v>35</v>
      </c>
    </row>
    <row r="4" spans="1:4" x14ac:dyDescent="0.25">
      <c r="A4" s="7">
        <v>2002</v>
      </c>
      <c r="B4" s="8">
        <v>545789346</v>
      </c>
      <c r="C4" s="8">
        <v>533963159.34319246</v>
      </c>
      <c r="D4" s="9">
        <v>2.1668042338091997E-2</v>
      </c>
    </row>
    <row r="5" spans="1:4" x14ac:dyDescent="0.25">
      <c r="A5" s="7">
        <v>2003</v>
      </c>
      <c r="B5" s="8">
        <v>513571047</v>
      </c>
      <c r="C5" s="8">
        <v>521300331.08636403</v>
      </c>
      <c r="D5" s="9">
        <v>1.5050077553075204E-2</v>
      </c>
    </row>
    <row r="6" spans="1:4" x14ac:dyDescent="0.25">
      <c r="A6" s="7">
        <v>2004</v>
      </c>
      <c r="B6" s="8">
        <v>504901688</v>
      </c>
      <c r="C6" s="8">
        <v>515870780.03207356</v>
      </c>
      <c r="D6" s="9">
        <v>2.1725203723370317E-2</v>
      </c>
    </row>
    <row r="7" spans="1:4" x14ac:dyDescent="0.25">
      <c r="A7" s="7">
        <v>2005</v>
      </c>
      <c r="B7" s="8">
        <v>556624494</v>
      </c>
      <c r="C7" s="8">
        <v>547575229.99793565</v>
      </c>
      <c r="D7" s="9">
        <v>1.6257394526487272E-2</v>
      </c>
    </row>
    <row r="8" spans="1:4" x14ac:dyDescent="0.25">
      <c r="A8" s="7">
        <v>2006</v>
      </c>
      <c r="B8" s="8">
        <v>528257058</v>
      </c>
      <c r="C8" s="8">
        <v>533057660.93445522</v>
      </c>
      <c r="D8" s="9">
        <v>9.0876266805226778E-3</v>
      </c>
    </row>
    <row r="9" spans="1:4" x14ac:dyDescent="0.25">
      <c r="A9" s="7">
        <v>2007</v>
      </c>
      <c r="B9" s="8">
        <v>545471574</v>
      </c>
      <c r="C9" s="8">
        <v>546644180.52186596</v>
      </c>
      <c r="D9" s="9">
        <v>2.149711511577254E-3</v>
      </c>
    </row>
    <row r="10" spans="1:4" x14ac:dyDescent="0.25">
      <c r="A10" s="7">
        <v>2008</v>
      </c>
      <c r="B10" s="8">
        <v>535976112</v>
      </c>
      <c r="C10" s="8">
        <v>535237609.43051827</v>
      </c>
      <c r="D10" s="9">
        <v>1.3778647087945787E-3</v>
      </c>
    </row>
    <row r="11" spans="1:4" x14ac:dyDescent="0.25">
      <c r="A11" s="7">
        <v>2009</v>
      </c>
      <c r="B11" s="8">
        <v>523950900</v>
      </c>
      <c r="C11" s="8">
        <v>520057393.52255297</v>
      </c>
      <c r="D11" s="9">
        <v>7.431052179597426E-3</v>
      </c>
    </row>
    <row r="12" spans="1:4" x14ac:dyDescent="0.25">
      <c r="A12" s="7">
        <v>2010</v>
      </c>
      <c r="B12" s="8">
        <v>556896336</v>
      </c>
      <c r="C12" s="8">
        <v>548796286.29251242</v>
      </c>
      <c r="D12" s="9">
        <v>1.4544986533162579E-2</v>
      </c>
    </row>
    <row r="13" spans="1:4" x14ac:dyDescent="0.25">
      <c r="A13" s="7">
        <v>2011</v>
      </c>
      <c r="B13" s="8">
        <v>551353006</v>
      </c>
      <c r="C13" s="8">
        <v>552314422.14492762</v>
      </c>
      <c r="D13" s="9">
        <v>1.7437397356415626E-3</v>
      </c>
    </row>
    <row r="14" spans="1:4" x14ac:dyDescent="0.25">
      <c r="A14" s="7">
        <v>2012</v>
      </c>
      <c r="B14" s="8">
        <v>551839571</v>
      </c>
      <c r="C14" s="8">
        <v>559814078.69357944</v>
      </c>
      <c r="D14" s="9">
        <v>1.4450771768919478E-2</v>
      </c>
    </row>
    <row r="15" spans="1:4" x14ac:dyDescent="0.25">
      <c r="C15" s="12" t="s">
        <v>37</v>
      </c>
      <c r="D15" s="10">
        <f>AVERAGE(D4:D14)</f>
        <v>1.1407861023567306E-2</v>
      </c>
    </row>
    <row r="16" spans="1:4" x14ac:dyDescent="0.25">
      <c r="C16" s="12" t="s">
        <v>38</v>
      </c>
      <c r="D16" s="10">
        <v>3.2253034945079251E-2</v>
      </c>
    </row>
  </sheetData>
  <pageMargins left="0.7" right="0.7" top="0.75" bottom="0.75" header="0.3" footer="0.3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14"/>
  <sheetViews>
    <sheetView workbookViewId="0">
      <selection activeCell="A3" sqref="A3"/>
    </sheetView>
  </sheetViews>
  <sheetFormatPr defaultRowHeight="15" x14ac:dyDescent="0.25"/>
  <cols>
    <col min="1" max="1" width="5" customWidth="1"/>
    <col min="2" max="2" width="11.5703125" customWidth="1"/>
    <col min="3" max="3" width="15.7109375" customWidth="1"/>
  </cols>
  <sheetData>
    <row r="3" spans="1:3" x14ac:dyDescent="0.25">
      <c r="B3" t="s">
        <v>33</v>
      </c>
      <c r="C3" t="s">
        <v>34</v>
      </c>
    </row>
    <row r="4" spans="1:3" x14ac:dyDescent="0.25">
      <c r="A4" s="7">
        <v>2002</v>
      </c>
      <c r="B4" s="8">
        <v>545789346</v>
      </c>
      <c r="C4" s="8">
        <v>533963159.34319246</v>
      </c>
    </row>
    <row r="5" spans="1:3" x14ac:dyDescent="0.25">
      <c r="A5" s="7">
        <v>2003</v>
      </c>
      <c r="B5" s="8">
        <v>513571047</v>
      </c>
      <c r="C5" s="8">
        <v>521300331.08636403</v>
      </c>
    </row>
    <row r="6" spans="1:3" x14ac:dyDescent="0.25">
      <c r="A6" s="7">
        <v>2004</v>
      </c>
      <c r="B6" s="8">
        <v>504901688</v>
      </c>
      <c r="C6" s="8">
        <v>515870780.03207356</v>
      </c>
    </row>
    <row r="7" spans="1:3" x14ac:dyDescent="0.25">
      <c r="A7" s="7">
        <v>2005</v>
      </c>
      <c r="B7" s="8">
        <v>556624494</v>
      </c>
      <c r="C7" s="8">
        <v>547575229.99793565</v>
      </c>
    </row>
    <row r="8" spans="1:3" x14ac:dyDescent="0.25">
      <c r="A8" s="7">
        <v>2006</v>
      </c>
      <c r="B8" s="8">
        <v>528257058</v>
      </c>
      <c r="C8" s="8">
        <v>533057660.93445522</v>
      </c>
    </row>
    <row r="9" spans="1:3" x14ac:dyDescent="0.25">
      <c r="A9" s="7">
        <v>2007</v>
      </c>
      <c r="B9" s="8">
        <v>545471574</v>
      </c>
      <c r="C9" s="8">
        <v>546644180.52186596</v>
      </c>
    </row>
    <row r="10" spans="1:3" x14ac:dyDescent="0.25">
      <c r="A10" s="7">
        <v>2008</v>
      </c>
      <c r="B10" s="8">
        <v>535976112</v>
      </c>
      <c r="C10" s="8">
        <v>535237609.43051827</v>
      </c>
    </row>
    <row r="11" spans="1:3" x14ac:dyDescent="0.25">
      <c r="A11" s="7">
        <v>2009</v>
      </c>
      <c r="B11" s="8">
        <v>523950900</v>
      </c>
      <c r="C11" s="8">
        <v>520057393.52255297</v>
      </c>
    </row>
    <row r="12" spans="1:3" x14ac:dyDescent="0.25">
      <c r="A12" s="7">
        <v>2010</v>
      </c>
      <c r="B12" s="8">
        <v>556896336</v>
      </c>
      <c r="C12" s="8">
        <v>548796286.29251242</v>
      </c>
    </row>
    <row r="13" spans="1:3" x14ac:dyDescent="0.25">
      <c r="A13" s="7">
        <v>2011</v>
      </c>
      <c r="B13" s="8">
        <v>551353006</v>
      </c>
      <c r="C13" s="8">
        <v>552314422.14492762</v>
      </c>
    </row>
    <row r="14" spans="1:3" x14ac:dyDescent="0.25">
      <c r="A14" s="7">
        <v>2012</v>
      </c>
      <c r="B14" s="8">
        <v>551839571</v>
      </c>
      <c r="C14" s="8">
        <v>559814078.69357944</v>
      </c>
    </row>
  </sheetData>
  <pageMargins left="0.7" right="0.7" top="0.75" bottom="0.75" header="0.3" footer="0.3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O157"/>
  <sheetViews>
    <sheetView workbookViewId="0">
      <selection activeCell="J1" sqref="J1:N1"/>
    </sheetView>
  </sheetViews>
  <sheetFormatPr defaultColWidth="9.140625" defaultRowHeight="15" x14ac:dyDescent="0.25"/>
  <cols>
    <col min="1" max="1" width="10.7109375" bestFit="1" customWidth="1"/>
    <col min="2" max="2" width="9" bestFit="1" customWidth="1"/>
    <col min="3" max="3" width="12" bestFit="1" customWidth="1"/>
    <col min="4" max="4" width="11.85546875" bestFit="1" customWidth="1"/>
    <col min="5" max="5" width="6.85546875" bestFit="1" customWidth="1"/>
    <col min="6" max="6" width="11" bestFit="1" customWidth="1"/>
    <col min="7" max="7" width="10" bestFit="1" customWidth="1"/>
  </cols>
  <sheetData>
    <row r="1" spans="1:15" x14ac:dyDescent="0.25">
      <c r="A1" t="s">
        <v>2</v>
      </c>
      <c r="B1" t="s">
        <v>4</v>
      </c>
      <c r="C1" t="s">
        <v>24</v>
      </c>
      <c r="D1" t="s">
        <v>25</v>
      </c>
      <c r="E1" t="s">
        <v>26</v>
      </c>
      <c r="F1" t="s">
        <v>0</v>
      </c>
      <c r="G1" t="s">
        <v>1</v>
      </c>
      <c r="I1" t="s">
        <v>30</v>
      </c>
      <c r="J1" t="s">
        <v>24</v>
      </c>
      <c r="K1" t="s">
        <v>25</v>
      </c>
      <c r="L1" t="s">
        <v>26</v>
      </c>
      <c r="M1" t="s">
        <v>0</v>
      </c>
      <c r="N1" t="s">
        <v>1</v>
      </c>
      <c r="O1" t="s">
        <v>39</v>
      </c>
    </row>
    <row r="2" spans="1:15" x14ac:dyDescent="0.25">
      <c r="A2" s="4">
        <v>37257</v>
      </c>
      <c r="B2">
        <v>44994028</v>
      </c>
      <c r="C2">
        <v>719.2</v>
      </c>
      <c r="D2">
        <v>0</v>
      </c>
      <c r="E2">
        <v>2247.1</v>
      </c>
      <c r="F2">
        <v>31</v>
      </c>
      <c r="G2">
        <v>0</v>
      </c>
      <c r="I2">
        <f t="shared" ref="I2:I33" si="0">const</f>
        <v>-28750083.142445602</v>
      </c>
      <c r="J2">
        <f t="shared" ref="J2:J33" si="1">PearsonHDD*C2</f>
        <v>4759111.7121641841</v>
      </c>
      <c r="K2">
        <f t="shared" ref="K2:K33" si="2">PearsonCDD*D2</f>
        <v>0</v>
      </c>
      <c r="L2">
        <f t="shared" ref="L2:L33" si="3">TorFTE*E2</f>
        <v>18457065.396211375</v>
      </c>
      <c r="M2">
        <f t="shared" ref="M2:M33" si="4">MonthDays*F2</f>
        <v>50310800.590680063</v>
      </c>
      <c r="N2">
        <f t="shared" ref="N2:N33" si="5">Shoulder1*G2</f>
        <v>0</v>
      </c>
      <c r="O2">
        <f t="shared" ref="O2:O33" si="6">SUM(I2:N2)</f>
        <v>44776894.556610018</v>
      </c>
    </row>
    <row r="3" spans="1:15" x14ac:dyDescent="0.25">
      <c r="A3" s="4">
        <v>37288</v>
      </c>
      <c r="B3">
        <v>37568894</v>
      </c>
      <c r="C3">
        <v>635.70000000000005</v>
      </c>
      <c r="D3">
        <v>0</v>
      </c>
      <c r="E3">
        <v>2235.8000000000002</v>
      </c>
      <c r="F3">
        <v>28</v>
      </c>
      <c r="G3">
        <v>0</v>
      </c>
      <c r="I3">
        <f t="shared" si="0"/>
        <v>-28750083.142445602</v>
      </c>
      <c r="J3">
        <f t="shared" si="1"/>
        <v>4206573.019219649</v>
      </c>
      <c r="K3">
        <f t="shared" si="2"/>
        <v>0</v>
      </c>
      <c r="L3">
        <f t="shared" si="3"/>
        <v>18364250.283854477</v>
      </c>
      <c r="M3">
        <f t="shared" si="4"/>
        <v>45442013.436743282</v>
      </c>
      <c r="N3">
        <f t="shared" si="5"/>
        <v>0</v>
      </c>
      <c r="O3">
        <f t="shared" si="6"/>
        <v>39262753.597371802</v>
      </c>
    </row>
    <row r="4" spans="1:15" x14ac:dyDescent="0.25">
      <c r="A4" s="4">
        <v>37316</v>
      </c>
      <c r="B4">
        <v>42737446</v>
      </c>
      <c r="C4">
        <v>522.9</v>
      </c>
      <c r="D4">
        <v>0</v>
      </c>
      <c r="E4">
        <v>2238.4</v>
      </c>
      <c r="F4">
        <v>31</v>
      </c>
      <c r="G4">
        <v>1</v>
      </c>
      <c r="I4">
        <f t="shared" si="0"/>
        <v>-28750083.142445602</v>
      </c>
      <c r="J4">
        <f t="shared" si="1"/>
        <v>3460149.4915053556</v>
      </c>
      <c r="K4">
        <f t="shared" si="2"/>
        <v>0</v>
      </c>
      <c r="L4">
        <f t="shared" si="3"/>
        <v>18385605.973423321</v>
      </c>
      <c r="M4">
        <f t="shared" si="4"/>
        <v>50310800.590680063</v>
      </c>
      <c r="N4">
        <f t="shared" si="5"/>
        <v>-2777562.7498929198</v>
      </c>
      <c r="O4">
        <f t="shared" si="6"/>
        <v>40628910.16327022</v>
      </c>
    </row>
    <row r="5" spans="1:15" x14ac:dyDescent="0.25">
      <c r="A5" s="4">
        <v>37347</v>
      </c>
      <c r="B5">
        <v>39147597</v>
      </c>
      <c r="C5">
        <v>309.89999999999998</v>
      </c>
      <c r="D5">
        <v>0.4</v>
      </c>
      <c r="E5">
        <v>2249.1</v>
      </c>
      <c r="F5">
        <v>30</v>
      </c>
      <c r="G5">
        <v>1</v>
      </c>
      <c r="I5">
        <f t="shared" si="0"/>
        <v>-28750083.142445602</v>
      </c>
      <c r="J5">
        <f t="shared" si="1"/>
        <v>2050679.5322576202</v>
      </c>
      <c r="K5">
        <f t="shared" si="2"/>
        <v>41199.6945752756</v>
      </c>
      <c r="L5">
        <f t="shared" si="3"/>
        <v>18473492.849725869</v>
      </c>
      <c r="M5">
        <f t="shared" si="4"/>
        <v>48687871.539367802</v>
      </c>
      <c r="N5">
        <f t="shared" si="5"/>
        <v>-2777562.7498929198</v>
      </c>
      <c r="O5">
        <f t="shared" si="6"/>
        <v>37725597.723588049</v>
      </c>
    </row>
    <row r="6" spans="1:15" x14ac:dyDescent="0.25">
      <c r="A6" s="4">
        <v>37377</v>
      </c>
      <c r="B6">
        <v>40435651</v>
      </c>
      <c r="C6">
        <v>147.5</v>
      </c>
      <c r="D6">
        <v>16.3</v>
      </c>
      <c r="E6">
        <v>2272.6</v>
      </c>
      <c r="F6">
        <v>31</v>
      </c>
      <c r="G6">
        <v>1</v>
      </c>
      <c r="I6">
        <f t="shared" si="0"/>
        <v>-28750083.142445602</v>
      </c>
      <c r="J6">
        <f t="shared" si="1"/>
        <v>976041.40370441752</v>
      </c>
      <c r="K6">
        <f t="shared" si="2"/>
        <v>1678887.5539424806</v>
      </c>
      <c r="L6">
        <f t="shared" si="3"/>
        <v>18666515.42852119</v>
      </c>
      <c r="M6">
        <f t="shared" si="4"/>
        <v>50310800.590680063</v>
      </c>
      <c r="N6">
        <f t="shared" si="5"/>
        <v>-2777562.7498929198</v>
      </c>
      <c r="O6">
        <f t="shared" si="6"/>
        <v>40104599.084509626</v>
      </c>
    </row>
    <row r="7" spans="1:15" x14ac:dyDescent="0.25">
      <c r="A7" s="4">
        <v>37408</v>
      </c>
      <c r="B7">
        <v>47697303</v>
      </c>
      <c r="C7">
        <v>26.8</v>
      </c>
      <c r="D7">
        <v>72.2</v>
      </c>
      <c r="E7">
        <v>2285.1999999999998</v>
      </c>
      <c r="F7">
        <v>30</v>
      </c>
      <c r="G7">
        <v>0</v>
      </c>
      <c r="I7">
        <f t="shared" si="0"/>
        <v>-28750083.142445602</v>
      </c>
      <c r="J7">
        <f t="shared" si="1"/>
        <v>177341.76013070095</v>
      </c>
      <c r="K7">
        <f t="shared" si="2"/>
        <v>7436544.8708372451</v>
      </c>
      <c r="L7">
        <f t="shared" si="3"/>
        <v>18770008.385662511</v>
      </c>
      <c r="M7">
        <f t="shared" si="4"/>
        <v>48687871.539367802</v>
      </c>
      <c r="N7">
        <f t="shared" si="5"/>
        <v>0</v>
      </c>
      <c r="O7">
        <f t="shared" si="6"/>
        <v>46321683.413552657</v>
      </c>
    </row>
    <row r="8" spans="1:15" x14ac:dyDescent="0.25">
      <c r="A8" s="4">
        <v>37438</v>
      </c>
      <c r="B8">
        <v>61631439</v>
      </c>
      <c r="C8">
        <v>1.6</v>
      </c>
      <c r="D8">
        <v>137.5</v>
      </c>
      <c r="E8">
        <v>2318</v>
      </c>
      <c r="F8">
        <v>31</v>
      </c>
      <c r="G8">
        <v>0</v>
      </c>
      <c r="I8">
        <f t="shared" si="0"/>
        <v>-28750083.142445602</v>
      </c>
      <c r="J8">
        <f t="shared" si="1"/>
        <v>10587.567768997073</v>
      </c>
      <c r="K8">
        <f t="shared" si="2"/>
        <v>14162395.010250986</v>
      </c>
      <c r="L8">
        <f t="shared" si="3"/>
        <v>19039418.623300239</v>
      </c>
      <c r="M8">
        <f t="shared" si="4"/>
        <v>50310800.590680063</v>
      </c>
      <c r="N8">
        <f t="shared" si="5"/>
        <v>0</v>
      </c>
      <c r="O8">
        <f t="shared" si="6"/>
        <v>54773118.649554685</v>
      </c>
    </row>
    <row r="9" spans="1:15" x14ac:dyDescent="0.25">
      <c r="A9" s="4">
        <v>37469</v>
      </c>
      <c r="B9">
        <v>58763340</v>
      </c>
      <c r="C9">
        <v>5.0999999999999996</v>
      </c>
      <c r="D9">
        <v>109.9</v>
      </c>
      <c r="E9">
        <v>2347</v>
      </c>
      <c r="F9">
        <v>31</v>
      </c>
      <c r="G9">
        <v>0</v>
      </c>
      <c r="I9">
        <f t="shared" si="0"/>
        <v>-28750083.142445602</v>
      </c>
      <c r="J9">
        <f t="shared" si="1"/>
        <v>33747.872263678168</v>
      </c>
      <c r="K9">
        <f t="shared" si="2"/>
        <v>11319616.084556971</v>
      </c>
      <c r="L9">
        <f t="shared" si="3"/>
        <v>19277616.699260425</v>
      </c>
      <c r="M9">
        <f t="shared" si="4"/>
        <v>50310800.590680063</v>
      </c>
      <c r="N9">
        <f t="shared" si="5"/>
        <v>0</v>
      </c>
      <c r="O9">
        <f t="shared" si="6"/>
        <v>52191698.104315534</v>
      </c>
    </row>
    <row r="10" spans="1:15" x14ac:dyDescent="0.25">
      <c r="A10" s="4">
        <v>37500</v>
      </c>
      <c r="B10">
        <v>46861340</v>
      </c>
      <c r="C10">
        <v>55.1</v>
      </c>
      <c r="D10">
        <v>33.200000000000003</v>
      </c>
      <c r="E10">
        <v>2349.8000000000002</v>
      </c>
      <c r="F10">
        <v>30</v>
      </c>
      <c r="G10">
        <v>1</v>
      </c>
      <c r="I10">
        <f t="shared" si="0"/>
        <v>-28750083.142445602</v>
      </c>
      <c r="J10">
        <f t="shared" si="1"/>
        <v>364609.36504483665</v>
      </c>
      <c r="K10">
        <f t="shared" si="2"/>
        <v>3419574.6497478751</v>
      </c>
      <c r="L10">
        <f t="shared" si="3"/>
        <v>19300615.134180717</v>
      </c>
      <c r="M10">
        <f t="shared" si="4"/>
        <v>48687871.539367802</v>
      </c>
      <c r="N10">
        <f t="shared" si="5"/>
        <v>-2777562.7498929198</v>
      </c>
      <c r="O10">
        <f t="shared" si="6"/>
        <v>40245024.796002708</v>
      </c>
    </row>
    <row r="11" spans="1:15" x14ac:dyDescent="0.25">
      <c r="A11" s="4">
        <v>37530</v>
      </c>
      <c r="B11">
        <v>41859246</v>
      </c>
      <c r="C11">
        <v>243.4</v>
      </c>
      <c r="D11">
        <v>3.4</v>
      </c>
      <c r="E11">
        <v>2329.6</v>
      </c>
      <c r="F11">
        <v>31</v>
      </c>
      <c r="G11">
        <v>1</v>
      </c>
      <c r="I11">
        <f t="shared" si="0"/>
        <v>-28750083.142445602</v>
      </c>
      <c r="J11">
        <f t="shared" si="1"/>
        <v>1610633.7468586797</v>
      </c>
      <c r="K11">
        <f t="shared" si="2"/>
        <v>350197.40388984256</v>
      </c>
      <c r="L11">
        <f t="shared" si="3"/>
        <v>19134697.853684314</v>
      </c>
      <c r="M11">
        <f t="shared" si="4"/>
        <v>50310800.590680063</v>
      </c>
      <c r="N11">
        <f t="shared" si="5"/>
        <v>-2777562.7498929198</v>
      </c>
      <c r="O11">
        <f t="shared" si="6"/>
        <v>39878683.702774376</v>
      </c>
    </row>
    <row r="12" spans="1:15" x14ac:dyDescent="0.25">
      <c r="A12" s="4">
        <v>37561</v>
      </c>
      <c r="B12">
        <v>39708994</v>
      </c>
      <c r="C12">
        <v>400.5</v>
      </c>
      <c r="D12">
        <v>0</v>
      </c>
      <c r="E12">
        <v>2308.1</v>
      </c>
      <c r="F12">
        <v>30</v>
      </c>
      <c r="G12">
        <v>1</v>
      </c>
      <c r="I12">
        <f t="shared" si="0"/>
        <v>-28750083.142445602</v>
      </c>
      <c r="J12">
        <f t="shared" si="1"/>
        <v>2650200.5571770794</v>
      </c>
      <c r="K12">
        <f t="shared" si="2"/>
        <v>0</v>
      </c>
      <c r="L12">
        <f t="shared" si="3"/>
        <v>18958102.728403486</v>
      </c>
      <c r="M12">
        <f t="shared" si="4"/>
        <v>48687871.539367802</v>
      </c>
      <c r="N12">
        <f t="shared" si="5"/>
        <v>-2777562.7498929198</v>
      </c>
      <c r="O12">
        <f t="shared" si="6"/>
        <v>38768528.932609841</v>
      </c>
    </row>
    <row r="13" spans="1:15" x14ac:dyDescent="0.25">
      <c r="A13" s="4">
        <v>37591</v>
      </c>
      <c r="B13">
        <v>44384068</v>
      </c>
      <c r="C13">
        <v>603.1</v>
      </c>
      <c r="D13">
        <v>0</v>
      </c>
      <c r="E13">
        <v>2310.5</v>
      </c>
      <c r="F13">
        <v>31</v>
      </c>
      <c r="G13">
        <v>0</v>
      </c>
      <c r="I13">
        <f t="shared" si="0"/>
        <v>-28750083.142445602</v>
      </c>
      <c r="J13">
        <f t="shared" si="1"/>
        <v>3990851.3259263341</v>
      </c>
      <c r="K13">
        <f t="shared" si="2"/>
        <v>0</v>
      </c>
      <c r="L13">
        <f t="shared" si="3"/>
        <v>18977815.672620881</v>
      </c>
      <c r="M13">
        <f t="shared" si="4"/>
        <v>50310800.590680063</v>
      </c>
      <c r="N13">
        <f t="shared" si="5"/>
        <v>0</v>
      </c>
      <c r="O13">
        <f t="shared" si="6"/>
        <v>44529384.44678168</v>
      </c>
    </row>
    <row r="14" spans="1:15" x14ac:dyDescent="0.25">
      <c r="A14" s="4">
        <v>37622</v>
      </c>
      <c r="B14">
        <v>46049624</v>
      </c>
      <c r="C14">
        <v>719.2</v>
      </c>
      <c r="D14">
        <v>0</v>
      </c>
      <c r="E14">
        <v>2307.6</v>
      </c>
      <c r="F14">
        <v>31</v>
      </c>
      <c r="G14">
        <v>0</v>
      </c>
      <c r="I14">
        <f t="shared" si="0"/>
        <v>-28750083.142445602</v>
      </c>
      <c r="J14">
        <f t="shared" si="1"/>
        <v>4759111.7121641841</v>
      </c>
      <c r="K14">
        <f t="shared" si="2"/>
        <v>0</v>
      </c>
      <c r="L14">
        <f t="shared" si="3"/>
        <v>18953995.865024861</v>
      </c>
      <c r="M14">
        <f t="shared" si="4"/>
        <v>50310800.590680063</v>
      </c>
      <c r="N14">
        <f t="shared" si="5"/>
        <v>0</v>
      </c>
      <c r="O14">
        <f t="shared" si="6"/>
        <v>45273825.025423512</v>
      </c>
    </row>
    <row r="15" spans="1:15" x14ac:dyDescent="0.25">
      <c r="A15" s="4">
        <v>37653</v>
      </c>
      <c r="B15">
        <v>40095973</v>
      </c>
      <c r="C15">
        <v>635.70000000000005</v>
      </c>
      <c r="D15">
        <v>0</v>
      </c>
      <c r="E15">
        <v>2306.5</v>
      </c>
      <c r="F15">
        <v>28</v>
      </c>
      <c r="G15">
        <v>0</v>
      </c>
      <c r="I15">
        <f t="shared" si="0"/>
        <v>-28750083.142445602</v>
      </c>
      <c r="J15">
        <f t="shared" si="1"/>
        <v>4206573.019219649</v>
      </c>
      <c r="K15">
        <f t="shared" si="2"/>
        <v>0</v>
      </c>
      <c r="L15">
        <f t="shared" si="3"/>
        <v>18944960.76559189</v>
      </c>
      <c r="M15">
        <f t="shared" si="4"/>
        <v>45442013.436743282</v>
      </c>
      <c r="N15">
        <f t="shared" si="5"/>
        <v>0</v>
      </c>
      <c r="O15">
        <f t="shared" si="6"/>
        <v>39843464.079109222</v>
      </c>
    </row>
    <row r="16" spans="1:15" x14ac:dyDescent="0.25">
      <c r="A16" s="4">
        <v>37681</v>
      </c>
      <c r="B16">
        <v>42167524</v>
      </c>
      <c r="C16">
        <v>522.9</v>
      </c>
      <c r="D16">
        <v>0</v>
      </c>
      <c r="E16">
        <v>2306.1999999999998</v>
      </c>
      <c r="F16">
        <v>31</v>
      </c>
      <c r="G16">
        <v>1</v>
      </c>
      <c r="I16">
        <f t="shared" si="0"/>
        <v>-28750083.142445602</v>
      </c>
      <c r="J16">
        <f t="shared" si="1"/>
        <v>3460149.4915053556</v>
      </c>
      <c r="K16">
        <f t="shared" si="2"/>
        <v>0</v>
      </c>
      <c r="L16">
        <f t="shared" si="3"/>
        <v>18942496.647564713</v>
      </c>
      <c r="M16">
        <f t="shared" si="4"/>
        <v>50310800.590680063</v>
      </c>
      <c r="N16">
        <f t="shared" si="5"/>
        <v>-2777562.7498929198</v>
      </c>
      <c r="O16">
        <f t="shared" si="6"/>
        <v>41185800.837411612</v>
      </c>
    </row>
    <row r="17" spans="1:15" x14ac:dyDescent="0.25">
      <c r="A17" s="4">
        <v>37712</v>
      </c>
      <c r="B17">
        <v>36553705</v>
      </c>
      <c r="C17">
        <v>309.89999999999998</v>
      </c>
      <c r="D17">
        <v>0.4</v>
      </c>
      <c r="E17">
        <v>2321.8000000000002</v>
      </c>
      <c r="F17">
        <v>30</v>
      </c>
      <c r="G17">
        <v>1</v>
      </c>
      <c r="I17">
        <f t="shared" si="0"/>
        <v>-28750083.142445602</v>
      </c>
      <c r="J17">
        <f t="shared" si="1"/>
        <v>2050679.5322576202</v>
      </c>
      <c r="K17">
        <f t="shared" si="2"/>
        <v>41199.6945752756</v>
      </c>
      <c r="L17">
        <f t="shared" si="3"/>
        <v>19070630.784977783</v>
      </c>
      <c r="M17">
        <f t="shared" si="4"/>
        <v>48687871.539367802</v>
      </c>
      <c r="N17">
        <f t="shared" si="5"/>
        <v>-2777562.7498929198</v>
      </c>
      <c r="O17">
        <f t="shared" si="6"/>
        <v>38322735.658839956</v>
      </c>
    </row>
    <row r="18" spans="1:15" x14ac:dyDescent="0.25">
      <c r="A18" s="4">
        <v>37742</v>
      </c>
      <c r="B18">
        <v>37556483</v>
      </c>
      <c r="C18">
        <v>147.5</v>
      </c>
      <c r="D18">
        <v>16.3</v>
      </c>
      <c r="E18">
        <v>2330.9</v>
      </c>
      <c r="F18">
        <v>31</v>
      </c>
      <c r="G18">
        <v>1</v>
      </c>
      <c r="I18">
        <f t="shared" si="0"/>
        <v>-28750083.142445602</v>
      </c>
      <c r="J18">
        <f t="shared" si="1"/>
        <v>976041.40370441752</v>
      </c>
      <c r="K18">
        <f t="shared" si="2"/>
        <v>1678887.5539424806</v>
      </c>
      <c r="L18">
        <f t="shared" si="3"/>
        <v>19145375.698468734</v>
      </c>
      <c r="M18">
        <f t="shared" si="4"/>
        <v>50310800.590680063</v>
      </c>
      <c r="N18">
        <f t="shared" si="5"/>
        <v>-2777562.7498929198</v>
      </c>
      <c r="O18">
        <f t="shared" si="6"/>
        <v>40583459.35445717</v>
      </c>
    </row>
    <row r="19" spans="1:15" x14ac:dyDescent="0.25">
      <c r="A19" s="4">
        <v>37773</v>
      </c>
      <c r="B19">
        <v>42984371</v>
      </c>
      <c r="C19">
        <v>26.8</v>
      </c>
      <c r="D19">
        <v>72.2</v>
      </c>
      <c r="E19">
        <v>2351</v>
      </c>
      <c r="F19">
        <v>30</v>
      </c>
      <c r="G19">
        <v>0</v>
      </c>
      <c r="I19">
        <f t="shared" si="0"/>
        <v>-28750083.142445602</v>
      </c>
      <c r="J19">
        <f t="shared" si="1"/>
        <v>177341.76013070095</v>
      </c>
      <c r="K19">
        <f t="shared" si="2"/>
        <v>7436544.8708372451</v>
      </c>
      <c r="L19">
        <f t="shared" si="3"/>
        <v>19310471.606289413</v>
      </c>
      <c r="M19">
        <f t="shared" si="4"/>
        <v>48687871.539367802</v>
      </c>
      <c r="N19">
        <f t="shared" si="5"/>
        <v>0</v>
      </c>
      <c r="O19">
        <f t="shared" si="6"/>
        <v>46862146.634179562</v>
      </c>
    </row>
    <row r="20" spans="1:15" x14ac:dyDescent="0.25">
      <c r="A20" s="4">
        <v>37803</v>
      </c>
      <c r="B20">
        <v>52284129</v>
      </c>
      <c r="C20">
        <v>1.6</v>
      </c>
      <c r="D20">
        <v>137.5</v>
      </c>
      <c r="E20">
        <v>2370.4</v>
      </c>
      <c r="F20">
        <v>31</v>
      </c>
      <c r="G20">
        <v>0</v>
      </c>
      <c r="I20">
        <f t="shared" si="0"/>
        <v>-28750083.142445602</v>
      </c>
      <c r="J20">
        <f t="shared" si="1"/>
        <v>10587.567768997073</v>
      </c>
      <c r="K20">
        <f t="shared" si="2"/>
        <v>14162395.010250986</v>
      </c>
      <c r="L20">
        <f t="shared" si="3"/>
        <v>19469817.905380022</v>
      </c>
      <c r="M20">
        <f t="shared" si="4"/>
        <v>50310800.590680063</v>
      </c>
      <c r="N20">
        <f t="shared" si="5"/>
        <v>0</v>
      </c>
      <c r="O20">
        <f t="shared" si="6"/>
        <v>55203517.931634471</v>
      </c>
    </row>
    <row r="21" spans="1:15" x14ac:dyDescent="0.25">
      <c r="A21" s="4">
        <v>37834</v>
      </c>
      <c r="B21">
        <v>50166813</v>
      </c>
      <c r="C21">
        <v>5.0999999999999996</v>
      </c>
      <c r="D21">
        <v>109.9</v>
      </c>
      <c r="E21">
        <v>2387.5</v>
      </c>
      <c r="F21">
        <v>31</v>
      </c>
      <c r="G21">
        <v>0</v>
      </c>
      <c r="I21">
        <f t="shared" si="0"/>
        <v>-28750083.142445602</v>
      </c>
      <c r="J21">
        <f t="shared" si="1"/>
        <v>33747.872263678168</v>
      </c>
      <c r="K21">
        <f t="shared" si="2"/>
        <v>11319616.084556971</v>
      </c>
      <c r="L21">
        <f t="shared" si="3"/>
        <v>19610272.632928956</v>
      </c>
      <c r="M21">
        <f t="shared" si="4"/>
        <v>50310800.590680063</v>
      </c>
      <c r="N21">
        <f t="shared" si="5"/>
        <v>0</v>
      </c>
      <c r="O21">
        <f t="shared" si="6"/>
        <v>52524354.037984066</v>
      </c>
    </row>
    <row r="22" spans="1:15" x14ac:dyDescent="0.25">
      <c r="A22" s="4">
        <v>37865</v>
      </c>
      <c r="B22">
        <v>41546449</v>
      </c>
      <c r="C22">
        <v>55.1</v>
      </c>
      <c r="D22">
        <v>33.200000000000003</v>
      </c>
      <c r="E22">
        <v>2374.3000000000002</v>
      </c>
      <c r="F22">
        <v>30</v>
      </c>
      <c r="G22">
        <v>1</v>
      </c>
      <c r="I22">
        <f t="shared" si="0"/>
        <v>-28750083.142445602</v>
      </c>
      <c r="J22">
        <f t="shared" si="1"/>
        <v>364609.36504483665</v>
      </c>
      <c r="K22">
        <f t="shared" si="2"/>
        <v>3419574.6497478751</v>
      </c>
      <c r="L22">
        <f t="shared" si="3"/>
        <v>19501851.439733289</v>
      </c>
      <c r="M22">
        <f t="shared" si="4"/>
        <v>48687871.539367802</v>
      </c>
      <c r="N22">
        <f t="shared" si="5"/>
        <v>-2777562.7498929198</v>
      </c>
      <c r="O22">
        <f t="shared" si="6"/>
        <v>40446261.10155528</v>
      </c>
    </row>
    <row r="23" spans="1:15" x14ac:dyDescent="0.25">
      <c r="A23" s="4">
        <v>37895</v>
      </c>
      <c r="B23">
        <v>39767949</v>
      </c>
      <c r="C23">
        <v>243.4</v>
      </c>
      <c r="D23">
        <v>3.4</v>
      </c>
      <c r="E23">
        <v>2354.1999999999998</v>
      </c>
      <c r="F23">
        <v>31</v>
      </c>
      <c r="G23">
        <v>1</v>
      </c>
      <c r="I23">
        <f t="shared" si="0"/>
        <v>-28750083.142445602</v>
      </c>
      <c r="J23">
        <f t="shared" si="1"/>
        <v>1610633.7468586797</v>
      </c>
      <c r="K23">
        <f t="shared" si="2"/>
        <v>350197.40388984256</v>
      </c>
      <c r="L23">
        <f t="shared" si="3"/>
        <v>19336755.531912606</v>
      </c>
      <c r="M23">
        <f t="shared" si="4"/>
        <v>50310800.590680063</v>
      </c>
      <c r="N23">
        <f t="shared" si="5"/>
        <v>-2777562.7498929198</v>
      </c>
      <c r="O23">
        <f t="shared" si="6"/>
        <v>40080741.381002665</v>
      </c>
    </row>
    <row r="24" spans="1:15" x14ac:dyDescent="0.25">
      <c r="A24" s="4">
        <v>37926</v>
      </c>
      <c r="B24">
        <v>39517539</v>
      </c>
      <c r="C24">
        <v>400.5</v>
      </c>
      <c r="D24">
        <v>0</v>
      </c>
      <c r="E24">
        <v>2336.6999999999998</v>
      </c>
      <c r="F24">
        <v>30</v>
      </c>
      <c r="G24">
        <v>1</v>
      </c>
      <c r="I24">
        <f t="shared" si="0"/>
        <v>-28750083.142445602</v>
      </c>
      <c r="J24">
        <f t="shared" si="1"/>
        <v>2650200.5571770794</v>
      </c>
      <c r="K24">
        <f t="shared" si="2"/>
        <v>0</v>
      </c>
      <c r="L24">
        <f t="shared" si="3"/>
        <v>19193015.313660771</v>
      </c>
      <c r="M24">
        <f t="shared" si="4"/>
        <v>48687871.539367802</v>
      </c>
      <c r="N24">
        <f t="shared" si="5"/>
        <v>-2777562.7498929198</v>
      </c>
      <c r="O24">
        <f t="shared" si="6"/>
        <v>39003441.517867133</v>
      </c>
    </row>
    <row r="25" spans="1:15" x14ac:dyDescent="0.25">
      <c r="A25" s="4">
        <v>37956</v>
      </c>
      <c r="B25">
        <v>44880488</v>
      </c>
      <c r="C25">
        <v>603.1</v>
      </c>
      <c r="D25">
        <v>0</v>
      </c>
      <c r="E25">
        <v>2341.8000000000002</v>
      </c>
      <c r="F25">
        <v>31</v>
      </c>
      <c r="G25">
        <v>0</v>
      </c>
      <c r="I25">
        <f t="shared" si="0"/>
        <v>-28750083.142445602</v>
      </c>
      <c r="J25">
        <f t="shared" si="1"/>
        <v>3990851.3259263341</v>
      </c>
      <c r="K25">
        <f t="shared" si="2"/>
        <v>0</v>
      </c>
      <c r="L25">
        <f t="shared" si="3"/>
        <v>19234905.320122737</v>
      </c>
      <c r="M25">
        <f t="shared" si="4"/>
        <v>50310800.590680063</v>
      </c>
      <c r="N25">
        <f t="shared" si="5"/>
        <v>0</v>
      </c>
      <c r="O25">
        <f t="shared" si="6"/>
        <v>44786474.094283536</v>
      </c>
    </row>
    <row r="26" spans="1:15" x14ac:dyDescent="0.25">
      <c r="A26" s="4">
        <v>37987</v>
      </c>
      <c r="B26">
        <v>46621843</v>
      </c>
      <c r="C26">
        <v>719.2</v>
      </c>
      <c r="D26">
        <v>0</v>
      </c>
      <c r="E26">
        <v>2337.3000000000002</v>
      </c>
      <c r="F26">
        <v>31</v>
      </c>
      <c r="G26">
        <v>0</v>
      </c>
      <c r="I26">
        <f t="shared" si="0"/>
        <v>-28750083.142445602</v>
      </c>
      <c r="J26">
        <f t="shared" si="1"/>
        <v>4759111.7121641841</v>
      </c>
      <c r="K26">
        <f t="shared" si="2"/>
        <v>0</v>
      </c>
      <c r="L26">
        <f t="shared" si="3"/>
        <v>19197943.54971512</v>
      </c>
      <c r="M26">
        <f t="shared" si="4"/>
        <v>50310800.590680063</v>
      </c>
      <c r="N26">
        <f t="shared" si="5"/>
        <v>0</v>
      </c>
      <c r="O26">
        <f t="shared" si="6"/>
        <v>45517772.710113764</v>
      </c>
    </row>
    <row r="27" spans="1:15" x14ac:dyDescent="0.25">
      <c r="A27" s="4">
        <v>38018</v>
      </c>
      <c r="B27">
        <v>41725458</v>
      </c>
      <c r="C27">
        <v>635.70000000000005</v>
      </c>
      <c r="D27">
        <v>0</v>
      </c>
      <c r="E27">
        <v>2341.8000000000002</v>
      </c>
      <c r="F27">
        <v>29</v>
      </c>
      <c r="G27">
        <v>0</v>
      </c>
      <c r="I27">
        <f t="shared" si="0"/>
        <v>-28750083.142445602</v>
      </c>
      <c r="J27">
        <f t="shared" si="1"/>
        <v>4206573.019219649</v>
      </c>
      <c r="K27">
        <f t="shared" si="2"/>
        <v>0</v>
      </c>
      <c r="L27">
        <f t="shared" si="3"/>
        <v>19234905.320122737</v>
      </c>
      <c r="M27">
        <f t="shared" si="4"/>
        <v>47064942.488055542</v>
      </c>
      <c r="N27">
        <f t="shared" si="5"/>
        <v>0</v>
      </c>
      <c r="O27">
        <f t="shared" si="6"/>
        <v>41756337.684952326</v>
      </c>
    </row>
    <row r="28" spans="1:15" x14ac:dyDescent="0.25">
      <c r="A28" s="4">
        <v>38047</v>
      </c>
      <c r="B28">
        <v>40318730</v>
      </c>
      <c r="C28">
        <v>522.9</v>
      </c>
      <c r="D28">
        <v>0</v>
      </c>
      <c r="E28">
        <v>2344.9</v>
      </c>
      <c r="F28">
        <v>31</v>
      </c>
      <c r="G28">
        <v>1</v>
      </c>
      <c r="I28">
        <f t="shared" si="0"/>
        <v>-28750083.142445602</v>
      </c>
      <c r="J28">
        <f t="shared" si="1"/>
        <v>3460149.4915053556</v>
      </c>
      <c r="K28">
        <f t="shared" si="2"/>
        <v>0</v>
      </c>
      <c r="L28">
        <f t="shared" si="3"/>
        <v>19260367.873070203</v>
      </c>
      <c r="M28">
        <f t="shared" si="4"/>
        <v>50310800.590680063</v>
      </c>
      <c r="N28">
        <f t="shared" si="5"/>
        <v>-2777562.7498929198</v>
      </c>
      <c r="O28">
        <f t="shared" si="6"/>
        <v>41503672.062917098</v>
      </c>
    </row>
    <row r="29" spans="1:15" x14ac:dyDescent="0.25">
      <c r="A29" s="4">
        <v>38078</v>
      </c>
      <c r="B29">
        <v>36501288</v>
      </c>
      <c r="C29">
        <v>309.89999999999998</v>
      </c>
      <c r="D29">
        <v>0.4</v>
      </c>
      <c r="E29">
        <v>2370.6</v>
      </c>
      <c r="F29">
        <v>30</v>
      </c>
      <c r="G29">
        <v>1</v>
      </c>
      <c r="I29">
        <f t="shared" si="0"/>
        <v>-28750083.142445602</v>
      </c>
      <c r="J29">
        <f t="shared" si="1"/>
        <v>2050679.5322576202</v>
      </c>
      <c r="K29">
        <f t="shared" si="2"/>
        <v>41199.6945752756</v>
      </c>
      <c r="L29">
        <f t="shared" si="3"/>
        <v>19471460.65073147</v>
      </c>
      <c r="M29">
        <f t="shared" si="4"/>
        <v>48687871.539367802</v>
      </c>
      <c r="N29">
        <f t="shared" si="5"/>
        <v>-2777562.7498929198</v>
      </c>
      <c r="O29">
        <f t="shared" si="6"/>
        <v>38723565.524593651</v>
      </c>
    </row>
    <row r="30" spans="1:15" x14ac:dyDescent="0.25">
      <c r="A30" s="4">
        <v>38108</v>
      </c>
      <c r="B30">
        <v>37912797</v>
      </c>
      <c r="C30">
        <v>147.5</v>
      </c>
      <c r="D30">
        <v>16.3</v>
      </c>
      <c r="E30">
        <v>2384.5</v>
      </c>
      <c r="F30">
        <v>31</v>
      </c>
      <c r="G30">
        <v>1</v>
      </c>
      <c r="I30">
        <f t="shared" si="0"/>
        <v>-28750083.142445602</v>
      </c>
      <c r="J30">
        <f t="shared" si="1"/>
        <v>976041.40370441752</v>
      </c>
      <c r="K30">
        <f t="shared" si="2"/>
        <v>1678887.5539424806</v>
      </c>
      <c r="L30">
        <f t="shared" si="3"/>
        <v>19585631.452657212</v>
      </c>
      <c r="M30">
        <f t="shared" si="4"/>
        <v>50310800.590680063</v>
      </c>
      <c r="N30">
        <f t="shared" si="5"/>
        <v>-2777562.7498929198</v>
      </c>
      <c r="O30">
        <f t="shared" si="6"/>
        <v>41023715.108645648</v>
      </c>
    </row>
    <row r="31" spans="1:15" x14ac:dyDescent="0.25">
      <c r="A31" s="4">
        <v>38139</v>
      </c>
      <c r="B31">
        <v>40816462</v>
      </c>
      <c r="C31">
        <v>26.8</v>
      </c>
      <c r="D31">
        <v>72.2</v>
      </c>
      <c r="E31">
        <v>2421.6999999999998</v>
      </c>
      <c r="F31">
        <v>30</v>
      </c>
      <c r="G31">
        <v>0</v>
      </c>
      <c r="I31">
        <f t="shared" si="0"/>
        <v>-28750083.142445602</v>
      </c>
      <c r="J31">
        <f t="shared" si="1"/>
        <v>177341.76013070095</v>
      </c>
      <c r="K31">
        <f t="shared" si="2"/>
        <v>7436544.8708372451</v>
      </c>
      <c r="L31">
        <f t="shared" si="3"/>
        <v>19891182.088026825</v>
      </c>
      <c r="M31">
        <f t="shared" si="4"/>
        <v>48687871.539367802</v>
      </c>
      <c r="N31">
        <f t="shared" si="5"/>
        <v>0</v>
      </c>
      <c r="O31">
        <f t="shared" si="6"/>
        <v>47442857.115916967</v>
      </c>
    </row>
    <row r="32" spans="1:15" x14ac:dyDescent="0.25">
      <c r="A32" s="4">
        <v>38169</v>
      </c>
      <c r="B32">
        <v>46558822</v>
      </c>
      <c r="C32">
        <v>1.6</v>
      </c>
      <c r="D32">
        <v>137.5</v>
      </c>
      <c r="E32">
        <v>2438.3000000000002</v>
      </c>
      <c r="F32">
        <v>31</v>
      </c>
      <c r="G32">
        <v>0</v>
      </c>
      <c r="I32">
        <f t="shared" si="0"/>
        <v>-28750083.142445602</v>
      </c>
      <c r="J32">
        <f t="shared" si="1"/>
        <v>10587.567768997073</v>
      </c>
      <c r="K32">
        <f t="shared" si="2"/>
        <v>14162395.010250986</v>
      </c>
      <c r="L32">
        <f t="shared" si="3"/>
        <v>20027529.952197142</v>
      </c>
      <c r="M32">
        <f t="shared" si="4"/>
        <v>50310800.590680063</v>
      </c>
      <c r="N32">
        <f t="shared" si="5"/>
        <v>0</v>
      </c>
      <c r="O32">
        <f t="shared" si="6"/>
        <v>55761229.978451587</v>
      </c>
    </row>
    <row r="33" spans="1:15" x14ac:dyDescent="0.25">
      <c r="A33" s="4">
        <v>38200</v>
      </c>
      <c r="B33">
        <v>46668262</v>
      </c>
      <c r="C33">
        <v>5.0999999999999996</v>
      </c>
      <c r="D33">
        <v>109.9</v>
      </c>
      <c r="E33">
        <v>2459.1999999999998</v>
      </c>
      <c r="F33">
        <v>31</v>
      </c>
      <c r="G33">
        <v>0</v>
      </c>
      <c r="I33">
        <f t="shared" si="0"/>
        <v>-28750083.142445602</v>
      </c>
      <c r="J33">
        <f t="shared" si="1"/>
        <v>33747.872263678168</v>
      </c>
      <c r="K33">
        <f t="shared" si="2"/>
        <v>11319616.084556971</v>
      </c>
      <c r="L33">
        <f t="shared" si="3"/>
        <v>20199196.841423616</v>
      </c>
      <c r="M33">
        <f t="shared" si="4"/>
        <v>50310800.590680063</v>
      </c>
      <c r="N33">
        <f t="shared" si="5"/>
        <v>0</v>
      </c>
      <c r="O33">
        <f t="shared" si="6"/>
        <v>53113278.246478721</v>
      </c>
    </row>
    <row r="34" spans="1:15" x14ac:dyDescent="0.25">
      <c r="A34" s="4">
        <v>38231</v>
      </c>
      <c r="B34">
        <v>42381567</v>
      </c>
      <c r="C34">
        <v>55.1</v>
      </c>
      <c r="D34">
        <v>33.200000000000003</v>
      </c>
      <c r="E34">
        <v>2424.5</v>
      </c>
      <c r="F34">
        <v>30</v>
      </c>
      <c r="G34">
        <v>1</v>
      </c>
      <c r="I34">
        <f t="shared" ref="I34:I65" si="7">const</f>
        <v>-28750083.142445602</v>
      </c>
      <c r="J34">
        <f t="shared" ref="J34:J65" si="8">PearsonHDD*C34</f>
        <v>364609.36504483665</v>
      </c>
      <c r="K34">
        <f t="shared" ref="K34:K65" si="9">PearsonCDD*D34</f>
        <v>3419574.6497478751</v>
      </c>
      <c r="L34">
        <f t="shared" ref="L34:L65" si="10">TorFTE*E34</f>
        <v>19914180.522947121</v>
      </c>
      <c r="M34">
        <f t="shared" ref="M34:M65" si="11">MonthDays*F34</f>
        <v>48687871.539367802</v>
      </c>
      <c r="N34">
        <f t="shared" ref="N34:N65" si="12">Shoulder1*G34</f>
        <v>-2777562.7498929198</v>
      </c>
      <c r="O34">
        <f t="shared" ref="O34:O65" si="13">SUM(I34:N34)</f>
        <v>40858590.184769109</v>
      </c>
    </row>
    <row r="35" spans="1:15" x14ac:dyDescent="0.25">
      <c r="A35" s="4">
        <v>38261</v>
      </c>
      <c r="B35">
        <v>40841015</v>
      </c>
      <c r="C35">
        <v>243.4</v>
      </c>
      <c r="D35">
        <v>3.4</v>
      </c>
      <c r="E35">
        <v>2384.6999999999998</v>
      </c>
      <c r="F35">
        <v>31</v>
      </c>
      <c r="G35">
        <v>1</v>
      </c>
      <c r="I35">
        <f t="shared" si="7"/>
        <v>-28750083.142445602</v>
      </c>
      <c r="J35">
        <f t="shared" si="8"/>
        <v>1610633.7468586797</v>
      </c>
      <c r="K35">
        <f t="shared" si="9"/>
        <v>350197.40388984256</v>
      </c>
      <c r="L35">
        <f t="shared" si="10"/>
        <v>19587274.19800866</v>
      </c>
      <c r="M35">
        <f t="shared" si="11"/>
        <v>50310800.590680063</v>
      </c>
      <c r="N35">
        <f t="shared" si="12"/>
        <v>-2777562.7498929198</v>
      </c>
      <c r="O35">
        <f t="shared" si="13"/>
        <v>40331260.047098726</v>
      </c>
    </row>
    <row r="36" spans="1:15" x14ac:dyDescent="0.25">
      <c r="A36" s="4">
        <v>38292</v>
      </c>
      <c r="B36">
        <v>39833401</v>
      </c>
      <c r="C36">
        <v>400.5</v>
      </c>
      <c r="D36">
        <v>0</v>
      </c>
      <c r="E36">
        <v>2351.1</v>
      </c>
      <c r="F36">
        <v>30</v>
      </c>
      <c r="G36">
        <v>1</v>
      </c>
      <c r="I36">
        <f t="shared" si="7"/>
        <v>-28750083.142445602</v>
      </c>
      <c r="J36">
        <f t="shared" si="8"/>
        <v>2650200.5571770794</v>
      </c>
      <c r="K36">
        <f t="shared" si="9"/>
        <v>0</v>
      </c>
      <c r="L36">
        <f t="shared" si="10"/>
        <v>19311292.978965137</v>
      </c>
      <c r="M36">
        <f t="shared" si="11"/>
        <v>48687871.539367802</v>
      </c>
      <c r="N36">
        <f t="shared" si="12"/>
        <v>-2777562.7498929198</v>
      </c>
      <c r="O36">
        <f t="shared" si="13"/>
        <v>39121719.183171496</v>
      </c>
    </row>
    <row r="37" spans="1:15" x14ac:dyDescent="0.25">
      <c r="A37" s="4">
        <v>38322</v>
      </c>
      <c r="B37">
        <v>44722043</v>
      </c>
      <c r="C37">
        <v>603.1</v>
      </c>
      <c r="D37">
        <v>0</v>
      </c>
      <c r="E37">
        <v>2332.1999999999998</v>
      </c>
      <c r="F37">
        <v>31</v>
      </c>
      <c r="G37">
        <v>0</v>
      </c>
      <c r="I37">
        <f t="shared" si="7"/>
        <v>-28750083.142445602</v>
      </c>
      <c r="J37">
        <f t="shared" si="8"/>
        <v>3990851.3259263341</v>
      </c>
      <c r="K37">
        <f t="shared" si="9"/>
        <v>0</v>
      </c>
      <c r="L37">
        <f t="shared" si="10"/>
        <v>19156053.543253154</v>
      </c>
      <c r="M37">
        <f t="shared" si="11"/>
        <v>50310800.590680063</v>
      </c>
      <c r="N37">
        <f t="shared" si="12"/>
        <v>0</v>
      </c>
      <c r="O37">
        <f t="shared" si="13"/>
        <v>44707622.317413948</v>
      </c>
    </row>
    <row r="38" spans="1:15" x14ac:dyDescent="0.25">
      <c r="A38" s="4">
        <v>38353</v>
      </c>
      <c r="B38">
        <v>48542522</v>
      </c>
      <c r="C38">
        <v>719.2</v>
      </c>
      <c r="D38">
        <v>0</v>
      </c>
      <c r="E38">
        <v>2312</v>
      </c>
      <c r="F38">
        <v>31</v>
      </c>
      <c r="G38">
        <v>0</v>
      </c>
      <c r="I38">
        <f t="shared" si="7"/>
        <v>-28750083.142445602</v>
      </c>
      <c r="J38">
        <f t="shared" si="8"/>
        <v>4759111.7121641841</v>
      </c>
      <c r="K38">
        <f t="shared" si="9"/>
        <v>0</v>
      </c>
      <c r="L38">
        <f t="shared" si="10"/>
        <v>18990136.262756754</v>
      </c>
      <c r="M38">
        <f t="shared" si="11"/>
        <v>50310800.590680063</v>
      </c>
      <c r="N38">
        <f t="shared" si="12"/>
        <v>0</v>
      </c>
      <c r="O38">
        <f t="shared" si="13"/>
        <v>45309965.423155397</v>
      </c>
    </row>
    <row r="39" spans="1:15" x14ac:dyDescent="0.25">
      <c r="A39" s="4">
        <v>38384</v>
      </c>
      <c r="B39">
        <v>41428497</v>
      </c>
      <c r="C39">
        <v>635.70000000000005</v>
      </c>
      <c r="D39">
        <v>0</v>
      </c>
      <c r="E39">
        <v>2293.6</v>
      </c>
      <c r="F39">
        <v>28</v>
      </c>
      <c r="G39">
        <v>0</v>
      </c>
      <c r="I39">
        <f t="shared" si="7"/>
        <v>-28750083.142445602</v>
      </c>
      <c r="J39">
        <f t="shared" si="8"/>
        <v>4206573.019219649</v>
      </c>
      <c r="K39">
        <f t="shared" si="9"/>
        <v>0</v>
      </c>
      <c r="L39">
        <f t="shared" si="10"/>
        <v>18839003.690423392</v>
      </c>
      <c r="M39">
        <f t="shared" si="11"/>
        <v>45442013.436743282</v>
      </c>
      <c r="N39">
        <f t="shared" si="12"/>
        <v>0</v>
      </c>
      <c r="O39">
        <f t="shared" si="13"/>
        <v>39737507.003940716</v>
      </c>
    </row>
    <row r="40" spans="1:15" x14ac:dyDescent="0.25">
      <c r="A40" s="4">
        <v>38412</v>
      </c>
      <c r="B40">
        <v>41222444</v>
      </c>
      <c r="C40">
        <v>522.9</v>
      </c>
      <c r="D40">
        <v>0</v>
      </c>
      <c r="E40">
        <v>2295</v>
      </c>
      <c r="F40">
        <v>31</v>
      </c>
      <c r="G40">
        <v>1</v>
      </c>
      <c r="I40">
        <f t="shared" si="7"/>
        <v>-28750083.142445602</v>
      </c>
      <c r="J40">
        <f t="shared" si="8"/>
        <v>3460149.4915053556</v>
      </c>
      <c r="K40">
        <f t="shared" si="9"/>
        <v>0</v>
      </c>
      <c r="L40">
        <f t="shared" si="10"/>
        <v>18850502.90788354</v>
      </c>
      <c r="M40">
        <f t="shared" si="11"/>
        <v>50310800.590680063</v>
      </c>
      <c r="N40">
        <f t="shared" si="12"/>
        <v>-2777562.7498929198</v>
      </c>
      <c r="O40">
        <f t="shared" si="13"/>
        <v>41093807.097730435</v>
      </c>
    </row>
    <row r="41" spans="1:15" x14ac:dyDescent="0.25">
      <c r="A41" s="4">
        <v>38443</v>
      </c>
      <c r="B41">
        <v>37169881</v>
      </c>
      <c r="C41">
        <v>309.89999999999998</v>
      </c>
      <c r="D41">
        <v>0.4</v>
      </c>
      <c r="E41">
        <v>2327.6999999999998</v>
      </c>
      <c r="F41">
        <v>30</v>
      </c>
      <c r="G41">
        <v>1</v>
      </c>
      <c r="I41">
        <f t="shared" si="7"/>
        <v>-28750083.142445602</v>
      </c>
      <c r="J41">
        <f t="shared" si="8"/>
        <v>2050679.5322576202</v>
      </c>
      <c r="K41">
        <f t="shared" si="9"/>
        <v>41199.6945752756</v>
      </c>
      <c r="L41">
        <f t="shared" si="10"/>
        <v>19119091.77284554</v>
      </c>
      <c r="M41">
        <f t="shared" si="11"/>
        <v>48687871.539367802</v>
      </c>
      <c r="N41">
        <f t="shared" si="12"/>
        <v>-2777562.7498929198</v>
      </c>
      <c r="O41">
        <f t="shared" si="13"/>
        <v>38371196.646707714</v>
      </c>
    </row>
    <row r="42" spans="1:15" x14ac:dyDescent="0.25">
      <c r="A42" s="4">
        <v>38473</v>
      </c>
      <c r="B42">
        <v>41798246</v>
      </c>
      <c r="C42">
        <v>147.5</v>
      </c>
      <c r="D42">
        <v>16.3</v>
      </c>
      <c r="E42">
        <v>2361</v>
      </c>
      <c r="F42">
        <v>31</v>
      </c>
      <c r="G42">
        <v>1</v>
      </c>
      <c r="I42">
        <f t="shared" si="7"/>
        <v>-28750083.142445602</v>
      </c>
      <c r="J42">
        <f t="shared" si="8"/>
        <v>976041.40370441752</v>
      </c>
      <c r="K42">
        <f t="shared" si="9"/>
        <v>1678887.5539424806</v>
      </c>
      <c r="L42">
        <f t="shared" si="10"/>
        <v>19392608.87386189</v>
      </c>
      <c r="M42">
        <f t="shared" si="11"/>
        <v>50310800.590680063</v>
      </c>
      <c r="N42">
        <f t="shared" si="12"/>
        <v>-2777562.7498929198</v>
      </c>
      <c r="O42">
        <f t="shared" si="13"/>
        <v>40830692.529850326</v>
      </c>
    </row>
    <row r="43" spans="1:15" x14ac:dyDescent="0.25">
      <c r="A43" s="4">
        <v>38504</v>
      </c>
      <c r="B43">
        <v>50864873</v>
      </c>
      <c r="C43">
        <v>26.8</v>
      </c>
      <c r="D43">
        <v>72.2</v>
      </c>
      <c r="E43">
        <v>2409.6</v>
      </c>
      <c r="F43">
        <v>30</v>
      </c>
      <c r="G43">
        <v>0</v>
      </c>
      <c r="I43">
        <f t="shared" si="7"/>
        <v>-28750083.142445602</v>
      </c>
      <c r="J43">
        <f t="shared" si="8"/>
        <v>177341.76013070095</v>
      </c>
      <c r="K43">
        <f t="shared" si="9"/>
        <v>7436544.8708372451</v>
      </c>
      <c r="L43">
        <f t="shared" si="10"/>
        <v>19791795.99426413</v>
      </c>
      <c r="M43">
        <f t="shared" si="11"/>
        <v>48687871.539367802</v>
      </c>
      <c r="N43">
        <f t="shared" si="12"/>
        <v>0</v>
      </c>
      <c r="O43">
        <f t="shared" si="13"/>
        <v>47343471.022154272</v>
      </c>
    </row>
    <row r="44" spans="1:15" x14ac:dyDescent="0.25">
      <c r="A44" s="4">
        <v>38534</v>
      </c>
      <c r="B44">
        <v>64310254</v>
      </c>
      <c r="C44">
        <v>1.6</v>
      </c>
      <c r="D44">
        <v>137.5</v>
      </c>
      <c r="E44">
        <v>2451.1</v>
      </c>
      <c r="F44">
        <v>31</v>
      </c>
      <c r="G44">
        <v>0</v>
      </c>
      <c r="I44">
        <f t="shared" si="7"/>
        <v>-28750083.142445602</v>
      </c>
      <c r="J44">
        <f t="shared" si="8"/>
        <v>10587.567768997073</v>
      </c>
      <c r="K44">
        <f t="shared" si="9"/>
        <v>14162395.010250986</v>
      </c>
      <c r="L44">
        <f t="shared" si="10"/>
        <v>20132665.654689912</v>
      </c>
      <c r="M44">
        <f t="shared" si="11"/>
        <v>50310800.590680063</v>
      </c>
      <c r="N44">
        <f t="shared" si="12"/>
        <v>0</v>
      </c>
      <c r="O44">
        <f t="shared" si="13"/>
        <v>55866365.680944353</v>
      </c>
    </row>
    <row r="45" spans="1:15" x14ac:dyDescent="0.25">
      <c r="A45" s="4">
        <v>38565</v>
      </c>
      <c r="B45">
        <v>57380326</v>
      </c>
      <c r="C45">
        <v>5.0999999999999996</v>
      </c>
      <c r="D45">
        <v>109.9</v>
      </c>
      <c r="E45">
        <v>2492.9</v>
      </c>
      <c r="F45">
        <v>31</v>
      </c>
      <c r="G45">
        <v>0</v>
      </c>
      <c r="I45">
        <f t="shared" si="7"/>
        <v>-28750083.142445602</v>
      </c>
      <c r="J45">
        <f t="shared" si="8"/>
        <v>33747.872263678168</v>
      </c>
      <c r="K45">
        <f t="shared" si="9"/>
        <v>11319616.084556971</v>
      </c>
      <c r="L45">
        <f t="shared" si="10"/>
        <v>20475999.433142867</v>
      </c>
      <c r="M45">
        <f t="shared" si="11"/>
        <v>50310800.590680063</v>
      </c>
      <c r="N45">
        <f t="shared" si="12"/>
        <v>0</v>
      </c>
      <c r="O45">
        <f t="shared" si="13"/>
        <v>53390080.838197976</v>
      </c>
    </row>
    <row r="46" spans="1:15" x14ac:dyDescent="0.25">
      <c r="A46" s="4">
        <v>38596</v>
      </c>
      <c r="B46">
        <v>44439886</v>
      </c>
      <c r="C46">
        <v>55.1</v>
      </c>
      <c r="D46">
        <v>33.200000000000003</v>
      </c>
      <c r="E46">
        <v>2496.9</v>
      </c>
      <c r="F46">
        <v>30</v>
      </c>
      <c r="G46">
        <v>1</v>
      </c>
      <c r="I46">
        <f t="shared" si="7"/>
        <v>-28750083.142445602</v>
      </c>
      <c r="J46">
        <f t="shared" si="8"/>
        <v>364609.36504483665</v>
      </c>
      <c r="K46">
        <f t="shared" si="9"/>
        <v>3419574.6497478751</v>
      </c>
      <c r="L46">
        <f t="shared" si="10"/>
        <v>20508854.340171859</v>
      </c>
      <c r="M46">
        <f t="shared" si="11"/>
        <v>48687871.539367802</v>
      </c>
      <c r="N46">
        <f t="shared" si="12"/>
        <v>-2777562.7498929198</v>
      </c>
      <c r="O46">
        <f t="shared" si="13"/>
        <v>41453264.00199385</v>
      </c>
    </row>
    <row r="47" spans="1:15" x14ac:dyDescent="0.25">
      <c r="A47" s="4">
        <v>38626</v>
      </c>
      <c r="B47">
        <v>43790040</v>
      </c>
      <c r="C47">
        <v>243.4</v>
      </c>
      <c r="D47">
        <v>3.4</v>
      </c>
      <c r="E47">
        <v>2480.6</v>
      </c>
      <c r="F47">
        <v>31</v>
      </c>
      <c r="G47">
        <v>1</v>
      </c>
      <c r="I47">
        <f t="shared" si="7"/>
        <v>-28750083.142445602</v>
      </c>
      <c r="J47">
        <f t="shared" si="8"/>
        <v>1610633.7468586797</v>
      </c>
      <c r="K47">
        <f t="shared" si="9"/>
        <v>350197.40388984256</v>
      </c>
      <c r="L47">
        <f t="shared" si="10"/>
        <v>20374970.594028719</v>
      </c>
      <c r="M47">
        <f t="shared" si="11"/>
        <v>50310800.590680063</v>
      </c>
      <c r="N47">
        <f t="shared" si="12"/>
        <v>-2777562.7498929198</v>
      </c>
      <c r="O47">
        <f t="shared" si="13"/>
        <v>41118956.443118781</v>
      </c>
    </row>
    <row r="48" spans="1:15" x14ac:dyDescent="0.25">
      <c r="A48" s="4">
        <v>38657</v>
      </c>
      <c r="B48">
        <v>40873328</v>
      </c>
      <c r="C48">
        <v>400.5</v>
      </c>
      <c r="D48">
        <v>0</v>
      </c>
      <c r="E48">
        <v>2447.3000000000002</v>
      </c>
      <c r="F48">
        <v>30</v>
      </c>
      <c r="G48">
        <v>1</v>
      </c>
      <c r="I48">
        <f t="shared" si="7"/>
        <v>-28750083.142445602</v>
      </c>
      <c r="J48">
        <f t="shared" si="8"/>
        <v>2650200.5571770794</v>
      </c>
      <c r="K48">
        <f t="shared" si="9"/>
        <v>0</v>
      </c>
      <c r="L48">
        <f t="shared" si="10"/>
        <v>20101453.493012372</v>
      </c>
      <c r="M48">
        <f t="shared" si="11"/>
        <v>48687871.539367802</v>
      </c>
      <c r="N48">
        <f t="shared" si="12"/>
        <v>-2777562.7498929198</v>
      </c>
      <c r="O48">
        <f t="shared" si="13"/>
        <v>39911879.697218731</v>
      </c>
    </row>
    <row r="49" spans="1:15" x14ac:dyDescent="0.25">
      <c r="A49" s="4">
        <v>38687</v>
      </c>
      <c r="B49">
        <v>44804197</v>
      </c>
      <c r="C49">
        <v>603.1</v>
      </c>
      <c r="D49">
        <v>0</v>
      </c>
      <c r="E49">
        <v>2428</v>
      </c>
      <c r="F49">
        <v>31</v>
      </c>
      <c r="G49">
        <v>0</v>
      </c>
      <c r="I49">
        <f t="shared" si="7"/>
        <v>-28750083.142445602</v>
      </c>
      <c r="J49">
        <f t="shared" si="8"/>
        <v>3990851.3259263341</v>
      </c>
      <c r="K49">
        <f t="shared" si="9"/>
        <v>0</v>
      </c>
      <c r="L49">
        <f t="shared" si="10"/>
        <v>19942928.566597488</v>
      </c>
      <c r="M49">
        <f t="shared" si="11"/>
        <v>50310800.590680063</v>
      </c>
      <c r="N49">
        <f t="shared" si="12"/>
        <v>0</v>
      </c>
      <c r="O49">
        <f t="shared" si="13"/>
        <v>45494497.340758279</v>
      </c>
    </row>
    <row r="50" spans="1:15" x14ac:dyDescent="0.25">
      <c r="A50" s="4">
        <v>38718</v>
      </c>
      <c r="B50">
        <v>45114205</v>
      </c>
      <c r="C50">
        <v>719.2</v>
      </c>
      <c r="D50">
        <v>0</v>
      </c>
      <c r="E50">
        <v>2405.6999999999998</v>
      </c>
      <c r="F50">
        <v>31</v>
      </c>
      <c r="G50">
        <v>0</v>
      </c>
      <c r="I50">
        <f t="shared" si="7"/>
        <v>-28750083.142445602</v>
      </c>
      <c r="J50">
        <f t="shared" si="8"/>
        <v>4759111.7121641841</v>
      </c>
      <c r="K50">
        <f t="shared" si="9"/>
        <v>0</v>
      </c>
      <c r="L50">
        <f t="shared" si="10"/>
        <v>19759762.459910862</v>
      </c>
      <c r="M50">
        <f t="shared" si="11"/>
        <v>50310800.590680063</v>
      </c>
      <c r="N50">
        <f t="shared" si="12"/>
        <v>0</v>
      </c>
      <c r="O50">
        <f t="shared" si="13"/>
        <v>46079591.620309509</v>
      </c>
    </row>
    <row r="51" spans="1:15" x14ac:dyDescent="0.25">
      <c r="A51" s="4">
        <v>38749</v>
      </c>
      <c r="B51">
        <v>40806997</v>
      </c>
      <c r="C51">
        <v>635.70000000000005</v>
      </c>
      <c r="D51">
        <v>0</v>
      </c>
      <c r="E51">
        <v>2383.1</v>
      </c>
      <c r="F51">
        <v>28</v>
      </c>
      <c r="G51">
        <v>0</v>
      </c>
      <c r="I51">
        <f t="shared" si="7"/>
        <v>-28750083.142445602</v>
      </c>
      <c r="J51">
        <f t="shared" si="8"/>
        <v>4206573.019219649</v>
      </c>
      <c r="K51">
        <f t="shared" si="9"/>
        <v>0</v>
      </c>
      <c r="L51">
        <f t="shared" si="10"/>
        <v>19574132.235197067</v>
      </c>
      <c r="M51">
        <f t="shared" si="11"/>
        <v>45442013.436743282</v>
      </c>
      <c r="N51">
        <f t="shared" si="12"/>
        <v>0</v>
      </c>
      <c r="O51">
        <f t="shared" si="13"/>
        <v>40472635.548714399</v>
      </c>
    </row>
    <row r="52" spans="1:15" x14ac:dyDescent="0.25">
      <c r="A52" s="4">
        <v>38777</v>
      </c>
      <c r="B52">
        <v>40480471</v>
      </c>
      <c r="C52">
        <v>522.9</v>
      </c>
      <c r="D52">
        <v>0</v>
      </c>
      <c r="E52">
        <v>2366.6999999999998</v>
      </c>
      <c r="F52">
        <v>31</v>
      </c>
      <c r="G52">
        <v>1</v>
      </c>
      <c r="I52">
        <f t="shared" si="7"/>
        <v>-28750083.142445602</v>
      </c>
      <c r="J52">
        <f t="shared" si="8"/>
        <v>3460149.4915053556</v>
      </c>
      <c r="K52">
        <f t="shared" si="9"/>
        <v>0</v>
      </c>
      <c r="L52">
        <f t="shared" si="10"/>
        <v>19439427.116378203</v>
      </c>
      <c r="M52">
        <f t="shared" si="11"/>
        <v>50310800.590680063</v>
      </c>
      <c r="N52">
        <f t="shared" si="12"/>
        <v>-2777562.7498929198</v>
      </c>
      <c r="O52">
        <f t="shared" si="13"/>
        <v>41682731.306225099</v>
      </c>
    </row>
    <row r="53" spans="1:15" x14ac:dyDescent="0.25">
      <c r="A53" s="4">
        <v>38808</v>
      </c>
      <c r="B53">
        <v>35812279</v>
      </c>
      <c r="C53">
        <v>309.89999999999998</v>
      </c>
      <c r="D53">
        <v>0.4</v>
      </c>
      <c r="E53">
        <v>2372.8000000000002</v>
      </c>
      <c r="F53">
        <v>30</v>
      </c>
      <c r="G53">
        <v>1</v>
      </c>
      <c r="I53">
        <f t="shared" si="7"/>
        <v>-28750083.142445602</v>
      </c>
      <c r="J53">
        <f t="shared" si="8"/>
        <v>2050679.5322576202</v>
      </c>
      <c r="K53">
        <f t="shared" si="9"/>
        <v>41199.6945752756</v>
      </c>
      <c r="L53">
        <f t="shared" si="10"/>
        <v>19489530.849597417</v>
      </c>
      <c r="M53">
        <f t="shared" si="11"/>
        <v>48687871.539367802</v>
      </c>
      <c r="N53">
        <f t="shared" si="12"/>
        <v>-2777562.7498929198</v>
      </c>
      <c r="O53">
        <f t="shared" si="13"/>
        <v>38741635.723459594</v>
      </c>
    </row>
    <row r="54" spans="1:15" x14ac:dyDescent="0.25">
      <c r="A54" s="4">
        <v>38838</v>
      </c>
      <c r="B54">
        <v>42016702</v>
      </c>
      <c r="C54">
        <v>147.5</v>
      </c>
      <c r="D54">
        <v>16.3</v>
      </c>
      <c r="E54">
        <v>2416.9</v>
      </c>
      <c r="F54">
        <v>31</v>
      </c>
      <c r="G54">
        <v>1</v>
      </c>
      <c r="I54">
        <f t="shared" si="7"/>
        <v>-28750083.142445602</v>
      </c>
      <c r="J54">
        <f t="shared" si="8"/>
        <v>976041.40370441752</v>
      </c>
      <c r="K54">
        <f t="shared" si="9"/>
        <v>1678887.5539424806</v>
      </c>
      <c r="L54">
        <f t="shared" si="10"/>
        <v>19851756.199592039</v>
      </c>
      <c r="M54">
        <f t="shared" si="11"/>
        <v>50310800.590680063</v>
      </c>
      <c r="N54">
        <f t="shared" si="12"/>
        <v>-2777562.7498929198</v>
      </c>
      <c r="O54">
        <f t="shared" si="13"/>
        <v>41289839.855580479</v>
      </c>
    </row>
    <row r="55" spans="1:15" x14ac:dyDescent="0.25">
      <c r="A55" s="4">
        <v>38869</v>
      </c>
      <c r="B55">
        <v>47732513</v>
      </c>
      <c r="C55">
        <v>26.8</v>
      </c>
      <c r="D55">
        <v>72.2</v>
      </c>
      <c r="E55">
        <v>2468.5</v>
      </c>
      <c r="F55">
        <v>30</v>
      </c>
      <c r="G55">
        <v>0</v>
      </c>
      <c r="I55">
        <f t="shared" si="7"/>
        <v>-28750083.142445602</v>
      </c>
      <c r="J55">
        <f t="shared" si="8"/>
        <v>177341.76013070095</v>
      </c>
      <c r="K55">
        <f t="shared" si="9"/>
        <v>7436544.8708372451</v>
      </c>
      <c r="L55">
        <f t="shared" si="10"/>
        <v>20275584.500266023</v>
      </c>
      <c r="M55">
        <f t="shared" si="11"/>
        <v>48687871.539367802</v>
      </c>
      <c r="N55">
        <f t="shared" si="12"/>
        <v>0</v>
      </c>
      <c r="O55">
        <f t="shared" si="13"/>
        <v>47827259.528156169</v>
      </c>
    </row>
    <row r="56" spans="1:15" x14ac:dyDescent="0.25">
      <c r="A56" s="4">
        <v>38899</v>
      </c>
      <c r="B56">
        <v>57684708</v>
      </c>
      <c r="C56">
        <v>1.6</v>
      </c>
      <c r="D56">
        <v>137.5</v>
      </c>
      <c r="E56">
        <v>2519.3000000000002</v>
      </c>
      <c r="F56">
        <v>31</v>
      </c>
      <c r="G56">
        <v>0</v>
      </c>
      <c r="I56">
        <f t="shared" si="7"/>
        <v>-28750083.142445602</v>
      </c>
      <c r="J56">
        <f t="shared" si="8"/>
        <v>10587.567768997073</v>
      </c>
      <c r="K56">
        <f t="shared" si="9"/>
        <v>14162395.010250986</v>
      </c>
      <c r="L56">
        <f t="shared" si="10"/>
        <v>20692841.819534209</v>
      </c>
      <c r="M56">
        <f t="shared" si="11"/>
        <v>50310800.590680063</v>
      </c>
      <c r="N56">
        <f t="shared" si="12"/>
        <v>0</v>
      </c>
      <c r="O56">
        <f t="shared" si="13"/>
        <v>56426541.845788658</v>
      </c>
    </row>
    <row r="57" spans="1:15" x14ac:dyDescent="0.25">
      <c r="A57" s="4">
        <v>38930</v>
      </c>
      <c r="B57">
        <v>54013596</v>
      </c>
      <c r="C57">
        <v>5.0999999999999996</v>
      </c>
      <c r="D57">
        <v>109.9</v>
      </c>
      <c r="E57">
        <v>2529.5</v>
      </c>
      <c r="F57">
        <v>31</v>
      </c>
      <c r="G57">
        <v>0</v>
      </c>
      <c r="I57">
        <f t="shared" si="7"/>
        <v>-28750083.142445602</v>
      </c>
      <c r="J57">
        <f t="shared" si="8"/>
        <v>33747.872263678168</v>
      </c>
      <c r="K57">
        <f t="shared" si="9"/>
        <v>11319616.084556971</v>
      </c>
      <c r="L57">
        <f t="shared" si="10"/>
        <v>20776621.832458135</v>
      </c>
      <c r="M57">
        <f t="shared" si="11"/>
        <v>50310800.590680063</v>
      </c>
      <c r="N57">
        <f t="shared" si="12"/>
        <v>0</v>
      </c>
      <c r="O57">
        <f t="shared" si="13"/>
        <v>53690703.237513244</v>
      </c>
    </row>
    <row r="58" spans="1:15" x14ac:dyDescent="0.25">
      <c r="A58" s="4">
        <v>38961</v>
      </c>
      <c r="B58">
        <v>41817352</v>
      </c>
      <c r="C58">
        <v>55.1</v>
      </c>
      <c r="D58">
        <v>33.200000000000003</v>
      </c>
      <c r="E58">
        <v>2499.4</v>
      </c>
      <c r="F58">
        <v>30</v>
      </c>
      <c r="G58">
        <v>1</v>
      </c>
      <c r="I58">
        <f t="shared" si="7"/>
        <v>-28750083.142445602</v>
      </c>
      <c r="J58">
        <f t="shared" si="8"/>
        <v>364609.36504483665</v>
      </c>
      <c r="K58">
        <f t="shared" si="9"/>
        <v>3419574.6497478751</v>
      </c>
      <c r="L58">
        <f t="shared" si="10"/>
        <v>20529388.657064978</v>
      </c>
      <c r="M58">
        <f t="shared" si="11"/>
        <v>48687871.539367802</v>
      </c>
      <c r="N58">
        <f t="shared" si="12"/>
        <v>-2777562.7498929198</v>
      </c>
      <c r="O58">
        <f t="shared" si="13"/>
        <v>41473798.318886966</v>
      </c>
    </row>
    <row r="59" spans="1:15" x14ac:dyDescent="0.25">
      <c r="A59" s="4">
        <v>38991</v>
      </c>
      <c r="B59">
        <v>40617584</v>
      </c>
      <c r="C59">
        <v>243.4</v>
      </c>
      <c r="D59">
        <v>3.4</v>
      </c>
      <c r="E59">
        <v>2463.4</v>
      </c>
      <c r="F59">
        <v>31</v>
      </c>
      <c r="G59">
        <v>1</v>
      </c>
      <c r="I59">
        <f t="shared" si="7"/>
        <v>-28750083.142445602</v>
      </c>
      <c r="J59">
        <f t="shared" si="8"/>
        <v>1610633.7468586797</v>
      </c>
      <c r="K59">
        <f t="shared" si="9"/>
        <v>350197.40388984256</v>
      </c>
      <c r="L59">
        <f t="shared" si="10"/>
        <v>20233694.49380406</v>
      </c>
      <c r="M59">
        <f t="shared" si="11"/>
        <v>50310800.590680063</v>
      </c>
      <c r="N59">
        <f t="shared" si="12"/>
        <v>-2777562.7498929198</v>
      </c>
      <c r="O59">
        <f t="shared" si="13"/>
        <v>40977680.342894122</v>
      </c>
    </row>
    <row r="60" spans="1:15" x14ac:dyDescent="0.25">
      <c r="A60" s="4">
        <v>39022</v>
      </c>
      <c r="B60">
        <v>39860324</v>
      </c>
      <c r="C60">
        <v>400.5</v>
      </c>
      <c r="D60">
        <v>0</v>
      </c>
      <c r="E60">
        <v>2429.6</v>
      </c>
      <c r="F60">
        <v>30</v>
      </c>
      <c r="G60">
        <v>1</v>
      </c>
      <c r="I60">
        <f t="shared" si="7"/>
        <v>-28750083.142445602</v>
      </c>
      <c r="J60">
        <f t="shared" si="8"/>
        <v>2650200.5571770794</v>
      </c>
      <c r="K60">
        <f t="shared" si="9"/>
        <v>0</v>
      </c>
      <c r="L60">
        <f t="shared" si="10"/>
        <v>19956070.529409084</v>
      </c>
      <c r="M60">
        <f t="shared" si="11"/>
        <v>48687871.539367802</v>
      </c>
      <c r="N60">
        <f t="shared" si="12"/>
        <v>-2777562.7498929198</v>
      </c>
      <c r="O60">
        <f t="shared" si="13"/>
        <v>39766496.733615443</v>
      </c>
    </row>
    <row r="61" spans="1:15" x14ac:dyDescent="0.25">
      <c r="A61" s="4">
        <v>39052</v>
      </c>
      <c r="B61">
        <v>42300327</v>
      </c>
      <c r="C61">
        <v>603.1</v>
      </c>
      <c r="D61">
        <v>0</v>
      </c>
      <c r="E61">
        <v>2437.6999999999998</v>
      </c>
      <c r="F61">
        <v>31</v>
      </c>
      <c r="G61">
        <v>0</v>
      </c>
      <c r="I61">
        <f t="shared" si="7"/>
        <v>-28750083.142445602</v>
      </c>
      <c r="J61">
        <f t="shared" si="8"/>
        <v>3990851.3259263341</v>
      </c>
      <c r="K61">
        <f t="shared" si="9"/>
        <v>0</v>
      </c>
      <c r="L61">
        <f t="shared" si="10"/>
        <v>20022601.716142792</v>
      </c>
      <c r="M61">
        <f t="shared" si="11"/>
        <v>50310800.590680063</v>
      </c>
      <c r="N61">
        <f t="shared" si="12"/>
        <v>0</v>
      </c>
      <c r="O61">
        <f t="shared" si="13"/>
        <v>45574170.490303591</v>
      </c>
    </row>
    <row r="62" spans="1:15" x14ac:dyDescent="0.25">
      <c r="A62" s="4">
        <v>39083</v>
      </c>
      <c r="B62">
        <v>49655654</v>
      </c>
      <c r="C62">
        <v>719.2</v>
      </c>
      <c r="D62">
        <v>0</v>
      </c>
      <c r="E62">
        <v>2435</v>
      </c>
      <c r="F62">
        <v>31</v>
      </c>
      <c r="G62">
        <v>0</v>
      </c>
      <c r="I62">
        <f t="shared" si="7"/>
        <v>-28750083.142445602</v>
      </c>
      <c r="J62">
        <f t="shared" si="8"/>
        <v>4759111.7121641841</v>
      </c>
      <c r="K62">
        <f t="shared" si="9"/>
        <v>0</v>
      </c>
      <c r="L62">
        <f t="shared" si="10"/>
        <v>20000424.653898224</v>
      </c>
      <c r="M62">
        <f t="shared" si="11"/>
        <v>50310800.590680063</v>
      </c>
      <c r="N62">
        <f t="shared" si="12"/>
        <v>0</v>
      </c>
      <c r="O62">
        <f t="shared" si="13"/>
        <v>46320253.814296871</v>
      </c>
    </row>
    <row r="63" spans="1:15" x14ac:dyDescent="0.25">
      <c r="A63" s="4">
        <v>39114</v>
      </c>
      <c r="B63">
        <v>42071834</v>
      </c>
      <c r="C63">
        <v>635.70000000000005</v>
      </c>
      <c r="D63">
        <v>0</v>
      </c>
      <c r="E63">
        <v>2439.1</v>
      </c>
      <c r="F63">
        <v>28</v>
      </c>
      <c r="G63">
        <v>0</v>
      </c>
      <c r="I63">
        <f t="shared" si="7"/>
        <v>-28750083.142445602</v>
      </c>
      <c r="J63">
        <f t="shared" si="8"/>
        <v>4206573.019219649</v>
      </c>
      <c r="K63">
        <f t="shared" si="9"/>
        <v>0</v>
      </c>
      <c r="L63">
        <f t="shared" si="10"/>
        <v>20034100.933602937</v>
      </c>
      <c r="M63">
        <f t="shared" si="11"/>
        <v>45442013.436743282</v>
      </c>
      <c r="N63">
        <f t="shared" si="12"/>
        <v>0</v>
      </c>
      <c r="O63">
        <f t="shared" si="13"/>
        <v>40932604.247120261</v>
      </c>
    </row>
    <row r="64" spans="1:15" x14ac:dyDescent="0.25">
      <c r="A64" s="4">
        <v>39142</v>
      </c>
      <c r="B64">
        <v>42673883</v>
      </c>
      <c r="C64">
        <v>522.9</v>
      </c>
      <c r="D64">
        <v>0</v>
      </c>
      <c r="E64">
        <v>2440.1999999999998</v>
      </c>
      <c r="F64">
        <v>31</v>
      </c>
      <c r="G64">
        <v>1</v>
      </c>
      <c r="I64">
        <f t="shared" si="7"/>
        <v>-28750083.142445602</v>
      </c>
      <c r="J64">
        <f t="shared" si="8"/>
        <v>3460149.4915053556</v>
      </c>
      <c r="K64">
        <f t="shared" si="9"/>
        <v>0</v>
      </c>
      <c r="L64">
        <f t="shared" si="10"/>
        <v>20043136.033035912</v>
      </c>
      <c r="M64">
        <f t="shared" si="11"/>
        <v>50310800.590680063</v>
      </c>
      <c r="N64">
        <f t="shared" si="12"/>
        <v>-2777562.7498929198</v>
      </c>
      <c r="O64">
        <f t="shared" si="13"/>
        <v>42286440.222882807</v>
      </c>
    </row>
    <row r="65" spans="1:15" x14ac:dyDescent="0.25">
      <c r="A65" s="4">
        <v>39173</v>
      </c>
      <c r="B65">
        <v>38768209</v>
      </c>
      <c r="C65">
        <v>309.89999999999998</v>
      </c>
      <c r="D65">
        <v>0.4</v>
      </c>
      <c r="E65">
        <v>2448.6</v>
      </c>
      <c r="F65">
        <v>30</v>
      </c>
      <c r="G65">
        <v>1</v>
      </c>
      <c r="I65">
        <f t="shared" si="7"/>
        <v>-28750083.142445602</v>
      </c>
      <c r="J65">
        <f t="shared" si="8"/>
        <v>2050679.5322576202</v>
      </c>
      <c r="K65">
        <f t="shared" si="9"/>
        <v>41199.6945752756</v>
      </c>
      <c r="L65">
        <f t="shared" si="10"/>
        <v>20112131.337796792</v>
      </c>
      <c r="M65">
        <f t="shared" si="11"/>
        <v>48687871.539367802</v>
      </c>
      <c r="N65">
        <f t="shared" si="12"/>
        <v>-2777562.7498929198</v>
      </c>
      <c r="O65">
        <f t="shared" si="13"/>
        <v>39364236.21165897</v>
      </c>
    </row>
    <row r="66" spans="1:15" x14ac:dyDescent="0.25">
      <c r="A66" s="4">
        <v>39203</v>
      </c>
      <c r="B66">
        <v>42375322</v>
      </c>
      <c r="C66">
        <v>147.5</v>
      </c>
      <c r="D66">
        <v>16.3</v>
      </c>
      <c r="E66">
        <v>2476</v>
      </c>
      <c r="F66">
        <v>31</v>
      </c>
      <c r="G66">
        <v>1</v>
      </c>
      <c r="I66">
        <f t="shared" ref="I66:I97" si="14">const</f>
        <v>-28750083.142445602</v>
      </c>
      <c r="J66">
        <f t="shared" ref="J66:J97" si="15">PearsonHDD*C66</f>
        <v>976041.40370441752</v>
      </c>
      <c r="K66">
        <f t="shared" ref="K66:K97" si="16">PearsonCDD*D66</f>
        <v>1678887.5539424806</v>
      </c>
      <c r="L66">
        <f t="shared" ref="L66:L97" si="17">TorFTE*E66</f>
        <v>20337187.450945381</v>
      </c>
      <c r="M66">
        <f t="shared" ref="M66:M97" si="18">MonthDays*F66</f>
        <v>50310800.590680063</v>
      </c>
      <c r="N66">
        <f t="shared" ref="N66:N97" si="19">Shoulder1*G66</f>
        <v>-2777562.7498929198</v>
      </c>
      <c r="O66">
        <f t="shared" ref="O66:O97" si="20">SUM(I66:N66)</f>
        <v>41775271.106933817</v>
      </c>
    </row>
    <row r="67" spans="1:15" x14ac:dyDescent="0.25">
      <c r="A67" s="4">
        <v>39234</v>
      </c>
      <c r="B67">
        <v>47241676</v>
      </c>
      <c r="C67">
        <v>26.8</v>
      </c>
      <c r="D67">
        <v>72.2</v>
      </c>
      <c r="E67">
        <v>2521.4</v>
      </c>
      <c r="F67">
        <v>30</v>
      </c>
      <c r="G67">
        <v>0</v>
      </c>
      <c r="I67">
        <f t="shared" si="14"/>
        <v>-28750083.142445602</v>
      </c>
      <c r="J67">
        <f t="shared" si="15"/>
        <v>177341.76013070095</v>
      </c>
      <c r="K67">
        <f t="shared" si="16"/>
        <v>7436544.8708372451</v>
      </c>
      <c r="L67">
        <f t="shared" si="17"/>
        <v>20710090.645724427</v>
      </c>
      <c r="M67">
        <f t="shared" si="18"/>
        <v>48687871.539367802</v>
      </c>
      <c r="N67">
        <f t="shared" si="19"/>
        <v>0</v>
      </c>
      <c r="O67">
        <f t="shared" si="20"/>
        <v>48261765.673614576</v>
      </c>
    </row>
    <row r="68" spans="1:15" x14ac:dyDescent="0.25">
      <c r="A68" s="4">
        <v>39264</v>
      </c>
      <c r="B68">
        <v>55686988</v>
      </c>
      <c r="C68">
        <v>1.6</v>
      </c>
      <c r="D68">
        <v>137.5</v>
      </c>
      <c r="E68">
        <v>2566.1999999999998</v>
      </c>
      <c r="F68">
        <v>31</v>
      </c>
      <c r="G68">
        <v>0</v>
      </c>
      <c r="I68">
        <f t="shared" si="14"/>
        <v>-28750083.142445602</v>
      </c>
      <c r="J68">
        <f t="shared" si="15"/>
        <v>10587.567768997073</v>
      </c>
      <c r="K68">
        <f t="shared" si="16"/>
        <v>14162395.010250986</v>
      </c>
      <c r="L68">
        <f t="shared" si="17"/>
        <v>21078065.604449123</v>
      </c>
      <c r="M68">
        <f t="shared" si="18"/>
        <v>50310800.590680063</v>
      </c>
      <c r="N68">
        <f t="shared" si="19"/>
        <v>0</v>
      </c>
      <c r="O68">
        <f t="shared" si="20"/>
        <v>56811765.630703568</v>
      </c>
    </row>
    <row r="69" spans="1:15" x14ac:dyDescent="0.25">
      <c r="A69" s="4">
        <v>39295</v>
      </c>
      <c r="B69">
        <v>52589522</v>
      </c>
      <c r="C69">
        <v>5.0999999999999996</v>
      </c>
      <c r="D69">
        <v>109.9</v>
      </c>
      <c r="E69">
        <v>2587.6999999999998</v>
      </c>
      <c r="F69">
        <v>31</v>
      </c>
      <c r="G69">
        <v>0</v>
      </c>
      <c r="I69">
        <f t="shared" si="14"/>
        <v>-28750083.142445602</v>
      </c>
      <c r="J69">
        <f t="shared" si="15"/>
        <v>33747.872263678168</v>
      </c>
      <c r="K69">
        <f t="shared" si="16"/>
        <v>11319616.084556971</v>
      </c>
      <c r="L69">
        <f t="shared" si="17"/>
        <v>21254660.72972995</v>
      </c>
      <c r="M69">
        <f t="shared" si="18"/>
        <v>50310800.590680063</v>
      </c>
      <c r="N69">
        <f t="shared" si="19"/>
        <v>0</v>
      </c>
      <c r="O69">
        <f t="shared" si="20"/>
        <v>54168742.134785056</v>
      </c>
    </row>
    <row r="70" spans="1:15" x14ac:dyDescent="0.25">
      <c r="A70" s="4">
        <v>39326</v>
      </c>
      <c r="B70">
        <v>46292473</v>
      </c>
      <c r="C70">
        <v>55.1</v>
      </c>
      <c r="D70">
        <v>33.200000000000003</v>
      </c>
      <c r="E70">
        <v>2558.4</v>
      </c>
      <c r="F70">
        <v>30</v>
      </c>
      <c r="G70">
        <v>1</v>
      </c>
      <c r="I70">
        <f t="shared" si="14"/>
        <v>-28750083.142445602</v>
      </c>
      <c r="J70">
        <f t="shared" si="15"/>
        <v>364609.36504483665</v>
      </c>
      <c r="K70">
        <f t="shared" si="16"/>
        <v>3419574.6497478751</v>
      </c>
      <c r="L70">
        <f t="shared" si="17"/>
        <v>21013998.535742596</v>
      </c>
      <c r="M70">
        <f t="shared" si="18"/>
        <v>48687871.539367802</v>
      </c>
      <c r="N70">
        <f t="shared" si="19"/>
        <v>-2777562.7498929198</v>
      </c>
      <c r="O70">
        <f t="shared" si="20"/>
        <v>41958408.197564587</v>
      </c>
    </row>
    <row r="71" spans="1:15" x14ac:dyDescent="0.25">
      <c r="A71" s="4">
        <v>39356</v>
      </c>
      <c r="B71">
        <v>42755297</v>
      </c>
      <c r="C71">
        <v>243.4</v>
      </c>
      <c r="D71">
        <v>3.4</v>
      </c>
      <c r="E71">
        <v>2527.9</v>
      </c>
      <c r="F71">
        <v>31</v>
      </c>
      <c r="G71">
        <v>1</v>
      </c>
      <c r="I71">
        <f t="shared" si="14"/>
        <v>-28750083.142445602</v>
      </c>
      <c r="J71">
        <f t="shared" si="15"/>
        <v>1610633.7468586797</v>
      </c>
      <c r="K71">
        <f t="shared" si="16"/>
        <v>350197.40388984256</v>
      </c>
      <c r="L71">
        <f t="shared" si="17"/>
        <v>20763479.869646538</v>
      </c>
      <c r="M71">
        <f t="shared" si="18"/>
        <v>50310800.590680063</v>
      </c>
      <c r="N71">
        <f t="shared" si="19"/>
        <v>-2777562.7498929198</v>
      </c>
      <c r="O71">
        <f t="shared" si="20"/>
        <v>41507465.718736604</v>
      </c>
    </row>
    <row r="72" spans="1:15" x14ac:dyDescent="0.25">
      <c r="A72" s="4">
        <v>39387</v>
      </c>
      <c r="B72">
        <v>39696528</v>
      </c>
      <c r="C72">
        <v>400.5</v>
      </c>
      <c r="D72">
        <v>0</v>
      </c>
      <c r="E72">
        <v>2500.1</v>
      </c>
      <c r="F72">
        <v>30</v>
      </c>
      <c r="G72">
        <v>1</v>
      </c>
      <c r="I72">
        <f t="shared" si="14"/>
        <v>-28750083.142445602</v>
      </c>
      <c r="J72">
        <f t="shared" si="15"/>
        <v>2650200.5571770794</v>
      </c>
      <c r="K72">
        <f t="shared" si="16"/>
        <v>0</v>
      </c>
      <c r="L72">
        <f t="shared" si="17"/>
        <v>20535138.265795048</v>
      </c>
      <c r="M72">
        <f t="shared" si="18"/>
        <v>48687871.539367802</v>
      </c>
      <c r="N72">
        <f t="shared" si="19"/>
        <v>-2777562.7498929198</v>
      </c>
      <c r="O72">
        <f t="shared" si="20"/>
        <v>40345564.470001407</v>
      </c>
    </row>
    <row r="73" spans="1:15" x14ac:dyDescent="0.25">
      <c r="A73" s="4">
        <v>39417</v>
      </c>
      <c r="B73">
        <v>45664188</v>
      </c>
      <c r="C73">
        <v>603.1</v>
      </c>
      <c r="D73">
        <v>0</v>
      </c>
      <c r="E73">
        <v>2500.6</v>
      </c>
      <c r="F73">
        <v>31</v>
      </c>
      <c r="G73">
        <v>0</v>
      </c>
      <c r="I73">
        <f t="shared" si="14"/>
        <v>-28750083.142445602</v>
      </c>
      <c r="J73">
        <f t="shared" si="15"/>
        <v>3990851.3259263341</v>
      </c>
      <c r="K73">
        <f t="shared" si="16"/>
        <v>0</v>
      </c>
      <c r="L73">
        <f t="shared" si="17"/>
        <v>20539245.129173674</v>
      </c>
      <c r="M73">
        <f t="shared" si="18"/>
        <v>50310800.590680063</v>
      </c>
      <c r="N73">
        <f t="shared" si="19"/>
        <v>0</v>
      </c>
      <c r="O73">
        <f t="shared" si="20"/>
        <v>46090813.903334469</v>
      </c>
    </row>
    <row r="74" spans="1:15" x14ac:dyDescent="0.25">
      <c r="A74" s="4">
        <v>39448</v>
      </c>
      <c r="B74">
        <v>48403355</v>
      </c>
      <c r="C74">
        <v>719.2</v>
      </c>
      <c r="D74">
        <v>0</v>
      </c>
      <c r="E74">
        <v>2487.6999999999998</v>
      </c>
      <c r="F74">
        <v>31</v>
      </c>
      <c r="G74">
        <v>0</v>
      </c>
      <c r="I74">
        <f t="shared" si="14"/>
        <v>-28750083.142445602</v>
      </c>
      <c r="J74">
        <f t="shared" si="15"/>
        <v>4759111.7121641841</v>
      </c>
      <c r="K74">
        <f t="shared" si="16"/>
        <v>0</v>
      </c>
      <c r="L74">
        <f t="shared" si="17"/>
        <v>20433288.054005176</v>
      </c>
      <c r="M74">
        <f t="shared" si="18"/>
        <v>50310800.590680063</v>
      </c>
      <c r="N74">
        <f t="shared" si="19"/>
        <v>0</v>
      </c>
      <c r="O74">
        <f t="shared" si="20"/>
        <v>46753117.214403823</v>
      </c>
    </row>
    <row r="75" spans="1:15" x14ac:dyDescent="0.25">
      <c r="A75" s="4">
        <v>39479</v>
      </c>
      <c r="B75">
        <v>41987002</v>
      </c>
      <c r="C75">
        <v>635.70000000000005</v>
      </c>
      <c r="D75">
        <v>0</v>
      </c>
      <c r="E75">
        <v>2489.6</v>
      </c>
      <c r="F75">
        <v>29</v>
      </c>
      <c r="G75">
        <v>0</v>
      </c>
      <c r="I75">
        <f t="shared" si="14"/>
        <v>-28750083.142445602</v>
      </c>
      <c r="J75">
        <f t="shared" si="15"/>
        <v>4206573.019219649</v>
      </c>
      <c r="K75">
        <f t="shared" si="16"/>
        <v>0</v>
      </c>
      <c r="L75">
        <f t="shared" si="17"/>
        <v>20448894.134843949</v>
      </c>
      <c r="M75">
        <f t="shared" si="18"/>
        <v>47064942.488055542</v>
      </c>
      <c r="N75">
        <f t="shared" si="19"/>
        <v>0</v>
      </c>
      <c r="O75">
        <f t="shared" si="20"/>
        <v>42970326.499673538</v>
      </c>
    </row>
    <row r="76" spans="1:15" x14ac:dyDescent="0.25">
      <c r="A76" s="4">
        <v>39508</v>
      </c>
      <c r="B76">
        <v>42868481</v>
      </c>
      <c r="C76">
        <v>522.9</v>
      </c>
      <c r="D76">
        <v>0</v>
      </c>
      <c r="E76">
        <v>2485.1</v>
      </c>
      <c r="F76">
        <v>31</v>
      </c>
      <c r="G76">
        <v>1</v>
      </c>
      <c r="I76">
        <f t="shared" si="14"/>
        <v>-28750083.142445602</v>
      </c>
      <c r="J76">
        <f t="shared" si="15"/>
        <v>3460149.4915053556</v>
      </c>
      <c r="K76">
        <f t="shared" si="16"/>
        <v>0</v>
      </c>
      <c r="L76">
        <f t="shared" si="17"/>
        <v>20411932.364436332</v>
      </c>
      <c r="M76">
        <f t="shared" si="18"/>
        <v>50310800.590680063</v>
      </c>
      <c r="N76">
        <f t="shared" si="19"/>
        <v>-2777562.7498929198</v>
      </c>
      <c r="O76">
        <f t="shared" si="20"/>
        <v>42655236.554283231</v>
      </c>
    </row>
    <row r="77" spans="1:15" x14ac:dyDescent="0.25">
      <c r="A77" s="4">
        <v>39539</v>
      </c>
      <c r="B77">
        <v>37437487</v>
      </c>
      <c r="C77">
        <v>309.89999999999998</v>
      </c>
      <c r="D77">
        <v>0.4</v>
      </c>
      <c r="E77">
        <v>2504.1</v>
      </c>
      <c r="F77">
        <v>30</v>
      </c>
      <c r="G77">
        <v>1</v>
      </c>
      <c r="I77">
        <f t="shared" si="14"/>
        <v>-28750083.142445602</v>
      </c>
      <c r="J77">
        <f t="shared" si="15"/>
        <v>2050679.5322576202</v>
      </c>
      <c r="K77">
        <f t="shared" si="16"/>
        <v>41199.6945752756</v>
      </c>
      <c r="L77">
        <f t="shared" si="17"/>
        <v>20567993.17282404</v>
      </c>
      <c r="M77">
        <f t="shared" si="18"/>
        <v>48687871.539367802</v>
      </c>
      <c r="N77">
        <f t="shared" si="19"/>
        <v>-2777562.7498929198</v>
      </c>
      <c r="O77">
        <f t="shared" si="20"/>
        <v>39820098.046686217</v>
      </c>
    </row>
    <row r="78" spans="1:15" x14ac:dyDescent="0.25">
      <c r="A78" s="4">
        <v>39569</v>
      </c>
      <c r="B78">
        <v>40389568</v>
      </c>
      <c r="C78">
        <v>147.5</v>
      </c>
      <c r="D78">
        <v>16.3</v>
      </c>
      <c r="E78">
        <v>2527.5</v>
      </c>
      <c r="F78">
        <v>31</v>
      </c>
      <c r="G78">
        <v>1</v>
      </c>
      <c r="I78">
        <f t="shared" si="14"/>
        <v>-28750083.142445602</v>
      </c>
      <c r="J78">
        <f t="shared" si="15"/>
        <v>976041.40370441752</v>
      </c>
      <c r="K78">
        <f t="shared" si="16"/>
        <v>1678887.5539424806</v>
      </c>
      <c r="L78">
        <f t="shared" si="17"/>
        <v>20760194.378943637</v>
      </c>
      <c r="M78">
        <f t="shared" si="18"/>
        <v>50310800.590680063</v>
      </c>
      <c r="N78">
        <f t="shared" si="19"/>
        <v>-2777562.7498929198</v>
      </c>
      <c r="O78">
        <f t="shared" si="20"/>
        <v>42198278.034932077</v>
      </c>
    </row>
    <row r="79" spans="1:15" x14ac:dyDescent="0.25">
      <c r="A79" s="4">
        <v>39600</v>
      </c>
      <c r="B79">
        <v>46892295</v>
      </c>
      <c r="C79">
        <v>26.8</v>
      </c>
      <c r="D79">
        <v>72.2</v>
      </c>
      <c r="E79">
        <v>2551.1</v>
      </c>
      <c r="F79">
        <v>30</v>
      </c>
      <c r="G79">
        <v>0</v>
      </c>
      <c r="I79">
        <f t="shared" si="14"/>
        <v>-28750083.142445602</v>
      </c>
      <c r="J79">
        <f t="shared" si="15"/>
        <v>177341.76013070095</v>
      </c>
      <c r="K79">
        <f t="shared" si="16"/>
        <v>7436544.8708372451</v>
      </c>
      <c r="L79">
        <f t="shared" si="17"/>
        <v>20954038.330414683</v>
      </c>
      <c r="M79">
        <f t="shared" si="18"/>
        <v>48687871.539367802</v>
      </c>
      <c r="N79">
        <f t="shared" si="19"/>
        <v>0</v>
      </c>
      <c r="O79">
        <f t="shared" si="20"/>
        <v>48505713.358304828</v>
      </c>
    </row>
    <row r="80" spans="1:15" x14ac:dyDescent="0.25">
      <c r="A80" s="4">
        <v>39630</v>
      </c>
      <c r="B80">
        <v>53433614</v>
      </c>
      <c r="C80">
        <v>1.6</v>
      </c>
      <c r="D80">
        <v>137.5</v>
      </c>
      <c r="E80">
        <v>2564.5</v>
      </c>
      <c r="F80">
        <v>31</v>
      </c>
      <c r="G80">
        <v>0</v>
      </c>
      <c r="I80">
        <f t="shared" si="14"/>
        <v>-28750083.142445602</v>
      </c>
      <c r="J80">
        <f t="shared" si="15"/>
        <v>10587.567768997073</v>
      </c>
      <c r="K80">
        <f t="shared" si="16"/>
        <v>14162395.010250986</v>
      </c>
      <c r="L80">
        <f t="shared" si="17"/>
        <v>21064102.268961806</v>
      </c>
      <c r="M80">
        <f t="shared" si="18"/>
        <v>50310800.590680063</v>
      </c>
      <c r="N80">
        <f t="shared" si="19"/>
        <v>0</v>
      </c>
      <c r="O80">
        <f t="shared" si="20"/>
        <v>56797802.295216247</v>
      </c>
    </row>
    <row r="81" spans="1:15" x14ac:dyDescent="0.25">
      <c r="A81" s="4">
        <v>39661</v>
      </c>
      <c r="B81">
        <v>50492140</v>
      </c>
      <c r="C81">
        <v>5.0999999999999996</v>
      </c>
      <c r="D81">
        <v>109.9</v>
      </c>
      <c r="E81">
        <v>2572.1</v>
      </c>
      <c r="F81">
        <v>31</v>
      </c>
      <c r="G81">
        <v>0</v>
      </c>
      <c r="I81">
        <f t="shared" si="14"/>
        <v>-28750083.142445602</v>
      </c>
      <c r="J81">
        <f t="shared" si="15"/>
        <v>33747.872263678168</v>
      </c>
      <c r="K81">
        <f t="shared" si="16"/>
        <v>11319616.084556971</v>
      </c>
      <c r="L81">
        <f t="shared" si="17"/>
        <v>21126526.592316888</v>
      </c>
      <c r="M81">
        <f t="shared" si="18"/>
        <v>50310800.590680063</v>
      </c>
      <c r="N81">
        <f t="shared" si="19"/>
        <v>0</v>
      </c>
      <c r="O81">
        <f t="shared" si="20"/>
        <v>54040607.997372001</v>
      </c>
    </row>
    <row r="82" spans="1:15" x14ac:dyDescent="0.25">
      <c r="A82" s="4">
        <v>39692</v>
      </c>
      <c r="B82">
        <v>43875199</v>
      </c>
      <c r="C82">
        <v>55.1</v>
      </c>
      <c r="D82">
        <v>33.200000000000003</v>
      </c>
      <c r="E82">
        <v>2559.9</v>
      </c>
      <c r="F82">
        <v>30</v>
      </c>
      <c r="G82">
        <v>1</v>
      </c>
      <c r="I82">
        <f t="shared" si="14"/>
        <v>-28750083.142445602</v>
      </c>
      <c r="J82">
        <f t="shared" si="15"/>
        <v>364609.36504483665</v>
      </c>
      <c r="K82">
        <f t="shared" si="16"/>
        <v>3419574.6497478751</v>
      </c>
      <c r="L82">
        <f t="shared" si="17"/>
        <v>21026319.125878464</v>
      </c>
      <c r="M82">
        <f t="shared" si="18"/>
        <v>48687871.539367802</v>
      </c>
      <c r="N82">
        <f t="shared" si="19"/>
        <v>-2777562.7498929198</v>
      </c>
      <c r="O82">
        <f t="shared" si="20"/>
        <v>41970728.787700459</v>
      </c>
    </row>
    <row r="83" spans="1:15" x14ac:dyDescent="0.25">
      <c r="A83" s="4">
        <v>39722</v>
      </c>
      <c r="B83">
        <v>41962529</v>
      </c>
      <c r="C83">
        <v>243.4</v>
      </c>
      <c r="D83">
        <v>3.4</v>
      </c>
      <c r="E83">
        <v>2554.6</v>
      </c>
      <c r="F83">
        <v>31</v>
      </c>
      <c r="G83">
        <v>1</v>
      </c>
      <c r="I83">
        <f t="shared" si="14"/>
        <v>-28750083.142445602</v>
      </c>
      <c r="J83">
        <f t="shared" si="15"/>
        <v>1610633.7468586797</v>
      </c>
      <c r="K83">
        <f t="shared" si="16"/>
        <v>350197.40388984256</v>
      </c>
      <c r="L83">
        <f t="shared" si="17"/>
        <v>20982786.374065053</v>
      </c>
      <c r="M83">
        <f t="shared" si="18"/>
        <v>50310800.590680063</v>
      </c>
      <c r="N83">
        <f t="shared" si="19"/>
        <v>-2777562.7498929198</v>
      </c>
      <c r="O83">
        <f t="shared" si="20"/>
        <v>41726772.223155111</v>
      </c>
    </row>
    <row r="84" spans="1:15" x14ac:dyDescent="0.25">
      <c r="A84" s="4">
        <v>39753</v>
      </c>
      <c r="B84">
        <v>41454529</v>
      </c>
      <c r="C84">
        <v>400.5</v>
      </c>
      <c r="D84">
        <v>0</v>
      </c>
      <c r="E84">
        <v>2520.5</v>
      </c>
      <c r="F84">
        <v>30</v>
      </c>
      <c r="G84">
        <v>1</v>
      </c>
      <c r="I84">
        <f t="shared" si="14"/>
        <v>-28750083.142445602</v>
      </c>
      <c r="J84">
        <f t="shared" si="15"/>
        <v>2650200.5571770794</v>
      </c>
      <c r="K84">
        <f t="shared" si="16"/>
        <v>0</v>
      </c>
      <c r="L84">
        <f t="shared" si="17"/>
        <v>20702698.291642904</v>
      </c>
      <c r="M84">
        <f t="shared" si="18"/>
        <v>48687871.539367802</v>
      </c>
      <c r="N84">
        <f t="shared" si="19"/>
        <v>-2777562.7498929198</v>
      </c>
      <c r="O84">
        <f t="shared" si="20"/>
        <v>40513124.495849267</v>
      </c>
    </row>
    <row r="85" spans="1:15" x14ac:dyDescent="0.25">
      <c r="A85" s="4">
        <v>39783</v>
      </c>
      <c r="B85">
        <v>46779913</v>
      </c>
      <c r="C85">
        <v>603.1</v>
      </c>
      <c r="D85">
        <v>0</v>
      </c>
      <c r="E85">
        <v>2514.4</v>
      </c>
      <c r="F85">
        <v>31</v>
      </c>
      <c r="G85">
        <v>0</v>
      </c>
      <c r="I85">
        <f t="shared" si="14"/>
        <v>-28750083.142445602</v>
      </c>
      <c r="J85">
        <f t="shared" si="15"/>
        <v>3990851.3259263341</v>
      </c>
      <c r="K85">
        <f t="shared" si="16"/>
        <v>0</v>
      </c>
      <c r="L85">
        <f t="shared" si="17"/>
        <v>20652594.558423694</v>
      </c>
      <c r="M85">
        <f t="shared" si="18"/>
        <v>50310800.590680063</v>
      </c>
      <c r="N85">
        <f t="shared" si="19"/>
        <v>0</v>
      </c>
      <c r="O85">
        <f t="shared" si="20"/>
        <v>46204163.332584485</v>
      </c>
    </row>
    <row r="86" spans="1:15" x14ac:dyDescent="0.25">
      <c r="A86" s="4">
        <v>39814</v>
      </c>
      <c r="B86">
        <v>49269704</v>
      </c>
      <c r="C86">
        <v>719.2</v>
      </c>
      <c r="D86">
        <v>0</v>
      </c>
      <c r="E86">
        <v>2481</v>
      </c>
      <c r="F86">
        <v>31</v>
      </c>
      <c r="G86">
        <v>0</v>
      </c>
      <c r="I86">
        <f t="shared" si="14"/>
        <v>-28750083.142445602</v>
      </c>
      <c r="J86">
        <f t="shared" si="15"/>
        <v>4759111.7121641841</v>
      </c>
      <c r="K86">
        <f t="shared" si="16"/>
        <v>0</v>
      </c>
      <c r="L86">
        <f t="shared" si="17"/>
        <v>20378256.08473162</v>
      </c>
      <c r="M86">
        <f t="shared" si="18"/>
        <v>50310800.590680063</v>
      </c>
      <c r="N86">
        <f t="shared" si="19"/>
        <v>0</v>
      </c>
      <c r="O86">
        <f t="shared" si="20"/>
        <v>46698085.245130271</v>
      </c>
    </row>
    <row r="87" spans="1:15" x14ac:dyDescent="0.25">
      <c r="A87" s="4">
        <v>39845</v>
      </c>
      <c r="B87">
        <v>42707906</v>
      </c>
      <c r="C87">
        <v>635.70000000000005</v>
      </c>
      <c r="D87">
        <v>0</v>
      </c>
      <c r="E87">
        <v>2463.6</v>
      </c>
      <c r="F87">
        <v>28</v>
      </c>
      <c r="G87">
        <v>0</v>
      </c>
      <c r="I87">
        <f t="shared" si="14"/>
        <v>-28750083.142445602</v>
      </c>
      <c r="J87">
        <f t="shared" si="15"/>
        <v>4206573.019219649</v>
      </c>
      <c r="K87">
        <f t="shared" si="16"/>
        <v>0</v>
      </c>
      <c r="L87">
        <f t="shared" si="17"/>
        <v>20235337.239155509</v>
      </c>
      <c r="M87">
        <f t="shared" si="18"/>
        <v>45442013.436743282</v>
      </c>
      <c r="N87">
        <f t="shared" si="19"/>
        <v>0</v>
      </c>
      <c r="O87">
        <f t="shared" si="20"/>
        <v>41133840.552672833</v>
      </c>
    </row>
    <row r="88" spans="1:15" x14ac:dyDescent="0.25">
      <c r="A88" s="4">
        <v>39873</v>
      </c>
      <c r="B88">
        <v>42120515</v>
      </c>
      <c r="C88">
        <v>522.9</v>
      </c>
      <c r="D88">
        <v>0</v>
      </c>
      <c r="E88">
        <v>2439.6</v>
      </c>
      <c r="F88">
        <v>31</v>
      </c>
      <c r="G88">
        <v>1</v>
      </c>
      <c r="I88">
        <f t="shared" si="14"/>
        <v>-28750083.142445602</v>
      </c>
      <c r="J88">
        <f t="shared" si="15"/>
        <v>3460149.4915053556</v>
      </c>
      <c r="K88">
        <f t="shared" si="16"/>
        <v>0</v>
      </c>
      <c r="L88">
        <f t="shared" si="17"/>
        <v>20038207.796981562</v>
      </c>
      <c r="M88">
        <f t="shared" si="18"/>
        <v>50310800.590680063</v>
      </c>
      <c r="N88">
        <f t="shared" si="19"/>
        <v>-2777562.7498929198</v>
      </c>
      <c r="O88">
        <f t="shared" si="20"/>
        <v>42281511.986828461</v>
      </c>
    </row>
    <row r="89" spans="1:15" x14ac:dyDescent="0.25">
      <c r="A89" s="4">
        <v>39904</v>
      </c>
      <c r="B89">
        <v>36025863</v>
      </c>
      <c r="C89">
        <v>309.89999999999998</v>
      </c>
      <c r="D89">
        <v>0.4</v>
      </c>
      <c r="E89">
        <v>2448.1999999999998</v>
      </c>
      <c r="F89">
        <v>30</v>
      </c>
      <c r="G89">
        <v>1</v>
      </c>
      <c r="I89">
        <f t="shared" si="14"/>
        <v>-28750083.142445602</v>
      </c>
      <c r="J89">
        <f t="shared" si="15"/>
        <v>2050679.5322576202</v>
      </c>
      <c r="K89">
        <f t="shared" si="16"/>
        <v>41199.6945752756</v>
      </c>
      <c r="L89">
        <f t="shared" si="17"/>
        <v>20108845.847093891</v>
      </c>
      <c r="M89">
        <f t="shared" si="18"/>
        <v>48687871.539367802</v>
      </c>
      <c r="N89">
        <f t="shared" si="19"/>
        <v>-2777562.7498929198</v>
      </c>
      <c r="O89">
        <f t="shared" si="20"/>
        <v>39360950.720956072</v>
      </c>
    </row>
    <row r="90" spans="1:15" x14ac:dyDescent="0.25">
      <c r="A90" s="4">
        <v>39934</v>
      </c>
      <c r="B90">
        <v>40093276</v>
      </c>
      <c r="C90">
        <v>147.5</v>
      </c>
      <c r="D90">
        <v>16.3</v>
      </c>
      <c r="E90">
        <v>2454.4</v>
      </c>
      <c r="F90">
        <v>31</v>
      </c>
      <c r="G90">
        <v>1</v>
      </c>
      <c r="I90">
        <f t="shared" si="14"/>
        <v>-28750083.142445602</v>
      </c>
      <c r="J90">
        <f t="shared" si="15"/>
        <v>976041.40370441752</v>
      </c>
      <c r="K90">
        <f t="shared" si="16"/>
        <v>1678887.5539424806</v>
      </c>
      <c r="L90">
        <f t="shared" si="17"/>
        <v>20159770.952988829</v>
      </c>
      <c r="M90">
        <f t="shared" si="18"/>
        <v>50310800.590680063</v>
      </c>
      <c r="N90">
        <f t="shared" si="19"/>
        <v>-2777562.7498929198</v>
      </c>
      <c r="O90">
        <f t="shared" si="20"/>
        <v>41597854.608977266</v>
      </c>
    </row>
    <row r="91" spans="1:15" x14ac:dyDescent="0.25">
      <c r="A91" s="4">
        <v>39965</v>
      </c>
      <c r="B91">
        <v>42053575</v>
      </c>
      <c r="C91">
        <v>26.8</v>
      </c>
      <c r="D91">
        <v>72.2</v>
      </c>
      <c r="E91">
        <v>2453.6</v>
      </c>
      <c r="F91">
        <v>30</v>
      </c>
      <c r="G91">
        <v>0</v>
      </c>
      <c r="I91">
        <f t="shared" si="14"/>
        <v>-28750083.142445602</v>
      </c>
      <c r="J91">
        <f t="shared" si="15"/>
        <v>177341.76013070095</v>
      </c>
      <c r="K91">
        <f t="shared" si="16"/>
        <v>7436544.8708372451</v>
      </c>
      <c r="L91">
        <f t="shared" si="17"/>
        <v>20153199.971583031</v>
      </c>
      <c r="M91">
        <f t="shared" si="18"/>
        <v>48687871.539367802</v>
      </c>
      <c r="N91">
        <f t="shared" si="19"/>
        <v>0</v>
      </c>
      <c r="O91">
        <f t="shared" si="20"/>
        <v>47704874.999473177</v>
      </c>
    </row>
    <row r="92" spans="1:15" x14ac:dyDescent="0.25">
      <c r="A92" s="4">
        <v>39995</v>
      </c>
      <c r="B92">
        <v>49014200</v>
      </c>
      <c r="C92">
        <v>1.6</v>
      </c>
      <c r="D92">
        <v>137.5</v>
      </c>
      <c r="E92">
        <v>2472.1</v>
      </c>
      <c r="F92">
        <v>31</v>
      </c>
      <c r="G92">
        <v>0</v>
      </c>
      <c r="I92">
        <f t="shared" si="14"/>
        <v>-28750083.142445602</v>
      </c>
      <c r="J92">
        <f t="shared" si="15"/>
        <v>10587.567768997073</v>
      </c>
      <c r="K92">
        <f t="shared" si="16"/>
        <v>14162395.010250986</v>
      </c>
      <c r="L92">
        <f t="shared" si="17"/>
        <v>20305153.916592114</v>
      </c>
      <c r="M92">
        <f t="shared" si="18"/>
        <v>50310800.590680063</v>
      </c>
      <c r="N92">
        <f t="shared" si="19"/>
        <v>0</v>
      </c>
      <c r="O92">
        <f t="shared" si="20"/>
        <v>56038853.942846559</v>
      </c>
    </row>
    <row r="93" spans="1:15" x14ac:dyDescent="0.25">
      <c r="A93" s="4">
        <v>40026</v>
      </c>
      <c r="B93">
        <v>49062730</v>
      </c>
      <c r="C93">
        <v>5.0999999999999996</v>
      </c>
      <c r="D93">
        <v>109.9</v>
      </c>
      <c r="E93">
        <v>2489.8000000000002</v>
      </c>
      <c r="F93">
        <v>31</v>
      </c>
      <c r="G93">
        <v>0</v>
      </c>
      <c r="I93">
        <f t="shared" si="14"/>
        <v>-28750083.142445602</v>
      </c>
      <c r="J93">
        <f t="shared" si="15"/>
        <v>33747.872263678168</v>
      </c>
      <c r="K93">
        <f t="shared" si="16"/>
        <v>11319616.084556971</v>
      </c>
      <c r="L93">
        <f t="shared" si="17"/>
        <v>20450536.880195402</v>
      </c>
      <c r="M93">
        <f t="shared" si="18"/>
        <v>50310800.590680063</v>
      </c>
      <c r="N93">
        <f t="shared" si="19"/>
        <v>0</v>
      </c>
      <c r="O93">
        <f t="shared" si="20"/>
        <v>53364618.285250515</v>
      </c>
    </row>
    <row r="94" spans="1:15" x14ac:dyDescent="0.25">
      <c r="A94" s="4">
        <v>40057</v>
      </c>
      <c r="B94">
        <v>45459559</v>
      </c>
      <c r="C94">
        <v>55.1</v>
      </c>
      <c r="D94">
        <v>33.200000000000003</v>
      </c>
      <c r="E94">
        <v>2499.6999999999998</v>
      </c>
      <c r="F94">
        <v>30</v>
      </c>
      <c r="G94">
        <v>1</v>
      </c>
      <c r="I94">
        <f t="shared" si="14"/>
        <v>-28750083.142445602</v>
      </c>
      <c r="J94">
        <f t="shared" si="15"/>
        <v>364609.36504483665</v>
      </c>
      <c r="K94">
        <f t="shared" si="16"/>
        <v>3419574.6497478751</v>
      </c>
      <c r="L94">
        <f t="shared" si="17"/>
        <v>20531852.775092151</v>
      </c>
      <c r="M94">
        <f t="shared" si="18"/>
        <v>48687871.539367802</v>
      </c>
      <c r="N94">
        <f t="shared" si="19"/>
        <v>-2777562.7498929198</v>
      </c>
      <c r="O94">
        <f t="shared" si="20"/>
        <v>41476262.436914146</v>
      </c>
    </row>
    <row r="95" spans="1:15" x14ac:dyDescent="0.25">
      <c r="A95" s="4">
        <v>40087</v>
      </c>
      <c r="B95">
        <v>41950384</v>
      </c>
      <c r="C95">
        <v>243.4</v>
      </c>
      <c r="D95">
        <v>3.4</v>
      </c>
      <c r="E95">
        <v>2487.3000000000002</v>
      </c>
      <c r="F95">
        <v>31</v>
      </c>
      <c r="G95">
        <v>1</v>
      </c>
      <c r="I95">
        <f t="shared" si="14"/>
        <v>-28750083.142445602</v>
      </c>
      <c r="J95">
        <f t="shared" si="15"/>
        <v>1610633.7468586797</v>
      </c>
      <c r="K95">
        <f t="shared" si="16"/>
        <v>350197.40388984256</v>
      </c>
      <c r="L95">
        <f t="shared" si="17"/>
        <v>20430002.563302282</v>
      </c>
      <c r="M95">
        <f t="shared" si="18"/>
        <v>50310800.590680063</v>
      </c>
      <c r="N95">
        <f t="shared" si="19"/>
        <v>-2777562.7498929198</v>
      </c>
      <c r="O95">
        <f t="shared" si="20"/>
        <v>41173988.412392348</v>
      </c>
    </row>
    <row r="96" spans="1:15" x14ac:dyDescent="0.25">
      <c r="A96" s="4">
        <v>40118</v>
      </c>
      <c r="B96">
        <v>40104832</v>
      </c>
      <c r="C96">
        <v>400.5</v>
      </c>
      <c r="D96">
        <v>0</v>
      </c>
      <c r="E96">
        <v>2477.1</v>
      </c>
      <c r="F96">
        <v>30</v>
      </c>
      <c r="G96">
        <v>1</v>
      </c>
      <c r="I96">
        <f t="shared" si="14"/>
        <v>-28750083.142445602</v>
      </c>
      <c r="J96">
        <f t="shared" si="15"/>
        <v>2650200.5571770794</v>
      </c>
      <c r="K96">
        <f t="shared" si="16"/>
        <v>0</v>
      </c>
      <c r="L96">
        <f t="shared" si="17"/>
        <v>20346222.550378352</v>
      </c>
      <c r="M96">
        <f t="shared" si="18"/>
        <v>48687871.539367802</v>
      </c>
      <c r="N96">
        <f t="shared" si="19"/>
        <v>-2777562.7498929198</v>
      </c>
      <c r="O96">
        <f t="shared" si="20"/>
        <v>40156648.754584715</v>
      </c>
    </row>
    <row r="97" spans="1:15" x14ac:dyDescent="0.25">
      <c r="A97" s="4">
        <v>40148</v>
      </c>
      <c r="B97">
        <v>46088356</v>
      </c>
      <c r="C97">
        <v>603.1</v>
      </c>
      <c r="D97">
        <v>0</v>
      </c>
      <c r="E97">
        <v>2489.9</v>
      </c>
      <c r="F97">
        <v>31</v>
      </c>
      <c r="G97">
        <v>0</v>
      </c>
      <c r="I97">
        <f t="shared" si="14"/>
        <v>-28750083.142445602</v>
      </c>
      <c r="J97">
        <f t="shared" si="15"/>
        <v>3990851.3259263341</v>
      </c>
      <c r="K97">
        <f t="shared" si="16"/>
        <v>0</v>
      </c>
      <c r="L97">
        <f t="shared" si="17"/>
        <v>20451358.252871126</v>
      </c>
      <c r="M97">
        <f t="shared" si="18"/>
        <v>50310800.590680063</v>
      </c>
      <c r="N97">
        <f t="shared" si="19"/>
        <v>0</v>
      </c>
      <c r="O97">
        <f t="shared" si="20"/>
        <v>46002927.027031921</v>
      </c>
    </row>
    <row r="98" spans="1:15" x14ac:dyDescent="0.25">
      <c r="A98" s="4">
        <v>40179</v>
      </c>
      <c r="B98">
        <v>49397907</v>
      </c>
      <c r="C98">
        <v>719.2</v>
      </c>
      <c r="D98">
        <v>0</v>
      </c>
      <c r="E98">
        <v>2488.6999999999998</v>
      </c>
      <c r="F98">
        <v>31</v>
      </c>
      <c r="G98">
        <v>0</v>
      </c>
      <c r="I98">
        <f t="shared" ref="I98:I129" si="21">const</f>
        <v>-28750083.142445602</v>
      </c>
      <c r="J98">
        <f t="shared" ref="J98:J129" si="22">PearsonHDD*C98</f>
        <v>4759111.7121641841</v>
      </c>
      <c r="K98">
        <f t="shared" ref="K98:K129" si="23">PearsonCDD*D98</f>
        <v>0</v>
      </c>
      <c r="L98">
        <f t="shared" ref="L98:L129" si="24">TorFTE*E98</f>
        <v>20441501.780762427</v>
      </c>
      <c r="M98">
        <f t="shared" ref="M98:M129" si="25">MonthDays*F98</f>
        <v>50310800.590680063</v>
      </c>
      <c r="N98">
        <f t="shared" ref="N98:N129" si="26">Shoulder1*G98</f>
        <v>0</v>
      </c>
      <c r="O98">
        <f t="shared" ref="O98:O129" si="27">SUM(I98:N98)</f>
        <v>46761330.941161074</v>
      </c>
    </row>
    <row r="99" spans="1:15" x14ac:dyDescent="0.25">
      <c r="A99" s="4">
        <v>40210</v>
      </c>
      <c r="B99">
        <v>40768686</v>
      </c>
      <c r="C99">
        <v>635.70000000000005</v>
      </c>
      <c r="D99">
        <v>0</v>
      </c>
      <c r="E99">
        <v>2491.4</v>
      </c>
      <c r="F99">
        <v>28</v>
      </c>
      <c r="G99">
        <v>0</v>
      </c>
      <c r="I99">
        <f t="shared" si="21"/>
        <v>-28750083.142445602</v>
      </c>
      <c r="J99">
        <f t="shared" si="22"/>
        <v>4206573.019219649</v>
      </c>
      <c r="K99">
        <f t="shared" si="23"/>
        <v>0</v>
      </c>
      <c r="L99">
        <f t="shared" si="24"/>
        <v>20463678.843006995</v>
      </c>
      <c r="M99">
        <f t="shared" si="25"/>
        <v>45442013.436743282</v>
      </c>
      <c r="N99">
        <f t="shared" si="26"/>
        <v>0</v>
      </c>
      <c r="O99">
        <f t="shared" si="27"/>
        <v>41362182.156524323</v>
      </c>
    </row>
    <row r="100" spans="1:15" x14ac:dyDescent="0.25">
      <c r="A100" s="4">
        <v>40238</v>
      </c>
      <c r="B100">
        <v>40910014</v>
      </c>
      <c r="C100">
        <v>522.9</v>
      </c>
      <c r="D100">
        <v>0</v>
      </c>
      <c r="E100">
        <v>2487</v>
      </c>
      <c r="F100">
        <v>31</v>
      </c>
      <c r="G100">
        <v>1</v>
      </c>
      <c r="I100">
        <f t="shared" si="21"/>
        <v>-28750083.142445602</v>
      </c>
      <c r="J100">
        <f t="shared" si="22"/>
        <v>3460149.4915053556</v>
      </c>
      <c r="K100">
        <f t="shared" si="23"/>
        <v>0</v>
      </c>
      <c r="L100">
        <f t="shared" si="24"/>
        <v>20427538.445275106</v>
      </c>
      <c r="M100">
        <f t="shared" si="25"/>
        <v>50310800.590680063</v>
      </c>
      <c r="N100">
        <f t="shared" si="26"/>
        <v>-2777562.7498929198</v>
      </c>
      <c r="O100">
        <f t="shared" si="27"/>
        <v>42670842.635122001</v>
      </c>
    </row>
    <row r="101" spans="1:15" x14ac:dyDescent="0.25">
      <c r="A101" s="4">
        <v>40269</v>
      </c>
      <c r="B101">
        <v>36681881</v>
      </c>
      <c r="C101">
        <v>309.89999999999998</v>
      </c>
      <c r="D101">
        <v>0.4</v>
      </c>
      <c r="E101">
        <v>2481.4</v>
      </c>
      <c r="F101">
        <v>30</v>
      </c>
      <c r="G101">
        <v>1</v>
      </c>
      <c r="I101">
        <f t="shared" si="21"/>
        <v>-28750083.142445602</v>
      </c>
      <c r="J101">
        <f t="shared" si="22"/>
        <v>2050679.5322576202</v>
      </c>
      <c r="K101">
        <f t="shared" si="23"/>
        <v>41199.6945752756</v>
      </c>
      <c r="L101">
        <f t="shared" si="24"/>
        <v>20381541.575434517</v>
      </c>
      <c r="M101">
        <f t="shared" si="25"/>
        <v>48687871.539367802</v>
      </c>
      <c r="N101">
        <f t="shared" si="26"/>
        <v>-2777562.7498929198</v>
      </c>
      <c r="O101">
        <f t="shared" si="27"/>
        <v>39633646.449296698</v>
      </c>
    </row>
    <row r="102" spans="1:15" x14ac:dyDescent="0.25">
      <c r="A102" s="4">
        <v>40299</v>
      </c>
      <c r="B102">
        <v>44687288</v>
      </c>
      <c r="C102">
        <v>147.5</v>
      </c>
      <c r="D102">
        <v>16.3</v>
      </c>
      <c r="E102">
        <v>2495.1999999999998</v>
      </c>
      <c r="F102">
        <v>31</v>
      </c>
      <c r="G102">
        <v>1</v>
      </c>
      <c r="I102">
        <f t="shared" si="21"/>
        <v>-28750083.142445602</v>
      </c>
      <c r="J102">
        <f t="shared" si="22"/>
        <v>976041.40370441752</v>
      </c>
      <c r="K102">
        <f t="shared" si="23"/>
        <v>1678887.5539424806</v>
      </c>
      <c r="L102">
        <f t="shared" si="24"/>
        <v>20494891.004684534</v>
      </c>
      <c r="M102">
        <f t="shared" si="25"/>
        <v>50310800.590680063</v>
      </c>
      <c r="N102">
        <f t="shared" si="26"/>
        <v>-2777562.7498929198</v>
      </c>
      <c r="O102">
        <f t="shared" si="27"/>
        <v>41932974.66067297</v>
      </c>
    </row>
    <row r="103" spans="1:15" x14ac:dyDescent="0.25">
      <c r="A103" s="4">
        <v>40330</v>
      </c>
      <c r="B103">
        <v>51533466</v>
      </c>
      <c r="C103">
        <v>26.8</v>
      </c>
      <c r="D103">
        <v>72.2</v>
      </c>
      <c r="E103">
        <v>2529.1999999999998</v>
      </c>
      <c r="F103">
        <v>30</v>
      </c>
      <c r="G103">
        <v>0</v>
      </c>
      <c r="I103">
        <f t="shared" si="21"/>
        <v>-28750083.142445602</v>
      </c>
      <c r="J103">
        <f t="shared" si="22"/>
        <v>177341.76013070095</v>
      </c>
      <c r="K103">
        <f t="shared" si="23"/>
        <v>7436544.8708372451</v>
      </c>
      <c r="L103">
        <f t="shared" si="24"/>
        <v>20774157.714430958</v>
      </c>
      <c r="M103">
        <f t="shared" si="25"/>
        <v>48687871.539367802</v>
      </c>
      <c r="N103">
        <f t="shared" si="26"/>
        <v>0</v>
      </c>
      <c r="O103">
        <f t="shared" si="27"/>
        <v>48325832.742321104</v>
      </c>
    </row>
    <row r="104" spans="1:15" x14ac:dyDescent="0.25">
      <c r="A104" s="4">
        <v>40360</v>
      </c>
      <c r="B104">
        <v>61497459</v>
      </c>
      <c r="C104">
        <v>1.6</v>
      </c>
      <c r="D104">
        <v>137.5</v>
      </c>
      <c r="E104">
        <v>2575.6999999999998</v>
      </c>
      <c r="F104">
        <v>31</v>
      </c>
      <c r="G104">
        <v>0</v>
      </c>
      <c r="I104">
        <f t="shared" si="21"/>
        <v>-28750083.142445602</v>
      </c>
      <c r="J104">
        <f t="shared" si="22"/>
        <v>10587.567768997073</v>
      </c>
      <c r="K104">
        <f t="shared" si="23"/>
        <v>14162395.010250986</v>
      </c>
      <c r="L104">
        <f t="shared" si="24"/>
        <v>21156096.008642979</v>
      </c>
      <c r="M104">
        <f t="shared" si="25"/>
        <v>50310800.590680063</v>
      </c>
      <c r="N104">
        <f t="shared" si="26"/>
        <v>0</v>
      </c>
      <c r="O104">
        <f t="shared" si="27"/>
        <v>56889796.034897424</v>
      </c>
    </row>
    <row r="105" spans="1:15" x14ac:dyDescent="0.25">
      <c r="A105" s="4">
        <v>40391</v>
      </c>
      <c r="B105">
        <v>57219511</v>
      </c>
      <c r="C105">
        <v>5.0999999999999996</v>
      </c>
      <c r="D105">
        <v>109.9</v>
      </c>
      <c r="E105">
        <v>2601.5</v>
      </c>
      <c r="F105">
        <v>31</v>
      </c>
      <c r="G105">
        <v>0</v>
      </c>
      <c r="I105">
        <f t="shared" si="21"/>
        <v>-28750083.142445602</v>
      </c>
      <c r="J105">
        <f t="shared" si="22"/>
        <v>33747.872263678168</v>
      </c>
      <c r="K105">
        <f t="shared" si="23"/>
        <v>11319616.084556971</v>
      </c>
      <c r="L105">
        <f t="shared" si="24"/>
        <v>21368010.158979971</v>
      </c>
      <c r="M105">
        <f t="shared" si="25"/>
        <v>50310800.590680063</v>
      </c>
      <c r="N105">
        <f t="shared" si="26"/>
        <v>0</v>
      </c>
      <c r="O105">
        <f t="shared" si="27"/>
        <v>54282091.56403508</v>
      </c>
    </row>
    <row r="106" spans="1:15" x14ac:dyDescent="0.25">
      <c r="A106" s="4">
        <v>40422</v>
      </c>
      <c r="B106">
        <v>45833578</v>
      </c>
      <c r="C106">
        <v>55.1</v>
      </c>
      <c r="D106">
        <v>33.200000000000003</v>
      </c>
      <c r="E106">
        <v>2574.6999999999998</v>
      </c>
      <c r="F106">
        <v>30</v>
      </c>
      <c r="G106">
        <v>1</v>
      </c>
      <c r="I106">
        <f t="shared" si="21"/>
        <v>-28750083.142445602</v>
      </c>
      <c r="J106">
        <f t="shared" si="22"/>
        <v>364609.36504483665</v>
      </c>
      <c r="K106">
        <f t="shared" si="23"/>
        <v>3419574.6497478751</v>
      </c>
      <c r="L106">
        <f t="shared" si="24"/>
        <v>21147882.281885728</v>
      </c>
      <c r="M106">
        <f t="shared" si="25"/>
        <v>48687871.539367802</v>
      </c>
      <c r="N106">
        <f t="shared" si="26"/>
        <v>-2777562.7498929198</v>
      </c>
      <c r="O106">
        <f t="shared" si="27"/>
        <v>42092291.943707719</v>
      </c>
    </row>
    <row r="107" spans="1:15" x14ac:dyDescent="0.25">
      <c r="A107" s="4">
        <v>40452</v>
      </c>
      <c r="B107">
        <v>41340554</v>
      </c>
      <c r="C107">
        <v>243.4</v>
      </c>
      <c r="D107">
        <v>3.4</v>
      </c>
      <c r="E107">
        <v>2562.1999999999998</v>
      </c>
      <c r="F107">
        <v>31</v>
      </c>
      <c r="G107">
        <v>1</v>
      </c>
      <c r="I107">
        <f t="shared" si="21"/>
        <v>-28750083.142445602</v>
      </c>
      <c r="J107">
        <f t="shared" si="22"/>
        <v>1610633.7468586797</v>
      </c>
      <c r="K107">
        <f t="shared" si="23"/>
        <v>350197.40388984256</v>
      </c>
      <c r="L107">
        <f t="shared" si="24"/>
        <v>21045210.697420131</v>
      </c>
      <c r="M107">
        <f t="shared" si="25"/>
        <v>50310800.590680063</v>
      </c>
      <c r="N107">
        <f t="shared" si="26"/>
        <v>-2777562.7498929198</v>
      </c>
      <c r="O107">
        <f t="shared" si="27"/>
        <v>41789196.54651019</v>
      </c>
    </row>
    <row r="108" spans="1:15" x14ac:dyDescent="0.25">
      <c r="A108" s="4">
        <v>40483</v>
      </c>
      <c r="B108">
        <v>39815993</v>
      </c>
      <c r="C108">
        <v>400.5</v>
      </c>
      <c r="D108">
        <v>0</v>
      </c>
      <c r="E108">
        <v>2543.5</v>
      </c>
      <c r="F108">
        <v>30</v>
      </c>
      <c r="G108">
        <v>1</v>
      </c>
      <c r="I108">
        <f t="shared" si="21"/>
        <v>-28750083.142445602</v>
      </c>
      <c r="J108">
        <f t="shared" si="22"/>
        <v>2650200.5571770794</v>
      </c>
      <c r="K108">
        <f t="shared" si="23"/>
        <v>0</v>
      </c>
      <c r="L108">
        <f t="shared" si="24"/>
        <v>20891614.007059604</v>
      </c>
      <c r="M108">
        <f t="shared" si="25"/>
        <v>48687871.539367802</v>
      </c>
      <c r="N108">
        <f t="shared" si="26"/>
        <v>-2777562.7498929198</v>
      </c>
      <c r="O108">
        <f t="shared" si="27"/>
        <v>40702040.211265966</v>
      </c>
    </row>
    <row r="109" spans="1:15" x14ac:dyDescent="0.25">
      <c r="A109" s="4">
        <v>40513</v>
      </c>
      <c r="B109">
        <v>47209999</v>
      </c>
      <c r="C109">
        <v>603.1</v>
      </c>
      <c r="D109">
        <v>0</v>
      </c>
      <c r="E109">
        <v>2563.6</v>
      </c>
      <c r="F109">
        <v>31</v>
      </c>
      <c r="G109">
        <v>0</v>
      </c>
      <c r="I109">
        <f t="shared" si="21"/>
        <v>-28750083.142445602</v>
      </c>
      <c r="J109">
        <f t="shared" si="22"/>
        <v>3990851.3259263341</v>
      </c>
      <c r="K109">
        <f t="shared" si="23"/>
        <v>0</v>
      </c>
      <c r="L109">
        <f t="shared" si="24"/>
        <v>21056709.914880279</v>
      </c>
      <c r="M109">
        <f t="shared" si="25"/>
        <v>50310800.590680063</v>
      </c>
      <c r="N109">
        <f t="shared" si="26"/>
        <v>0</v>
      </c>
      <c r="O109">
        <f t="shared" si="27"/>
        <v>46608278.689041078</v>
      </c>
    </row>
    <row r="110" spans="1:15" x14ac:dyDescent="0.25">
      <c r="A110" s="4">
        <v>40544</v>
      </c>
      <c r="B110">
        <v>49366174</v>
      </c>
      <c r="C110">
        <v>719.2</v>
      </c>
      <c r="D110">
        <v>0</v>
      </c>
      <c r="E110">
        <v>2550.1999999999998</v>
      </c>
      <c r="F110">
        <v>31</v>
      </c>
      <c r="G110">
        <v>0</v>
      </c>
      <c r="I110">
        <f t="shared" si="21"/>
        <v>-28750083.142445602</v>
      </c>
      <c r="J110">
        <f t="shared" si="22"/>
        <v>4759111.7121641841</v>
      </c>
      <c r="K110">
        <f t="shared" si="23"/>
        <v>0</v>
      </c>
      <c r="L110">
        <f t="shared" si="24"/>
        <v>20946645.97633316</v>
      </c>
      <c r="M110">
        <f t="shared" si="25"/>
        <v>50310800.590680063</v>
      </c>
      <c r="N110">
        <f t="shared" si="26"/>
        <v>0</v>
      </c>
      <c r="O110">
        <f t="shared" si="27"/>
        <v>47266475.136731803</v>
      </c>
    </row>
    <row r="111" spans="1:15" x14ac:dyDescent="0.25">
      <c r="A111" s="4">
        <v>40575</v>
      </c>
      <c r="B111">
        <v>41646640</v>
      </c>
      <c r="C111">
        <v>635.70000000000005</v>
      </c>
      <c r="D111">
        <v>0</v>
      </c>
      <c r="E111">
        <v>2535.6</v>
      </c>
      <c r="F111">
        <v>28</v>
      </c>
      <c r="G111">
        <v>0</v>
      </c>
      <c r="I111">
        <f t="shared" si="21"/>
        <v>-28750083.142445602</v>
      </c>
      <c r="J111">
        <f t="shared" si="22"/>
        <v>4206573.019219649</v>
      </c>
      <c r="K111">
        <f t="shared" si="23"/>
        <v>0</v>
      </c>
      <c r="L111">
        <f t="shared" si="24"/>
        <v>20826725.565677345</v>
      </c>
      <c r="M111">
        <f t="shared" si="25"/>
        <v>45442013.436743282</v>
      </c>
      <c r="N111">
        <f t="shared" si="26"/>
        <v>0</v>
      </c>
      <c r="O111">
        <f t="shared" si="27"/>
        <v>41725228.879194677</v>
      </c>
    </row>
    <row r="112" spans="1:15" x14ac:dyDescent="0.25">
      <c r="A112" s="4">
        <v>40603</v>
      </c>
      <c r="B112">
        <v>42432747</v>
      </c>
      <c r="C112">
        <v>522.9</v>
      </c>
      <c r="D112">
        <v>0</v>
      </c>
      <c r="E112">
        <v>2515.6</v>
      </c>
      <c r="F112">
        <v>31</v>
      </c>
      <c r="G112">
        <v>1</v>
      </c>
      <c r="I112">
        <f t="shared" si="21"/>
        <v>-28750083.142445602</v>
      </c>
      <c r="J112">
        <f t="shared" si="22"/>
        <v>3460149.4915053556</v>
      </c>
      <c r="K112">
        <f t="shared" si="23"/>
        <v>0</v>
      </c>
      <c r="L112">
        <f t="shared" si="24"/>
        <v>20662451.03053239</v>
      </c>
      <c r="M112">
        <f t="shared" si="25"/>
        <v>50310800.590680063</v>
      </c>
      <c r="N112">
        <f t="shared" si="26"/>
        <v>-2777562.7498929198</v>
      </c>
      <c r="O112">
        <f t="shared" si="27"/>
        <v>42905755.220379286</v>
      </c>
    </row>
    <row r="113" spans="1:15" x14ac:dyDescent="0.25">
      <c r="A113" s="4">
        <v>40634</v>
      </c>
      <c r="B113">
        <v>38424019</v>
      </c>
      <c r="C113">
        <v>309.89999999999998</v>
      </c>
      <c r="D113">
        <v>0.4</v>
      </c>
      <c r="E113">
        <v>2522.1</v>
      </c>
      <c r="F113">
        <v>30</v>
      </c>
      <c r="G113">
        <v>1</v>
      </c>
      <c r="I113">
        <f t="shared" si="21"/>
        <v>-28750083.142445602</v>
      </c>
      <c r="J113">
        <f t="shared" si="22"/>
        <v>2050679.5322576202</v>
      </c>
      <c r="K113">
        <f t="shared" si="23"/>
        <v>41199.6945752756</v>
      </c>
      <c r="L113">
        <f t="shared" si="24"/>
        <v>20715840.254454501</v>
      </c>
      <c r="M113">
        <f t="shared" si="25"/>
        <v>48687871.539367802</v>
      </c>
      <c r="N113">
        <f t="shared" si="26"/>
        <v>-2777562.7498929198</v>
      </c>
      <c r="O113">
        <f t="shared" si="27"/>
        <v>39967945.128316678</v>
      </c>
    </row>
    <row r="114" spans="1:15" x14ac:dyDescent="0.25">
      <c r="A114" s="4">
        <v>40664</v>
      </c>
      <c r="B114">
        <v>42408613</v>
      </c>
      <c r="C114">
        <v>147.5</v>
      </c>
      <c r="D114">
        <v>16.3</v>
      </c>
      <c r="E114">
        <v>2547.1999999999998</v>
      </c>
      <c r="F114">
        <v>31</v>
      </c>
      <c r="G114">
        <v>1</v>
      </c>
      <c r="I114">
        <f t="shared" si="21"/>
        <v>-28750083.142445602</v>
      </c>
      <c r="J114">
        <f t="shared" si="22"/>
        <v>976041.40370441752</v>
      </c>
      <c r="K114">
        <f t="shared" si="23"/>
        <v>1678887.5539424806</v>
      </c>
      <c r="L114">
        <f t="shared" si="24"/>
        <v>20922004.796061419</v>
      </c>
      <c r="M114">
        <f t="shared" si="25"/>
        <v>50310800.590680063</v>
      </c>
      <c r="N114">
        <f t="shared" si="26"/>
        <v>-2777562.7498929198</v>
      </c>
      <c r="O114">
        <f t="shared" si="27"/>
        <v>42360088.452049851</v>
      </c>
    </row>
    <row r="115" spans="1:15" x14ac:dyDescent="0.25">
      <c r="A115" s="4">
        <v>40695</v>
      </c>
      <c r="B115">
        <v>49689088</v>
      </c>
      <c r="C115">
        <v>26.8</v>
      </c>
      <c r="D115">
        <v>72.2</v>
      </c>
      <c r="E115">
        <v>2578.5</v>
      </c>
      <c r="F115">
        <v>30</v>
      </c>
      <c r="G115">
        <v>0</v>
      </c>
      <c r="I115">
        <f t="shared" si="21"/>
        <v>-28750083.142445602</v>
      </c>
      <c r="J115">
        <f t="shared" si="22"/>
        <v>177341.76013070095</v>
      </c>
      <c r="K115">
        <f t="shared" si="23"/>
        <v>7436544.8708372451</v>
      </c>
      <c r="L115">
        <f t="shared" si="24"/>
        <v>21179094.443563271</v>
      </c>
      <c r="M115">
        <f t="shared" si="25"/>
        <v>48687871.539367802</v>
      </c>
      <c r="N115">
        <f t="shared" si="26"/>
        <v>0</v>
      </c>
      <c r="O115">
        <f t="shared" si="27"/>
        <v>48730769.471453413</v>
      </c>
    </row>
    <row r="116" spans="1:15" x14ac:dyDescent="0.25">
      <c r="A116" s="4">
        <v>40725</v>
      </c>
      <c r="B116">
        <v>61625002</v>
      </c>
      <c r="C116">
        <v>1.6</v>
      </c>
      <c r="D116">
        <v>137.5</v>
      </c>
      <c r="E116">
        <v>2615.1999999999998</v>
      </c>
      <c r="F116">
        <v>31</v>
      </c>
      <c r="G116">
        <v>0</v>
      </c>
      <c r="I116">
        <f t="shared" si="21"/>
        <v>-28750083.142445602</v>
      </c>
      <c r="J116">
        <f t="shared" si="22"/>
        <v>10587.567768997073</v>
      </c>
      <c r="K116">
        <f t="shared" si="23"/>
        <v>14162395.010250986</v>
      </c>
      <c r="L116">
        <f t="shared" si="24"/>
        <v>21480538.215554263</v>
      </c>
      <c r="M116">
        <f t="shared" si="25"/>
        <v>50310800.590680063</v>
      </c>
      <c r="N116">
        <f t="shared" si="26"/>
        <v>0</v>
      </c>
      <c r="O116">
        <f t="shared" si="27"/>
        <v>57214238.241808712</v>
      </c>
    </row>
    <row r="117" spans="1:15" x14ac:dyDescent="0.25">
      <c r="A117" s="4">
        <v>40756</v>
      </c>
      <c r="B117">
        <v>56052529</v>
      </c>
      <c r="C117">
        <v>5.0999999999999996</v>
      </c>
      <c r="D117">
        <v>109.9</v>
      </c>
      <c r="E117">
        <v>2644.7</v>
      </c>
      <c r="F117">
        <v>31</v>
      </c>
      <c r="G117">
        <v>0</v>
      </c>
      <c r="I117">
        <f t="shared" si="21"/>
        <v>-28750083.142445602</v>
      </c>
      <c r="J117">
        <f t="shared" si="22"/>
        <v>33747.872263678168</v>
      </c>
      <c r="K117">
        <f t="shared" si="23"/>
        <v>11319616.084556971</v>
      </c>
      <c r="L117">
        <f t="shared" si="24"/>
        <v>21722843.15489307</v>
      </c>
      <c r="M117">
        <f t="shared" si="25"/>
        <v>50310800.590680063</v>
      </c>
      <c r="N117">
        <f t="shared" si="26"/>
        <v>0</v>
      </c>
      <c r="O117">
        <f t="shared" si="27"/>
        <v>54636924.559948176</v>
      </c>
    </row>
    <row r="118" spans="1:15" x14ac:dyDescent="0.25">
      <c r="A118" s="4">
        <v>40787</v>
      </c>
      <c r="B118">
        <v>44303045</v>
      </c>
      <c r="C118">
        <v>55.1</v>
      </c>
      <c r="D118">
        <v>33.200000000000003</v>
      </c>
      <c r="E118">
        <v>2636.5</v>
      </c>
      <c r="F118">
        <v>30</v>
      </c>
      <c r="G118">
        <v>1</v>
      </c>
      <c r="I118">
        <f t="shared" si="21"/>
        <v>-28750083.142445602</v>
      </c>
      <c r="J118">
        <f t="shared" si="22"/>
        <v>364609.36504483665</v>
      </c>
      <c r="K118">
        <f t="shared" si="23"/>
        <v>3419574.6497478751</v>
      </c>
      <c r="L118">
        <f t="shared" si="24"/>
        <v>21655490.595483642</v>
      </c>
      <c r="M118">
        <f t="shared" si="25"/>
        <v>48687871.539367802</v>
      </c>
      <c r="N118">
        <f t="shared" si="26"/>
        <v>-2777562.7498929198</v>
      </c>
      <c r="O118">
        <f t="shared" si="27"/>
        <v>42599900.257305637</v>
      </c>
    </row>
    <row r="119" spans="1:15" x14ac:dyDescent="0.25">
      <c r="A119" s="4">
        <v>40817</v>
      </c>
      <c r="B119">
        <v>41882054</v>
      </c>
      <c r="C119">
        <v>243.4</v>
      </c>
      <c r="D119">
        <v>3.4</v>
      </c>
      <c r="E119">
        <v>2598.3000000000002</v>
      </c>
      <c r="F119">
        <v>31</v>
      </c>
      <c r="G119">
        <v>1</v>
      </c>
      <c r="I119">
        <f t="shared" si="21"/>
        <v>-28750083.142445602</v>
      </c>
      <c r="J119">
        <f t="shared" si="22"/>
        <v>1610633.7468586797</v>
      </c>
      <c r="K119">
        <f t="shared" si="23"/>
        <v>350197.40388984256</v>
      </c>
      <c r="L119">
        <f t="shared" si="24"/>
        <v>21341726.233356778</v>
      </c>
      <c r="M119">
        <f t="shared" si="25"/>
        <v>50310800.590680063</v>
      </c>
      <c r="N119">
        <f t="shared" si="26"/>
        <v>-2777562.7498929198</v>
      </c>
      <c r="O119">
        <f t="shared" si="27"/>
        <v>42085712.082446843</v>
      </c>
    </row>
    <row r="120" spans="1:15" x14ac:dyDescent="0.25">
      <c r="A120" s="4">
        <v>40848</v>
      </c>
      <c r="B120">
        <v>39806546</v>
      </c>
      <c r="C120">
        <v>400.5</v>
      </c>
      <c r="D120">
        <v>0</v>
      </c>
      <c r="E120">
        <v>2560.4</v>
      </c>
      <c r="F120">
        <v>30</v>
      </c>
      <c r="G120">
        <v>1</v>
      </c>
      <c r="I120">
        <f t="shared" si="21"/>
        <v>-28750083.142445602</v>
      </c>
      <c r="J120">
        <f t="shared" si="22"/>
        <v>2650200.5571770794</v>
      </c>
      <c r="K120">
        <f t="shared" si="23"/>
        <v>0</v>
      </c>
      <c r="L120">
        <f t="shared" si="24"/>
        <v>21030425.98925709</v>
      </c>
      <c r="M120">
        <f t="shared" si="25"/>
        <v>48687871.539367802</v>
      </c>
      <c r="N120">
        <f t="shared" si="26"/>
        <v>-2777562.7498929198</v>
      </c>
      <c r="O120">
        <f t="shared" si="27"/>
        <v>40840852.193463445</v>
      </c>
    </row>
    <row r="121" spans="1:15" x14ac:dyDescent="0.25">
      <c r="A121" s="4">
        <v>40878</v>
      </c>
      <c r="B121">
        <v>43716549</v>
      </c>
      <c r="C121">
        <v>603.1</v>
      </c>
      <c r="D121">
        <v>0</v>
      </c>
      <c r="E121">
        <v>2550.9</v>
      </c>
      <c r="F121">
        <v>31</v>
      </c>
      <c r="G121">
        <v>0</v>
      </c>
      <c r="I121">
        <f t="shared" si="21"/>
        <v>-28750083.142445602</v>
      </c>
      <c r="J121">
        <f t="shared" si="22"/>
        <v>3990851.3259263341</v>
      </c>
      <c r="K121">
        <f t="shared" si="23"/>
        <v>0</v>
      </c>
      <c r="L121">
        <f t="shared" si="24"/>
        <v>20952395.585063238</v>
      </c>
      <c r="M121">
        <f t="shared" si="25"/>
        <v>50310800.590680063</v>
      </c>
      <c r="N121">
        <f t="shared" si="26"/>
        <v>0</v>
      </c>
      <c r="O121">
        <f t="shared" si="27"/>
        <v>46503964.359224036</v>
      </c>
    </row>
    <row r="122" spans="1:15" x14ac:dyDescent="0.25">
      <c r="A122" s="4">
        <v>40909</v>
      </c>
      <c r="B122">
        <v>46828561</v>
      </c>
      <c r="C122">
        <v>719.2</v>
      </c>
      <c r="D122">
        <v>0</v>
      </c>
      <c r="E122">
        <v>2533.8000000000002</v>
      </c>
      <c r="F122">
        <v>31</v>
      </c>
      <c r="G122">
        <v>0</v>
      </c>
      <c r="I122">
        <f t="shared" si="21"/>
        <v>-28750083.142445602</v>
      </c>
      <c r="J122">
        <f t="shared" si="22"/>
        <v>4759111.7121641841</v>
      </c>
      <c r="K122">
        <f t="shared" si="23"/>
        <v>0</v>
      </c>
      <c r="L122">
        <f t="shared" si="24"/>
        <v>20811940.857514299</v>
      </c>
      <c r="M122">
        <f t="shared" si="25"/>
        <v>50310800.590680063</v>
      </c>
      <c r="N122">
        <f t="shared" si="26"/>
        <v>0</v>
      </c>
      <c r="O122">
        <f t="shared" si="27"/>
        <v>47131770.017912947</v>
      </c>
    </row>
    <row r="123" spans="1:15" x14ac:dyDescent="0.25">
      <c r="A123" s="4">
        <v>40940</v>
      </c>
      <c r="B123">
        <v>40144723</v>
      </c>
      <c r="C123">
        <v>635.70000000000005</v>
      </c>
      <c r="D123">
        <v>0</v>
      </c>
      <c r="E123">
        <v>2509.6999999999998</v>
      </c>
      <c r="F123">
        <v>29</v>
      </c>
      <c r="G123">
        <v>0</v>
      </c>
      <c r="I123">
        <f t="shared" si="21"/>
        <v>-28750083.142445602</v>
      </c>
      <c r="J123">
        <f t="shared" si="22"/>
        <v>4206573.019219649</v>
      </c>
      <c r="K123">
        <f t="shared" si="23"/>
        <v>0</v>
      </c>
      <c r="L123">
        <f t="shared" si="24"/>
        <v>20613990.042664628</v>
      </c>
      <c r="M123">
        <f t="shared" si="25"/>
        <v>47064942.488055542</v>
      </c>
      <c r="N123">
        <f t="shared" si="26"/>
        <v>0</v>
      </c>
      <c r="O123">
        <f t="shared" si="27"/>
        <v>43135422.407494217</v>
      </c>
    </row>
    <row r="124" spans="1:15" x14ac:dyDescent="0.25">
      <c r="A124" s="4">
        <v>40969</v>
      </c>
      <c r="B124">
        <v>38792419</v>
      </c>
      <c r="C124">
        <v>522.9</v>
      </c>
      <c r="D124">
        <v>0</v>
      </c>
      <c r="E124">
        <v>2500.1</v>
      </c>
      <c r="F124">
        <v>31</v>
      </c>
      <c r="G124">
        <v>1</v>
      </c>
      <c r="I124">
        <f t="shared" si="21"/>
        <v>-28750083.142445602</v>
      </c>
      <c r="J124">
        <f t="shared" si="22"/>
        <v>3460149.4915053556</v>
      </c>
      <c r="K124">
        <f t="shared" si="23"/>
        <v>0</v>
      </c>
      <c r="L124">
        <f t="shared" si="24"/>
        <v>20535138.265795048</v>
      </c>
      <c r="M124">
        <f t="shared" si="25"/>
        <v>50310800.590680063</v>
      </c>
      <c r="N124">
        <f t="shared" si="26"/>
        <v>-2777562.7498929198</v>
      </c>
      <c r="O124">
        <f t="shared" si="27"/>
        <v>42778442.45564194</v>
      </c>
    </row>
    <row r="125" spans="1:15" x14ac:dyDescent="0.25">
      <c r="A125" s="4">
        <v>41000</v>
      </c>
      <c r="B125">
        <v>37716766</v>
      </c>
      <c r="C125">
        <v>309.89999999999998</v>
      </c>
      <c r="D125">
        <v>0.4</v>
      </c>
      <c r="E125">
        <v>2523.8000000000002</v>
      </c>
      <c r="F125">
        <v>30</v>
      </c>
      <c r="G125">
        <v>1</v>
      </c>
      <c r="I125">
        <f t="shared" si="21"/>
        <v>-28750083.142445602</v>
      </c>
      <c r="J125">
        <f t="shared" si="22"/>
        <v>2050679.5322576202</v>
      </c>
      <c r="K125">
        <f t="shared" si="23"/>
        <v>41199.6945752756</v>
      </c>
      <c r="L125">
        <f t="shared" si="24"/>
        <v>20729803.589941822</v>
      </c>
      <c r="M125">
        <f t="shared" si="25"/>
        <v>48687871.539367802</v>
      </c>
      <c r="N125">
        <f t="shared" si="26"/>
        <v>-2777562.7498929198</v>
      </c>
      <c r="O125">
        <f t="shared" si="27"/>
        <v>39981908.463803999</v>
      </c>
    </row>
    <row r="126" spans="1:15" x14ac:dyDescent="0.25">
      <c r="A126" s="4">
        <v>41030</v>
      </c>
      <c r="B126">
        <v>42865233</v>
      </c>
      <c r="C126">
        <v>147.5</v>
      </c>
      <c r="D126">
        <v>16.3</v>
      </c>
      <c r="E126">
        <v>2559.6999999999998</v>
      </c>
      <c r="F126">
        <v>31</v>
      </c>
      <c r="G126">
        <v>1</v>
      </c>
      <c r="I126">
        <f t="shared" si="21"/>
        <v>-28750083.142445602</v>
      </c>
      <c r="J126">
        <f t="shared" si="22"/>
        <v>976041.40370441752</v>
      </c>
      <c r="K126">
        <f t="shared" si="23"/>
        <v>1678887.5539424806</v>
      </c>
      <c r="L126">
        <f t="shared" si="24"/>
        <v>21024676.380527012</v>
      </c>
      <c r="M126">
        <f t="shared" si="25"/>
        <v>50310800.590680063</v>
      </c>
      <c r="N126">
        <f t="shared" si="26"/>
        <v>-2777562.7498929198</v>
      </c>
      <c r="O126">
        <f t="shared" si="27"/>
        <v>42462760.036515445</v>
      </c>
    </row>
    <row r="127" spans="1:15" x14ac:dyDescent="0.25">
      <c r="A127" s="4">
        <v>41061</v>
      </c>
      <c r="B127">
        <v>52997688</v>
      </c>
      <c r="C127">
        <v>26.8</v>
      </c>
      <c r="D127">
        <v>72.2</v>
      </c>
      <c r="E127">
        <v>2611</v>
      </c>
      <c r="F127">
        <v>30</v>
      </c>
      <c r="G127">
        <v>0</v>
      </c>
      <c r="I127">
        <f t="shared" si="21"/>
        <v>-28750083.142445602</v>
      </c>
      <c r="J127">
        <f t="shared" si="22"/>
        <v>177341.76013070095</v>
      </c>
      <c r="K127">
        <f t="shared" si="23"/>
        <v>7436544.8708372451</v>
      </c>
      <c r="L127">
        <f t="shared" si="24"/>
        <v>21446040.563173823</v>
      </c>
      <c r="M127">
        <f t="shared" si="25"/>
        <v>48687871.539367802</v>
      </c>
      <c r="N127">
        <f t="shared" si="26"/>
        <v>0</v>
      </c>
      <c r="O127">
        <f t="shared" si="27"/>
        <v>48997715.591063969</v>
      </c>
    </row>
    <row r="128" spans="1:15" x14ac:dyDescent="0.25">
      <c r="A128" s="4">
        <v>41091</v>
      </c>
      <c r="B128">
        <v>63233816</v>
      </c>
      <c r="C128">
        <v>1.6</v>
      </c>
      <c r="D128">
        <v>137.5</v>
      </c>
      <c r="E128">
        <v>2648.6</v>
      </c>
      <c r="F128">
        <v>31</v>
      </c>
      <c r="G128">
        <v>0</v>
      </c>
      <c r="I128">
        <f t="shared" si="21"/>
        <v>-28750083.142445602</v>
      </c>
      <c r="J128">
        <f t="shared" si="22"/>
        <v>10587.567768997073</v>
      </c>
      <c r="K128">
        <f t="shared" si="23"/>
        <v>14162395.010250986</v>
      </c>
      <c r="L128">
        <f t="shared" si="24"/>
        <v>21754876.689246338</v>
      </c>
      <c r="M128">
        <f t="shared" si="25"/>
        <v>50310800.590680063</v>
      </c>
      <c r="N128">
        <f t="shared" si="26"/>
        <v>0</v>
      </c>
      <c r="O128">
        <f t="shared" si="27"/>
        <v>57488576.715500787</v>
      </c>
    </row>
    <row r="129" spans="1:15" x14ac:dyDescent="0.25">
      <c r="A129" s="4">
        <v>41122</v>
      </c>
      <c r="B129">
        <v>57288251</v>
      </c>
      <c r="C129">
        <v>5.0999999999999996</v>
      </c>
      <c r="D129">
        <v>109.9</v>
      </c>
      <c r="E129">
        <v>2691.8</v>
      </c>
      <c r="F129">
        <v>31</v>
      </c>
      <c r="G129">
        <v>0</v>
      </c>
      <c r="I129">
        <f t="shared" si="21"/>
        <v>-28750083.142445602</v>
      </c>
      <c r="J129">
        <f t="shared" si="22"/>
        <v>33747.872263678168</v>
      </c>
      <c r="K129">
        <f t="shared" si="23"/>
        <v>11319616.084556971</v>
      </c>
      <c r="L129">
        <f t="shared" si="24"/>
        <v>22109709.685159441</v>
      </c>
      <c r="M129">
        <f t="shared" si="25"/>
        <v>50310800.590680063</v>
      </c>
      <c r="N129">
        <f t="shared" si="26"/>
        <v>0</v>
      </c>
      <c r="O129">
        <f t="shared" si="27"/>
        <v>55023791.09021455</v>
      </c>
    </row>
    <row r="130" spans="1:15" x14ac:dyDescent="0.25">
      <c r="A130" s="4">
        <v>41153</v>
      </c>
      <c r="B130">
        <v>46380786</v>
      </c>
      <c r="C130">
        <v>55.1</v>
      </c>
      <c r="D130">
        <v>33.200000000000003</v>
      </c>
      <c r="E130">
        <v>2687.7</v>
      </c>
      <c r="F130">
        <v>30</v>
      </c>
      <c r="G130">
        <v>1</v>
      </c>
      <c r="I130">
        <f t="shared" ref="I130:I157" si="28">const</f>
        <v>-28750083.142445602</v>
      </c>
      <c r="J130">
        <f t="shared" ref="J130:J157" si="29">PearsonHDD*C130</f>
        <v>364609.36504483665</v>
      </c>
      <c r="K130">
        <f t="shared" ref="K130:K157" si="30">PearsonCDD*D130</f>
        <v>3419574.6497478751</v>
      </c>
      <c r="L130">
        <f t="shared" ref="L130:L157" si="31">TorFTE*E130</f>
        <v>22076033.405454725</v>
      </c>
      <c r="M130">
        <f t="shared" ref="M130:M157" si="32">MonthDays*F130</f>
        <v>48687871.539367802</v>
      </c>
      <c r="N130">
        <f t="shared" ref="N130:N157" si="33">Shoulder1*G130</f>
        <v>-2777562.7498929198</v>
      </c>
      <c r="O130">
        <f t="shared" ref="O130:O157" si="34">SUM(I130:N130)</f>
        <v>43020443.067276716</v>
      </c>
    </row>
    <row r="131" spans="1:15" x14ac:dyDescent="0.25">
      <c r="A131" s="4">
        <v>41183</v>
      </c>
      <c r="B131">
        <v>41744479</v>
      </c>
      <c r="C131">
        <v>243.4</v>
      </c>
      <c r="D131">
        <v>3.4</v>
      </c>
      <c r="E131">
        <v>2693.2</v>
      </c>
      <c r="F131">
        <v>31</v>
      </c>
      <c r="G131">
        <v>1</v>
      </c>
      <c r="I131">
        <f t="shared" si="28"/>
        <v>-28750083.142445602</v>
      </c>
      <c r="J131">
        <f t="shared" si="29"/>
        <v>1610633.7468586797</v>
      </c>
      <c r="K131">
        <f t="shared" si="30"/>
        <v>350197.40388984256</v>
      </c>
      <c r="L131">
        <f t="shared" si="31"/>
        <v>22121208.902619585</v>
      </c>
      <c r="M131">
        <f t="shared" si="32"/>
        <v>50310800.590680063</v>
      </c>
      <c r="N131">
        <f t="shared" si="33"/>
        <v>-2777562.7498929198</v>
      </c>
      <c r="O131">
        <f t="shared" si="34"/>
        <v>42865194.751709647</v>
      </c>
    </row>
    <row r="132" spans="1:15" x14ac:dyDescent="0.25">
      <c r="A132" s="4">
        <v>41214</v>
      </c>
      <c r="B132">
        <v>39247878</v>
      </c>
      <c r="C132">
        <v>400.5</v>
      </c>
      <c r="D132">
        <v>0</v>
      </c>
      <c r="E132">
        <v>2668.9</v>
      </c>
      <c r="F132">
        <v>30</v>
      </c>
      <c r="G132">
        <v>1</v>
      </c>
      <c r="I132">
        <f t="shared" si="28"/>
        <v>-28750083.142445602</v>
      </c>
      <c r="J132">
        <f t="shared" si="29"/>
        <v>2650200.5571770794</v>
      </c>
      <c r="K132">
        <f t="shared" si="30"/>
        <v>0</v>
      </c>
      <c r="L132">
        <f t="shared" si="31"/>
        <v>21921615.342418469</v>
      </c>
      <c r="M132">
        <f t="shared" si="32"/>
        <v>48687871.539367802</v>
      </c>
      <c r="N132">
        <f t="shared" si="33"/>
        <v>-2777562.7498929198</v>
      </c>
      <c r="O132">
        <f t="shared" si="34"/>
        <v>41732041.546624824</v>
      </c>
    </row>
    <row r="133" spans="1:15" x14ac:dyDescent="0.25">
      <c r="A133" s="4">
        <v>41244</v>
      </c>
      <c r="B133">
        <v>44598971</v>
      </c>
      <c r="C133">
        <v>603.1</v>
      </c>
      <c r="D133">
        <v>0</v>
      </c>
      <c r="E133">
        <v>2665.6</v>
      </c>
      <c r="F133">
        <v>31</v>
      </c>
      <c r="G133">
        <v>0</v>
      </c>
      <c r="I133">
        <f t="shared" si="28"/>
        <v>-28750083.142445602</v>
      </c>
      <c r="J133">
        <f t="shared" si="29"/>
        <v>3990851.3259263341</v>
      </c>
      <c r="K133">
        <f t="shared" si="30"/>
        <v>0</v>
      </c>
      <c r="L133">
        <f t="shared" si="31"/>
        <v>21894510.044119548</v>
      </c>
      <c r="M133">
        <f t="shared" si="32"/>
        <v>50310800.590680063</v>
      </c>
      <c r="N133">
        <f t="shared" si="33"/>
        <v>0</v>
      </c>
      <c r="O133">
        <f t="shared" si="34"/>
        <v>47446078.818280339</v>
      </c>
    </row>
    <row r="134" spans="1:15" x14ac:dyDescent="0.25">
      <c r="A134" s="4">
        <v>41275</v>
      </c>
      <c r="C134">
        <v>719.2</v>
      </c>
      <c r="D134">
        <v>0</v>
      </c>
      <c r="E134">
        <v>2617.5</v>
      </c>
      <c r="F134">
        <v>31</v>
      </c>
      <c r="G134">
        <v>0</v>
      </c>
      <c r="I134">
        <f t="shared" si="28"/>
        <v>-28750083.142445602</v>
      </c>
      <c r="J134">
        <f t="shared" si="29"/>
        <v>4759111.7121641841</v>
      </c>
      <c r="K134">
        <f t="shared" si="30"/>
        <v>0</v>
      </c>
      <c r="L134">
        <f t="shared" si="31"/>
        <v>21499429.787095934</v>
      </c>
      <c r="M134">
        <f t="shared" si="32"/>
        <v>50310800.590680063</v>
      </c>
      <c r="N134">
        <f t="shared" si="33"/>
        <v>0</v>
      </c>
      <c r="O134">
        <f t="shared" si="34"/>
        <v>47819258.947494581</v>
      </c>
    </row>
    <row r="135" spans="1:15" x14ac:dyDescent="0.25">
      <c r="A135" s="4">
        <v>41306</v>
      </c>
      <c r="C135">
        <v>635.70000000000005</v>
      </c>
      <c r="D135">
        <v>0</v>
      </c>
      <c r="E135">
        <v>2602.5</v>
      </c>
      <c r="F135">
        <v>28</v>
      </c>
      <c r="G135">
        <v>0</v>
      </c>
      <c r="I135">
        <f t="shared" si="28"/>
        <v>-28750083.142445602</v>
      </c>
      <c r="J135">
        <f t="shared" si="29"/>
        <v>4206573.019219649</v>
      </c>
      <c r="K135">
        <f t="shared" si="30"/>
        <v>0</v>
      </c>
      <c r="L135">
        <f t="shared" si="31"/>
        <v>21376223.885737218</v>
      </c>
      <c r="M135">
        <f t="shared" si="32"/>
        <v>45442013.436743282</v>
      </c>
      <c r="N135">
        <f t="shared" si="33"/>
        <v>0</v>
      </c>
      <c r="O135">
        <f t="shared" si="34"/>
        <v>42274727.199254543</v>
      </c>
    </row>
    <row r="136" spans="1:15" x14ac:dyDescent="0.25">
      <c r="A136" s="4">
        <v>41334</v>
      </c>
      <c r="C136">
        <v>522.9</v>
      </c>
      <c r="D136">
        <v>0</v>
      </c>
      <c r="E136">
        <v>2582</v>
      </c>
      <c r="F136">
        <v>31</v>
      </c>
      <c r="G136">
        <v>1</v>
      </c>
      <c r="I136">
        <f t="shared" si="28"/>
        <v>-28750083.142445602</v>
      </c>
      <c r="J136">
        <f t="shared" si="29"/>
        <v>3460149.4915053556</v>
      </c>
      <c r="K136">
        <f t="shared" si="30"/>
        <v>0</v>
      </c>
      <c r="L136">
        <f t="shared" si="31"/>
        <v>21207842.487213641</v>
      </c>
      <c r="M136">
        <f t="shared" si="32"/>
        <v>50310800.590680063</v>
      </c>
      <c r="N136">
        <f t="shared" si="33"/>
        <v>-2777562.7498929198</v>
      </c>
      <c r="O136">
        <f t="shared" si="34"/>
        <v>43451146.677060537</v>
      </c>
    </row>
    <row r="137" spans="1:15" x14ac:dyDescent="0.25">
      <c r="A137" s="4">
        <v>41365</v>
      </c>
      <c r="C137">
        <v>309.89999999999998</v>
      </c>
      <c r="D137">
        <v>0.4</v>
      </c>
      <c r="E137">
        <v>2588.6</v>
      </c>
      <c r="F137">
        <v>30</v>
      </c>
      <c r="G137">
        <v>1</v>
      </c>
      <c r="I137">
        <f t="shared" si="28"/>
        <v>-28750083.142445602</v>
      </c>
      <c r="J137">
        <f t="shared" si="29"/>
        <v>2050679.5322576202</v>
      </c>
      <c r="K137">
        <f t="shared" si="30"/>
        <v>41199.6945752756</v>
      </c>
      <c r="L137">
        <f t="shared" si="31"/>
        <v>21262053.083811473</v>
      </c>
      <c r="M137">
        <f t="shared" si="32"/>
        <v>48687871.539367802</v>
      </c>
      <c r="N137">
        <f t="shared" si="33"/>
        <v>-2777562.7498929198</v>
      </c>
      <c r="O137">
        <f t="shared" si="34"/>
        <v>40514157.957673654</v>
      </c>
    </row>
    <row r="138" spans="1:15" x14ac:dyDescent="0.25">
      <c r="A138" s="4">
        <v>41395</v>
      </c>
      <c r="C138">
        <v>147.5</v>
      </c>
      <c r="D138">
        <v>16.3</v>
      </c>
      <c r="E138">
        <v>2614.4</v>
      </c>
      <c r="F138">
        <v>31</v>
      </c>
      <c r="G138">
        <v>1</v>
      </c>
      <c r="I138">
        <f t="shared" si="28"/>
        <v>-28750083.142445602</v>
      </c>
      <c r="J138">
        <f t="shared" si="29"/>
        <v>976041.40370441752</v>
      </c>
      <c r="K138">
        <f t="shared" si="30"/>
        <v>1678887.5539424806</v>
      </c>
      <c r="L138">
        <f t="shared" si="31"/>
        <v>21473967.234148469</v>
      </c>
      <c r="M138">
        <f t="shared" si="32"/>
        <v>50310800.590680063</v>
      </c>
      <c r="N138">
        <f t="shared" si="33"/>
        <v>-2777562.7498929198</v>
      </c>
      <c r="O138">
        <f t="shared" si="34"/>
        <v>42912050.890136905</v>
      </c>
    </row>
    <row r="139" spans="1:15" x14ac:dyDescent="0.25">
      <c r="A139" s="4">
        <v>41426</v>
      </c>
      <c r="C139">
        <v>26.8</v>
      </c>
      <c r="D139">
        <v>72.2</v>
      </c>
      <c r="E139">
        <v>2646.5</v>
      </c>
      <c r="F139">
        <v>30</v>
      </c>
      <c r="G139">
        <v>0</v>
      </c>
      <c r="I139">
        <f t="shared" si="28"/>
        <v>-28750083.142445602</v>
      </c>
      <c r="J139">
        <f t="shared" si="29"/>
        <v>177341.76013070095</v>
      </c>
      <c r="K139">
        <f t="shared" si="30"/>
        <v>7436544.8708372451</v>
      </c>
      <c r="L139">
        <f t="shared" si="31"/>
        <v>21737627.86305612</v>
      </c>
      <c r="M139">
        <f t="shared" si="32"/>
        <v>48687871.539367802</v>
      </c>
      <c r="N139">
        <f t="shared" si="33"/>
        <v>0</v>
      </c>
      <c r="O139">
        <f t="shared" si="34"/>
        <v>49289302.890946269</v>
      </c>
    </row>
    <row r="140" spans="1:15" x14ac:dyDescent="0.25">
      <c r="A140" s="4">
        <v>41456</v>
      </c>
      <c r="C140">
        <v>1.6</v>
      </c>
      <c r="D140">
        <v>137.5</v>
      </c>
      <c r="E140">
        <v>2684.2</v>
      </c>
      <c r="F140">
        <v>31</v>
      </c>
      <c r="G140">
        <v>0</v>
      </c>
      <c r="I140">
        <f t="shared" si="28"/>
        <v>-28750083.142445602</v>
      </c>
      <c r="J140">
        <f t="shared" si="29"/>
        <v>10587.567768997073</v>
      </c>
      <c r="K140">
        <f t="shared" si="30"/>
        <v>14162395.010250986</v>
      </c>
      <c r="L140">
        <f t="shared" si="31"/>
        <v>22047285.361804355</v>
      </c>
      <c r="M140">
        <f t="shared" si="32"/>
        <v>50310800.590680063</v>
      </c>
      <c r="N140">
        <f t="shared" si="33"/>
        <v>0</v>
      </c>
      <c r="O140">
        <f t="shared" si="34"/>
        <v>57780985.388058797</v>
      </c>
    </row>
    <row r="141" spans="1:15" x14ac:dyDescent="0.25">
      <c r="A141" s="4">
        <v>41487</v>
      </c>
      <c r="C141">
        <v>5.0999999999999996</v>
      </c>
      <c r="D141">
        <v>109.9</v>
      </c>
      <c r="E141">
        <v>2714.5</v>
      </c>
      <c r="F141">
        <v>31</v>
      </c>
      <c r="G141">
        <v>0</v>
      </c>
      <c r="I141">
        <f t="shared" si="28"/>
        <v>-28750083.142445602</v>
      </c>
      <c r="J141">
        <f t="shared" si="29"/>
        <v>33747.872263678168</v>
      </c>
      <c r="K141">
        <f t="shared" si="30"/>
        <v>11319616.084556971</v>
      </c>
      <c r="L141">
        <f t="shared" si="31"/>
        <v>22296161.282548964</v>
      </c>
      <c r="M141">
        <f t="shared" si="32"/>
        <v>50310800.590680063</v>
      </c>
      <c r="N141">
        <f t="shared" si="33"/>
        <v>0</v>
      </c>
      <c r="O141">
        <f t="shared" si="34"/>
        <v>55210242.68760407</v>
      </c>
    </row>
    <row r="142" spans="1:15" x14ac:dyDescent="0.25">
      <c r="A142" s="4">
        <v>41518</v>
      </c>
      <c r="C142">
        <v>55.1</v>
      </c>
      <c r="D142">
        <v>33.200000000000003</v>
      </c>
      <c r="E142">
        <v>2706.1</v>
      </c>
      <c r="F142">
        <v>30</v>
      </c>
      <c r="G142">
        <v>1</v>
      </c>
      <c r="I142">
        <f t="shared" si="28"/>
        <v>-28750083.142445602</v>
      </c>
      <c r="J142">
        <f t="shared" si="29"/>
        <v>364609.36504483665</v>
      </c>
      <c r="K142">
        <f t="shared" si="30"/>
        <v>3419574.6497478751</v>
      </c>
      <c r="L142">
        <f t="shared" si="31"/>
        <v>22227165.977788083</v>
      </c>
      <c r="M142">
        <f t="shared" si="32"/>
        <v>48687871.539367802</v>
      </c>
      <c r="N142">
        <f t="shared" si="33"/>
        <v>-2777562.7498929198</v>
      </c>
      <c r="O142">
        <f t="shared" si="34"/>
        <v>43171575.639610074</v>
      </c>
    </row>
    <row r="143" spans="1:15" x14ac:dyDescent="0.25">
      <c r="A143" s="4">
        <v>41548</v>
      </c>
      <c r="C143">
        <v>243.4</v>
      </c>
      <c r="D143">
        <v>3.4</v>
      </c>
      <c r="E143">
        <v>2666.8</v>
      </c>
      <c r="F143">
        <v>31</v>
      </c>
      <c r="G143">
        <v>1</v>
      </c>
      <c r="I143">
        <f t="shared" si="28"/>
        <v>-28750083.142445602</v>
      </c>
      <c r="J143">
        <f t="shared" si="29"/>
        <v>1610633.7468586797</v>
      </c>
      <c r="K143">
        <f t="shared" si="30"/>
        <v>350197.40388984256</v>
      </c>
      <c r="L143">
        <f t="shared" si="31"/>
        <v>21904366.516228247</v>
      </c>
      <c r="M143">
        <f t="shared" si="32"/>
        <v>50310800.590680063</v>
      </c>
      <c r="N143">
        <f t="shared" si="33"/>
        <v>-2777562.7498929198</v>
      </c>
      <c r="O143">
        <f t="shared" si="34"/>
        <v>42648352.365318313</v>
      </c>
    </row>
    <row r="144" spans="1:15" x14ac:dyDescent="0.25">
      <c r="A144" s="4">
        <v>41579</v>
      </c>
      <c r="C144">
        <v>400.5</v>
      </c>
      <c r="D144">
        <v>0</v>
      </c>
      <c r="E144">
        <v>2627.9</v>
      </c>
      <c r="F144">
        <v>30</v>
      </c>
      <c r="G144">
        <v>1</v>
      </c>
      <c r="I144">
        <f t="shared" si="28"/>
        <v>-28750083.142445602</v>
      </c>
      <c r="J144">
        <f t="shared" si="29"/>
        <v>2650200.5571770794</v>
      </c>
      <c r="K144">
        <f t="shared" si="30"/>
        <v>0</v>
      </c>
      <c r="L144">
        <f t="shared" si="31"/>
        <v>21584852.545371313</v>
      </c>
      <c r="M144">
        <f t="shared" si="32"/>
        <v>48687871.539367802</v>
      </c>
      <c r="N144">
        <f t="shared" si="33"/>
        <v>-2777562.7498929198</v>
      </c>
      <c r="O144">
        <f t="shared" si="34"/>
        <v>41395278.749577671</v>
      </c>
    </row>
    <row r="145" spans="1:15" x14ac:dyDescent="0.25">
      <c r="A145" s="4">
        <v>41609</v>
      </c>
      <c r="C145">
        <v>603.1</v>
      </c>
      <c r="D145">
        <v>0</v>
      </c>
      <c r="E145">
        <v>2618.1999999999998</v>
      </c>
      <c r="F145">
        <v>31</v>
      </c>
      <c r="G145">
        <v>0</v>
      </c>
      <c r="I145">
        <f t="shared" si="28"/>
        <v>-28750083.142445602</v>
      </c>
      <c r="J145">
        <f t="shared" si="29"/>
        <v>3990851.3259263341</v>
      </c>
      <c r="K145">
        <f t="shared" si="30"/>
        <v>0</v>
      </c>
      <c r="L145">
        <f t="shared" si="31"/>
        <v>21505179.395826004</v>
      </c>
      <c r="M145">
        <f t="shared" si="32"/>
        <v>50310800.590680063</v>
      </c>
      <c r="N145">
        <f t="shared" si="33"/>
        <v>0</v>
      </c>
      <c r="O145">
        <f t="shared" si="34"/>
        <v>47056748.169986799</v>
      </c>
    </row>
    <row r="146" spans="1:15" x14ac:dyDescent="0.25">
      <c r="A146" s="4">
        <v>41640</v>
      </c>
      <c r="C146">
        <v>719.2</v>
      </c>
      <c r="D146">
        <v>0</v>
      </c>
      <c r="E146">
        <v>2651.5</v>
      </c>
      <c r="F146">
        <v>31</v>
      </c>
      <c r="G146">
        <v>0</v>
      </c>
      <c r="I146">
        <f t="shared" si="28"/>
        <v>-28750083.142445602</v>
      </c>
      <c r="J146">
        <f t="shared" si="29"/>
        <v>4759111.7121641841</v>
      </c>
      <c r="K146">
        <f t="shared" si="30"/>
        <v>0</v>
      </c>
      <c r="L146">
        <f t="shared" si="31"/>
        <v>21778696.496842358</v>
      </c>
      <c r="M146">
        <f t="shared" si="32"/>
        <v>50310800.590680063</v>
      </c>
      <c r="N146">
        <f t="shared" si="33"/>
        <v>0</v>
      </c>
      <c r="O146">
        <f t="shared" si="34"/>
        <v>48098525.657241002</v>
      </c>
    </row>
    <row r="147" spans="1:15" x14ac:dyDescent="0.25">
      <c r="A147" s="4">
        <v>41671</v>
      </c>
      <c r="C147">
        <v>635.70000000000005</v>
      </c>
      <c r="D147">
        <v>0</v>
      </c>
      <c r="E147">
        <v>2636.3</v>
      </c>
      <c r="F147">
        <v>28</v>
      </c>
      <c r="G147">
        <v>0</v>
      </c>
      <c r="I147">
        <f t="shared" si="28"/>
        <v>-28750083.142445602</v>
      </c>
      <c r="J147">
        <f t="shared" si="29"/>
        <v>4206573.019219649</v>
      </c>
      <c r="K147">
        <f t="shared" si="30"/>
        <v>0</v>
      </c>
      <c r="L147">
        <f t="shared" si="31"/>
        <v>21653847.850132193</v>
      </c>
      <c r="M147">
        <f t="shared" si="32"/>
        <v>45442013.436743282</v>
      </c>
      <c r="N147">
        <f t="shared" si="33"/>
        <v>0</v>
      </c>
      <c r="O147">
        <f t="shared" si="34"/>
        <v>42552351.163649522</v>
      </c>
    </row>
    <row r="148" spans="1:15" x14ac:dyDescent="0.25">
      <c r="A148" s="4">
        <v>41699</v>
      </c>
      <c r="C148">
        <v>522.9</v>
      </c>
      <c r="D148">
        <v>0</v>
      </c>
      <c r="E148">
        <v>2615.5</v>
      </c>
      <c r="F148">
        <v>31</v>
      </c>
      <c r="G148">
        <v>1</v>
      </c>
      <c r="I148">
        <f t="shared" si="28"/>
        <v>-28750083.142445602</v>
      </c>
      <c r="J148">
        <f t="shared" si="29"/>
        <v>3460149.4915053556</v>
      </c>
      <c r="K148">
        <f t="shared" si="30"/>
        <v>0</v>
      </c>
      <c r="L148">
        <f t="shared" si="31"/>
        <v>21483002.33358144</v>
      </c>
      <c r="M148">
        <f t="shared" si="32"/>
        <v>50310800.590680063</v>
      </c>
      <c r="N148">
        <f t="shared" si="33"/>
        <v>-2777562.7498929198</v>
      </c>
      <c r="O148">
        <f t="shared" si="34"/>
        <v>43726306.523428336</v>
      </c>
    </row>
    <row r="149" spans="1:15" x14ac:dyDescent="0.25">
      <c r="A149" s="4">
        <v>41730</v>
      </c>
      <c r="C149">
        <v>309.89999999999998</v>
      </c>
      <c r="D149">
        <v>0.4</v>
      </c>
      <c r="E149">
        <v>2622.3</v>
      </c>
      <c r="F149">
        <v>30</v>
      </c>
      <c r="G149">
        <v>1</v>
      </c>
      <c r="I149">
        <f t="shared" si="28"/>
        <v>-28750083.142445602</v>
      </c>
      <c r="J149">
        <f t="shared" si="29"/>
        <v>2050679.5322576202</v>
      </c>
      <c r="K149">
        <f t="shared" si="30"/>
        <v>41199.6945752756</v>
      </c>
      <c r="L149">
        <f t="shared" si="31"/>
        <v>21538855.675530724</v>
      </c>
      <c r="M149">
        <f t="shared" si="32"/>
        <v>48687871.539367802</v>
      </c>
      <c r="N149">
        <f t="shared" si="33"/>
        <v>-2777562.7498929198</v>
      </c>
      <c r="O149">
        <f t="shared" si="34"/>
        <v>40790960.549392901</v>
      </c>
    </row>
    <row r="150" spans="1:15" x14ac:dyDescent="0.25">
      <c r="A150" s="4">
        <v>41760</v>
      </c>
      <c r="C150">
        <v>147.5</v>
      </c>
      <c r="D150">
        <v>16.3</v>
      </c>
      <c r="E150">
        <v>2648.4</v>
      </c>
      <c r="F150">
        <v>31</v>
      </c>
      <c r="G150">
        <v>1</v>
      </c>
      <c r="I150">
        <f t="shared" si="28"/>
        <v>-28750083.142445602</v>
      </c>
      <c r="J150">
        <f t="shared" si="29"/>
        <v>976041.40370441752</v>
      </c>
      <c r="K150">
        <f t="shared" si="30"/>
        <v>1678887.5539424806</v>
      </c>
      <c r="L150">
        <f t="shared" si="31"/>
        <v>21753233.943894889</v>
      </c>
      <c r="M150">
        <f t="shared" si="32"/>
        <v>50310800.590680063</v>
      </c>
      <c r="N150">
        <f t="shared" si="33"/>
        <v>-2777562.7498929198</v>
      </c>
      <c r="O150">
        <f t="shared" si="34"/>
        <v>43191317.599883325</v>
      </c>
    </row>
    <row r="151" spans="1:15" x14ac:dyDescent="0.25">
      <c r="A151" s="4">
        <v>41791</v>
      </c>
      <c r="C151">
        <v>26.8</v>
      </c>
      <c r="D151">
        <v>72.2</v>
      </c>
      <c r="E151">
        <v>2680.9</v>
      </c>
      <c r="F151">
        <v>30</v>
      </c>
      <c r="G151">
        <v>0</v>
      </c>
      <c r="I151">
        <f t="shared" si="28"/>
        <v>-28750083.142445602</v>
      </c>
      <c r="J151">
        <f t="shared" si="29"/>
        <v>177341.76013070095</v>
      </c>
      <c r="K151">
        <f t="shared" si="30"/>
        <v>7436544.8708372451</v>
      </c>
      <c r="L151">
        <f t="shared" si="31"/>
        <v>22020180.063505441</v>
      </c>
      <c r="M151">
        <f t="shared" si="32"/>
        <v>48687871.539367802</v>
      </c>
      <c r="N151">
        <f t="shared" si="33"/>
        <v>0</v>
      </c>
      <c r="O151">
        <f t="shared" si="34"/>
        <v>49571855.091395587</v>
      </c>
    </row>
    <row r="152" spans="1:15" x14ac:dyDescent="0.25">
      <c r="A152" s="4">
        <v>41821</v>
      </c>
      <c r="C152">
        <v>1.6</v>
      </c>
      <c r="D152">
        <v>137.5</v>
      </c>
      <c r="E152">
        <v>2719.1</v>
      </c>
      <c r="F152">
        <v>31</v>
      </c>
      <c r="G152">
        <v>0</v>
      </c>
      <c r="I152">
        <f t="shared" si="28"/>
        <v>-28750083.142445602</v>
      </c>
      <c r="J152">
        <f t="shared" si="29"/>
        <v>10587.567768997073</v>
      </c>
      <c r="K152">
        <f t="shared" si="30"/>
        <v>14162395.010250986</v>
      </c>
      <c r="L152">
        <f t="shared" si="31"/>
        <v>22333944.425632302</v>
      </c>
      <c r="M152">
        <f t="shared" si="32"/>
        <v>50310800.590680063</v>
      </c>
      <c r="N152">
        <f t="shared" si="33"/>
        <v>0</v>
      </c>
      <c r="O152">
        <f t="shared" si="34"/>
        <v>58067644.451886743</v>
      </c>
    </row>
    <row r="153" spans="1:15" x14ac:dyDescent="0.25">
      <c r="A153" s="4">
        <v>41852</v>
      </c>
      <c r="C153">
        <v>5.0999999999999996</v>
      </c>
      <c r="D153">
        <v>109.9</v>
      </c>
      <c r="E153">
        <v>2749.8</v>
      </c>
      <c r="F153">
        <v>31</v>
      </c>
      <c r="G153">
        <v>0</v>
      </c>
      <c r="I153">
        <f t="shared" si="28"/>
        <v>-28750083.142445602</v>
      </c>
      <c r="J153">
        <f t="shared" si="29"/>
        <v>33747.872263678168</v>
      </c>
      <c r="K153">
        <f t="shared" si="30"/>
        <v>11319616.084556971</v>
      </c>
      <c r="L153">
        <f t="shared" si="31"/>
        <v>22586105.837079812</v>
      </c>
      <c r="M153">
        <f t="shared" si="32"/>
        <v>50310800.590680063</v>
      </c>
      <c r="N153">
        <f t="shared" si="33"/>
        <v>0</v>
      </c>
      <c r="O153">
        <f t="shared" si="34"/>
        <v>55500187.242134921</v>
      </c>
    </row>
    <row r="154" spans="1:15" x14ac:dyDescent="0.25">
      <c r="A154" s="4">
        <v>41883</v>
      </c>
      <c r="C154">
        <v>55.1</v>
      </c>
      <c r="D154">
        <v>33.200000000000003</v>
      </c>
      <c r="E154">
        <v>2741.2</v>
      </c>
      <c r="F154">
        <v>30</v>
      </c>
      <c r="G154">
        <v>1</v>
      </c>
      <c r="I154">
        <f t="shared" si="28"/>
        <v>-28750083.142445602</v>
      </c>
      <c r="J154">
        <f t="shared" si="29"/>
        <v>364609.36504483665</v>
      </c>
      <c r="K154">
        <f t="shared" si="30"/>
        <v>3419574.6497478751</v>
      </c>
      <c r="L154">
        <f t="shared" si="31"/>
        <v>22515467.786967479</v>
      </c>
      <c r="M154">
        <f t="shared" si="32"/>
        <v>48687871.539367802</v>
      </c>
      <c r="N154">
        <f t="shared" si="33"/>
        <v>-2777562.7498929198</v>
      </c>
      <c r="O154">
        <f t="shared" si="34"/>
        <v>43459877.44878947</v>
      </c>
    </row>
    <row r="155" spans="1:15" x14ac:dyDescent="0.25">
      <c r="A155" s="4">
        <v>41913</v>
      </c>
      <c r="C155">
        <v>243.4</v>
      </c>
      <c r="D155">
        <v>3.4</v>
      </c>
      <c r="E155">
        <v>2701.5</v>
      </c>
      <c r="F155">
        <v>31</v>
      </c>
      <c r="G155">
        <v>1</v>
      </c>
      <c r="I155">
        <f t="shared" si="28"/>
        <v>-28750083.142445602</v>
      </c>
      <c r="J155">
        <f t="shared" si="29"/>
        <v>1610633.7468586797</v>
      </c>
      <c r="K155">
        <f t="shared" si="30"/>
        <v>350197.40388984256</v>
      </c>
      <c r="L155">
        <f t="shared" si="31"/>
        <v>22189382.834704742</v>
      </c>
      <c r="M155">
        <f t="shared" si="32"/>
        <v>50310800.590680063</v>
      </c>
      <c r="N155">
        <f t="shared" si="33"/>
        <v>-2777562.7498929198</v>
      </c>
      <c r="O155">
        <f t="shared" si="34"/>
        <v>42933368.683794804</v>
      </c>
    </row>
    <row r="156" spans="1:15" x14ac:dyDescent="0.25">
      <c r="A156" s="4">
        <v>41944</v>
      </c>
      <c r="C156">
        <v>400.5</v>
      </c>
      <c r="D156">
        <v>0</v>
      </c>
      <c r="E156">
        <v>2662.1</v>
      </c>
      <c r="F156">
        <v>30</v>
      </c>
      <c r="G156">
        <v>1</v>
      </c>
      <c r="I156">
        <f t="shared" si="28"/>
        <v>-28750083.142445602</v>
      </c>
      <c r="J156">
        <f t="shared" si="29"/>
        <v>2650200.5571770794</v>
      </c>
      <c r="K156">
        <f t="shared" si="30"/>
        <v>0</v>
      </c>
      <c r="L156">
        <f t="shared" si="31"/>
        <v>21865762.000469182</v>
      </c>
      <c r="M156">
        <f t="shared" si="32"/>
        <v>48687871.539367802</v>
      </c>
      <c r="N156">
        <f t="shared" si="33"/>
        <v>-2777562.7498929198</v>
      </c>
      <c r="O156">
        <f t="shared" si="34"/>
        <v>41676188.20467554</v>
      </c>
    </row>
    <row r="157" spans="1:15" x14ac:dyDescent="0.25">
      <c r="A157" s="4">
        <v>41974</v>
      </c>
      <c r="C157">
        <v>603.1</v>
      </c>
      <c r="D157">
        <v>0</v>
      </c>
      <c r="E157">
        <v>2652.2</v>
      </c>
      <c r="F157">
        <v>31</v>
      </c>
      <c r="G157">
        <v>0</v>
      </c>
      <c r="I157">
        <f t="shared" si="28"/>
        <v>-28750083.142445602</v>
      </c>
      <c r="J157">
        <f t="shared" si="29"/>
        <v>3990851.3259263341</v>
      </c>
      <c r="K157">
        <f t="shared" si="30"/>
        <v>0</v>
      </c>
      <c r="L157">
        <f t="shared" si="31"/>
        <v>21784446.105572429</v>
      </c>
      <c r="M157">
        <f t="shared" si="32"/>
        <v>50310800.590680063</v>
      </c>
      <c r="N157">
        <f t="shared" si="33"/>
        <v>0</v>
      </c>
      <c r="O157">
        <f t="shared" si="34"/>
        <v>47336014.87973322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D157"/>
  <sheetViews>
    <sheetView workbookViewId="0"/>
  </sheetViews>
  <sheetFormatPr defaultColWidth="9.140625" defaultRowHeight="15" x14ac:dyDescent="0.25"/>
  <cols>
    <col min="1" max="1" width="10.7109375" bestFit="1" customWidth="1"/>
    <col min="2" max="2" width="10.7109375" customWidth="1"/>
    <col min="3" max="3" width="9" bestFit="1" customWidth="1"/>
  </cols>
  <sheetData>
    <row r="1" spans="1:4" x14ac:dyDescent="0.25">
      <c r="A1" t="s">
        <v>2</v>
      </c>
      <c r="B1" t="s">
        <v>3</v>
      </c>
      <c r="C1" t="s">
        <v>4</v>
      </c>
      <c r="D1" t="s">
        <v>39</v>
      </c>
    </row>
    <row r="2" spans="1:4" x14ac:dyDescent="0.25">
      <c r="A2" s="4">
        <v>37257</v>
      </c>
      <c r="B2" s="6">
        <f t="shared" ref="B2:B33" si="0">YEAR(A2)</f>
        <v>2002</v>
      </c>
      <c r="C2">
        <v>44994028</v>
      </c>
      <c r="D2">
        <v>44776894.556610018</v>
      </c>
    </row>
    <row r="3" spans="1:4" x14ac:dyDescent="0.25">
      <c r="A3" s="4">
        <v>37288</v>
      </c>
      <c r="B3" s="6">
        <f t="shared" si="0"/>
        <v>2002</v>
      </c>
      <c r="C3">
        <v>37568894</v>
      </c>
      <c r="D3">
        <v>39262753.597371802</v>
      </c>
    </row>
    <row r="4" spans="1:4" x14ac:dyDescent="0.25">
      <c r="A4" s="4">
        <v>37316</v>
      </c>
      <c r="B4" s="6">
        <f t="shared" si="0"/>
        <v>2002</v>
      </c>
      <c r="C4">
        <v>42737446</v>
      </c>
      <c r="D4">
        <v>40628910.16327022</v>
      </c>
    </row>
    <row r="5" spans="1:4" x14ac:dyDescent="0.25">
      <c r="A5" s="4">
        <v>37347</v>
      </c>
      <c r="B5" s="6">
        <f t="shared" si="0"/>
        <v>2002</v>
      </c>
      <c r="C5">
        <v>39147597</v>
      </c>
      <c r="D5">
        <v>37725597.723588049</v>
      </c>
    </row>
    <row r="6" spans="1:4" x14ac:dyDescent="0.25">
      <c r="A6" s="4">
        <v>37377</v>
      </c>
      <c r="B6" s="6">
        <f t="shared" si="0"/>
        <v>2002</v>
      </c>
      <c r="C6">
        <v>40435651</v>
      </c>
      <c r="D6">
        <v>40104599.084509626</v>
      </c>
    </row>
    <row r="7" spans="1:4" x14ac:dyDescent="0.25">
      <c r="A7" s="4">
        <v>37408</v>
      </c>
      <c r="B7" s="6">
        <f t="shared" si="0"/>
        <v>2002</v>
      </c>
      <c r="C7">
        <v>47697303</v>
      </c>
      <c r="D7">
        <v>46321683.413552657</v>
      </c>
    </row>
    <row r="8" spans="1:4" x14ac:dyDescent="0.25">
      <c r="A8" s="4">
        <v>37438</v>
      </c>
      <c r="B8" s="6">
        <f t="shared" si="0"/>
        <v>2002</v>
      </c>
      <c r="C8">
        <v>61631439</v>
      </c>
      <c r="D8">
        <v>54773118.649554685</v>
      </c>
    </row>
    <row r="9" spans="1:4" x14ac:dyDescent="0.25">
      <c r="A9" s="4">
        <v>37469</v>
      </c>
      <c r="B9" s="6">
        <f t="shared" si="0"/>
        <v>2002</v>
      </c>
      <c r="C9">
        <v>58763340</v>
      </c>
      <c r="D9">
        <v>52191698.104315534</v>
      </c>
    </row>
    <row r="10" spans="1:4" x14ac:dyDescent="0.25">
      <c r="A10" s="4">
        <v>37500</v>
      </c>
      <c r="B10" s="6">
        <f t="shared" si="0"/>
        <v>2002</v>
      </c>
      <c r="C10">
        <v>46861340</v>
      </c>
      <c r="D10">
        <v>40245024.796002708</v>
      </c>
    </row>
    <row r="11" spans="1:4" x14ac:dyDescent="0.25">
      <c r="A11" s="4">
        <v>37530</v>
      </c>
      <c r="B11" s="6">
        <f t="shared" si="0"/>
        <v>2002</v>
      </c>
      <c r="C11">
        <v>41859246</v>
      </c>
      <c r="D11">
        <v>39878683.702774376</v>
      </c>
    </row>
    <row r="12" spans="1:4" x14ac:dyDescent="0.25">
      <c r="A12" s="4">
        <v>37561</v>
      </c>
      <c r="B12" s="6">
        <f t="shared" si="0"/>
        <v>2002</v>
      </c>
      <c r="C12">
        <v>39708994</v>
      </c>
      <c r="D12">
        <v>38768528.932609841</v>
      </c>
    </row>
    <row r="13" spans="1:4" x14ac:dyDescent="0.25">
      <c r="A13" s="4">
        <v>37591</v>
      </c>
      <c r="B13" s="6">
        <f t="shared" si="0"/>
        <v>2002</v>
      </c>
      <c r="C13">
        <v>44384068</v>
      </c>
      <c r="D13">
        <v>44529384.44678168</v>
      </c>
    </row>
    <row r="14" spans="1:4" x14ac:dyDescent="0.25">
      <c r="A14" s="4">
        <v>37622</v>
      </c>
      <c r="B14" s="6">
        <f t="shared" si="0"/>
        <v>2003</v>
      </c>
      <c r="C14">
        <v>46049624</v>
      </c>
      <c r="D14">
        <v>45273825.025423512</v>
      </c>
    </row>
    <row r="15" spans="1:4" x14ac:dyDescent="0.25">
      <c r="A15" s="4">
        <v>37653</v>
      </c>
      <c r="B15" s="6">
        <f t="shared" si="0"/>
        <v>2003</v>
      </c>
      <c r="C15">
        <v>40095973</v>
      </c>
      <c r="D15">
        <v>39843464.079109222</v>
      </c>
    </row>
    <row r="16" spans="1:4" x14ac:dyDescent="0.25">
      <c r="A16" s="4">
        <v>37681</v>
      </c>
      <c r="B16" s="6">
        <f t="shared" si="0"/>
        <v>2003</v>
      </c>
      <c r="C16">
        <v>42167524</v>
      </c>
      <c r="D16">
        <v>41185800.837411612</v>
      </c>
    </row>
    <row r="17" spans="1:4" x14ac:dyDescent="0.25">
      <c r="A17" s="4">
        <v>37712</v>
      </c>
      <c r="B17" s="6">
        <f t="shared" si="0"/>
        <v>2003</v>
      </c>
      <c r="C17">
        <v>36553705</v>
      </c>
      <c r="D17">
        <v>38322735.658839956</v>
      </c>
    </row>
    <row r="18" spans="1:4" x14ac:dyDescent="0.25">
      <c r="A18" s="4">
        <v>37742</v>
      </c>
      <c r="B18" s="6">
        <f t="shared" si="0"/>
        <v>2003</v>
      </c>
      <c r="C18">
        <v>37556483</v>
      </c>
      <c r="D18">
        <v>40583459.35445717</v>
      </c>
    </row>
    <row r="19" spans="1:4" x14ac:dyDescent="0.25">
      <c r="A19" s="4">
        <v>37773</v>
      </c>
      <c r="B19" s="6">
        <f t="shared" si="0"/>
        <v>2003</v>
      </c>
      <c r="C19">
        <v>42984371</v>
      </c>
      <c r="D19">
        <v>46862146.634179562</v>
      </c>
    </row>
    <row r="20" spans="1:4" x14ac:dyDescent="0.25">
      <c r="A20" s="4">
        <v>37803</v>
      </c>
      <c r="B20" s="6">
        <f t="shared" si="0"/>
        <v>2003</v>
      </c>
      <c r="C20">
        <v>52284129</v>
      </c>
      <c r="D20">
        <v>55203517.931634471</v>
      </c>
    </row>
    <row r="21" spans="1:4" x14ac:dyDescent="0.25">
      <c r="A21" s="4">
        <v>37834</v>
      </c>
      <c r="B21" s="6">
        <f t="shared" si="0"/>
        <v>2003</v>
      </c>
      <c r="C21">
        <v>50166813</v>
      </c>
      <c r="D21">
        <v>52524354.037984066</v>
      </c>
    </row>
    <row r="22" spans="1:4" x14ac:dyDescent="0.25">
      <c r="A22" s="4">
        <v>37865</v>
      </c>
      <c r="B22" s="6">
        <f t="shared" si="0"/>
        <v>2003</v>
      </c>
      <c r="C22">
        <v>41546449</v>
      </c>
      <c r="D22">
        <v>40446261.10155528</v>
      </c>
    </row>
    <row r="23" spans="1:4" x14ac:dyDescent="0.25">
      <c r="A23" s="4">
        <v>37895</v>
      </c>
      <c r="B23" s="6">
        <f t="shared" si="0"/>
        <v>2003</v>
      </c>
      <c r="C23">
        <v>39767949</v>
      </c>
      <c r="D23">
        <v>40080741.381002665</v>
      </c>
    </row>
    <row r="24" spans="1:4" x14ac:dyDescent="0.25">
      <c r="A24" s="4">
        <v>37926</v>
      </c>
      <c r="B24" s="6">
        <f t="shared" si="0"/>
        <v>2003</v>
      </c>
      <c r="C24">
        <v>39517539</v>
      </c>
      <c r="D24">
        <v>39003441.517867133</v>
      </c>
    </row>
    <row r="25" spans="1:4" x14ac:dyDescent="0.25">
      <c r="A25" s="4">
        <v>37956</v>
      </c>
      <c r="B25" s="6">
        <f t="shared" si="0"/>
        <v>2003</v>
      </c>
      <c r="C25">
        <v>44880488</v>
      </c>
      <c r="D25">
        <v>44786474.094283536</v>
      </c>
    </row>
    <row r="26" spans="1:4" x14ac:dyDescent="0.25">
      <c r="A26" s="4">
        <v>37987</v>
      </c>
      <c r="B26" s="6">
        <f t="shared" si="0"/>
        <v>2004</v>
      </c>
      <c r="C26">
        <v>46621843</v>
      </c>
      <c r="D26">
        <v>45517772.710113764</v>
      </c>
    </row>
    <row r="27" spans="1:4" x14ac:dyDescent="0.25">
      <c r="A27" s="4">
        <v>38018</v>
      </c>
      <c r="B27" s="6">
        <f t="shared" si="0"/>
        <v>2004</v>
      </c>
      <c r="C27">
        <v>41725458</v>
      </c>
      <c r="D27">
        <v>41756337.684952326</v>
      </c>
    </row>
    <row r="28" spans="1:4" x14ac:dyDescent="0.25">
      <c r="A28" s="4">
        <v>38047</v>
      </c>
      <c r="B28" s="6">
        <f t="shared" si="0"/>
        <v>2004</v>
      </c>
      <c r="C28">
        <v>40318730</v>
      </c>
      <c r="D28">
        <v>41503672.062917098</v>
      </c>
    </row>
    <row r="29" spans="1:4" x14ac:dyDescent="0.25">
      <c r="A29" s="4">
        <v>38078</v>
      </c>
      <c r="B29" s="6">
        <f t="shared" si="0"/>
        <v>2004</v>
      </c>
      <c r="C29">
        <v>36501288</v>
      </c>
      <c r="D29">
        <v>38723565.524593651</v>
      </c>
    </row>
    <row r="30" spans="1:4" x14ac:dyDescent="0.25">
      <c r="A30" s="4">
        <v>38108</v>
      </c>
      <c r="B30" s="6">
        <f t="shared" si="0"/>
        <v>2004</v>
      </c>
      <c r="C30">
        <v>37912797</v>
      </c>
      <c r="D30">
        <v>41023715.108645648</v>
      </c>
    </row>
    <row r="31" spans="1:4" x14ac:dyDescent="0.25">
      <c r="A31" s="4">
        <v>38139</v>
      </c>
      <c r="B31" s="6">
        <f t="shared" si="0"/>
        <v>2004</v>
      </c>
      <c r="C31">
        <v>40816462</v>
      </c>
      <c r="D31">
        <v>47442857.115916967</v>
      </c>
    </row>
    <row r="32" spans="1:4" x14ac:dyDescent="0.25">
      <c r="A32" s="4">
        <v>38169</v>
      </c>
      <c r="B32" s="6">
        <f t="shared" si="0"/>
        <v>2004</v>
      </c>
      <c r="C32">
        <v>46558822</v>
      </c>
      <c r="D32">
        <v>55761229.978451587</v>
      </c>
    </row>
    <row r="33" spans="1:4" x14ac:dyDescent="0.25">
      <c r="A33" s="4">
        <v>38200</v>
      </c>
      <c r="B33" s="6">
        <f t="shared" si="0"/>
        <v>2004</v>
      </c>
      <c r="C33">
        <v>46668262</v>
      </c>
      <c r="D33">
        <v>53113278.246478721</v>
      </c>
    </row>
    <row r="34" spans="1:4" x14ac:dyDescent="0.25">
      <c r="A34" s="4">
        <v>38231</v>
      </c>
      <c r="B34" s="6">
        <f t="shared" ref="B34:B65" si="1">YEAR(A34)</f>
        <v>2004</v>
      </c>
      <c r="C34">
        <v>42381567</v>
      </c>
      <c r="D34">
        <v>40858590.184769109</v>
      </c>
    </row>
    <row r="35" spans="1:4" x14ac:dyDescent="0.25">
      <c r="A35" s="4">
        <v>38261</v>
      </c>
      <c r="B35" s="6">
        <f t="shared" si="1"/>
        <v>2004</v>
      </c>
      <c r="C35">
        <v>40841015</v>
      </c>
      <c r="D35">
        <v>40331260.047098726</v>
      </c>
    </row>
    <row r="36" spans="1:4" x14ac:dyDescent="0.25">
      <c r="A36" s="4">
        <v>38292</v>
      </c>
      <c r="B36" s="6">
        <f t="shared" si="1"/>
        <v>2004</v>
      </c>
      <c r="C36">
        <v>39833401</v>
      </c>
      <c r="D36">
        <v>39121719.183171496</v>
      </c>
    </row>
    <row r="37" spans="1:4" x14ac:dyDescent="0.25">
      <c r="A37" s="4">
        <v>38322</v>
      </c>
      <c r="B37" s="6">
        <f t="shared" si="1"/>
        <v>2004</v>
      </c>
      <c r="C37">
        <v>44722043</v>
      </c>
      <c r="D37">
        <v>44707622.317413948</v>
      </c>
    </row>
    <row r="38" spans="1:4" x14ac:dyDescent="0.25">
      <c r="A38" s="4">
        <v>38353</v>
      </c>
      <c r="B38" s="6">
        <f t="shared" si="1"/>
        <v>2005</v>
      </c>
      <c r="C38">
        <v>48542522</v>
      </c>
      <c r="D38">
        <v>45309965.423155397</v>
      </c>
    </row>
    <row r="39" spans="1:4" x14ac:dyDescent="0.25">
      <c r="A39" s="4">
        <v>38384</v>
      </c>
      <c r="B39" s="6">
        <f t="shared" si="1"/>
        <v>2005</v>
      </c>
      <c r="C39">
        <v>41428497</v>
      </c>
      <c r="D39">
        <v>39737507.003940716</v>
      </c>
    </row>
    <row r="40" spans="1:4" x14ac:dyDescent="0.25">
      <c r="A40" s="4">
        <v>38412</v>
      </c>
      <c r="B40" s="6">
        <f t="shared" si="1"/>
        <v>2005</v>
      </c>
      <c r="C40">
        <v>41222444</v>
      </c>
      <c r="D40">
        <v>41093807.097730435</v>
      </c>
    </row>
    <row r="41" spans="1:4" x14ac:dyDescent="0.25">
      <c r="A41" s="4">
        <v>38443</v>
      </c>
      <c r="B41" s="6">
        <f t="shared" si="1"/>
        <v>2005</v>
      </c>
      <c r="C41">
        <v>37169881</v>
      </c>
      <c r="D41">
        <v>38371196.646707714</v>
      </c>
    </row>
    <row r="42" spans="1:4" x14ac:dyDescent="0.25">
      <c r="A42" s="4">
        <v>38473</v>
      </c>
      <c r="B42" s="6">
        <f t="shared" si="1"/>
        <v>2005</v>
      </c>
      <c r="C42">
        <v>41798246</v>
      </c>
      <c r="D42">
        <v>40830692.529850326</v>
      </c>
    </row>
    <row r="43" spans="1:4" x14ac:dyDescent="0.25">
      <c r="A43" s="4">
        <v>38504</v>
      </c>
      <c r="B43" s="6">
        <f t="shared" si="1"/>
        <v>2005</v>
      </c>
      <c r="C43">
        <v>50864873</v>
      </c>
      <c r="D43">
        <v>47343471.022154272</v>
      </c>
    </row>
    <row r="44" spans="1:4" x14ac:dyDescent="0.25">
      <c r="A44" s="4">
        <v>38534</v>
      </c>
      <c r="B44" s="6">
        <f t="shared" si="1"/>
        <v>2005</v>
      </c>
      <c r="C44">
        <v>64310254</v>
      </c>
      <c r="D44">
        <v>55866365.680944353</v>
      </c>
    </row>
    <row r="45" spans="1:4" x14ac:dyDescent="0.25">
      <c r="A45" s="4">
        <v>38565</v>
      </c>
      <c r="B45" s="6">
        <f t="shared" si="1"/>
        <v>2005</v>
      </c>
      <c r="C45">
        <v>57380326</v>
      </c>
      <c r="D45">
        <v>53390080.838197976</v>
      </c>
    </row>
    <row r="46" spans="1:4" x14ac:dyDescent="0.25">
      <c r="A46" s="4">
        <v>38596</v>
      </c>
      <c r="B46" s="6">
        <f t="shared" si="1"/>
        <v>2005</v>
      </c>
      <c r="C46">
        <v>44439886</v>
      </c>
      <c r="D46">
        <v>41453264.00199385</v>
      </c>
    </row>
    <row r="47" spans="1:4" x14ac:dyDescent="0.25">
      <c r="A47" s="4">
        <v>38626</v>
      </c>
      <c r="B47" s="6">
        <f t="shared" si="1"/>
        <v>2005</v>
      </c>
      <c r="C47">
        <v>43790040</v>
      </c>
      <c r="D47">
        <v>41118956.443118781</v>
      </c>
    </row>
    <row r="48" spans="1:4" x14ac:dyDescent="0.25">
      <c r="A48" s="4">
        <v>38657</v>
      </c>
      <c r="B48" s="6">
        <f t="shared" si="1"/>
        <v>2005</v>
      </c>
      <c r="C48">
        <v>40873328</v>
      </c>
      <c r="D48">
        <v>39911879.697218731</v>
      </c>
    </row>
    <row r="49" spans="1:4" x14ac:dyDescent="0.25">
      <c r="A49" s="4">
        <v>38687</v>
      </c>
      <c r="B49" s="6">
        <f t="shared" si="1"/>
        <v>2005</v>
      </c>
      <c r="C49">
        <v>44804197</v>
      </c>
      <c r="D49">
        <v>45494497.340758279</v>
      </c>
    </row>
    <row r="50" spans="1:4" x14ac:dyDescent="0.25">
      <c r="A50" s="4">
        <v>38718</v>
      </c>
      <c r="B50" s="6">
        <f t="shared" si="1"/>
        <v>2006</v>
      </c>
      <c r="C50">
        <v>45114205</v>
      </c>
      <c r="D50">
        <v>46079591.620309509</v>
      </c>
    </row>
    <row r="51" spans="1:4" x14ac:dyDescent="0.25">
      <c r="A51" s="4">
        <v>38749</v>
      </c>
      <c r="B51" s="6">
        <f t="shared" si="1"/>
        <v>2006</v>
      </c>
      <c r="C51">
        <v>40806997</v>
      </c>
      <c r="D51">
        <v>40472635.548714399</v>
      </c>
    </row>
    <row r="52" spans="1:4" x14ac:dyDescent="0.25">
      <c r="A52" s="4">
        <v>38777</v>
      </c>
      <c r="B52" s="6">
        <f t="shared" si="1"/>
        <v>2006</v>
      </c>
      <c r="C52">
        <v>40480471</v>
      </c>
      <c r="D52">
        <v>41682731.306225099</v>
      </c>
    </row>
    <row r="53" spans="1:4" x14ac:dyDescent="0.25">
      <c r="A53" s="4">
        <v>38808</v>
      </c>
      <c r="B53" s="6">
        <f t="shared" si="1"/>
        <v>2006</v>
      </c>
      <c r="C53">
        <v>35812279</v>
      </c>
      <c r="D53">
        <v>38741635.723459594</v>
      </c>
    </row>
    <row r="54" spans="1:4" x14ac:dyDescent="0.25">
      <c r="A54" s="4">
        <v>38838</v>
      </c>
      <c r="B54" s="6">
        <f t="shared" si="1"/>
        <v>2006</v>
      </c>
      <c r="C54">
        <v>42016702</v>
      </c>
      <c r="D54">
        <v>41289839.855580479</v>
      </c>
    </row>
    <row r="55" spans="1:4" x14ac:dyDescent="0.25">
      <c r="A55" s="4">
        <v>38869</v>
      </c>
      <c r="B55" s="6">
        <f t="shared" si="1"/>
        <v>2006</v>
      </c>
      <c r="C55">
        <v>47732513</v>
      </c>
      <c r="D55">
        <v>47827259.528156169</v>
      </c>
    </row>
    <row r="56" spans="1:4" x14ac:dyDescent="0.25">
      <c r="A56" s="4">
        <v>38899</v>
      </c>
      <c r="B56" s="6">
        <f t="shared" si="1"/>
        <v>2006</v>
      </c>
      <c r="C56">
        <v>57684708</v>
      </c>
      <c r="D56">
        <v>56426541.845788658</v>
      </c>
    </row>
    <row r="57" spans="1:4" x14ac:dyDescent="0.25">
      <c r="A57" s="4">
        <v>38930</v>
      </c>
      <c r="B57" s="6">
        <f t="shared" si="1"/>
        <v>2006</v>
      </c>
      <c r="C57">
        <v>54013596</v>
      </c>
      <c r="D57">
        <v>53690703.237513244</v>
      </c>
    </row>
    <row r="58" spans="1:4" x14ac:dyDescent="0.25">
      <c r="A58" s="4">
        <v>38961</v>
      </c>
      <c r="B58" s="6">
        <f t="shared" si="1"/>
        <v>2006</v>
      </c>
      <c r="C58">
        <v>41817352</v>
      </c>
      <c r="D58">
        <v>41473798.318886966</v>
      </c>
    </row>
    <row r="59" spans="1:4" x14ac:dyDescent="0.25">
      <c r="A59" s="4">
        <v>38991</v>
      </c>
      <c r="B59" s="6">
        <f t="shared" si="1"/>
        <v>2006</v>
      </c>
      <c r="C59">
        <v>40617584</v>
      </c>
      <c r="D59">
        <v>40977680.342894122</v>
      </c>
    </row>
    <row r="60" spans="1:4" x14ac:dyDescent="0.25">
      <c r="A60" s="4">
        <v>39022</v>
      </c>
      <c r="B60" s="6">
        <f t="shared" si="1"/>
        <v>2006</v>
      </c>
      <c r="C60">
        <v>39860324</v>
      </c>
      <c r="D60">
        <v>39766496.733615443</v>
      </c>
    </row>
    <row r="61" spans="1:4" x14ac:dyDescent="0.25">
      <c r="A61" s="4">
        <v>39052</v>
      </c>
      <c r="B61" s="6">
        <f t="shared" si="1"/>
        <v>2006</v>
      </c>
      <c r="C61">
        <v>42300327</v>
      </c>
      <c r="D61">
        <v>45574170.490303591</v>
      </c>
    </row>
    <row r="62" spans="1:4" x14ac:dyDescent="0.25">
      <c r="A62" s="4">
        <v>39083</v>
      </c>
      <c r="B62" s="6">
        <f t="shared" si="1"/>
        <v>2007</v>
      </c>
      <c r="C62">
        <v>49655654</v>
      </c>
      <c r="D62">
        <v>46320253.814296871</v>
      </c>
    </row>
    <row r="63" spans="1:4" x14ac:dyDescent="0.25">
      <c r="A63" s="4">
        <v>39114</v>
      </c>
      <c r="B63" s="6">
        <f t="shared" si="1"/>
        <v>2007</v>
      </c>
      <c r="C63">
        <v>42071834</v>
      </c>
      <c r="D63">
        <v>40932604.247120261</v>
      </c>
    </row>
    <row r="64" spans="1:4" x14ac:dyDescent="0.25">
      <c r="A64" s="4">
        <v>39142</v>
      </c>
      <c r="B64" s="6">
        <f t="shared" si="1"/>
        <v>2007</v>
      </c>
      <c r="C64">
        <v>42673883</v>
      </c>
      <c r="D64">
        <v>42286440.222882807</v>
      </c>
    </row>
    <row r="65" spans="1:4" x14ac:dyDescent="0.25">
      <c r="A65" s="4">
        <v>39173</v>
      </c>
      <c r="B65" s="6">
        <f t="shared" si="1"/>
        <v>2007</v>
      </c>
      <c r="C65">
        <v>38768209</v>
      </c>
      <c r="D65">
        <v>39364236.21165897</v>
      </c>
    </row>
    <row r="66" spans="1:4" x14ac:dyDescent="0.25">
      <c r="A66" s="4">
        <v>39203</v>
      </c>
      <c r="B66" s="6">
        <f t="shared" ref="B66:B97" si="2">YEAR(A66)</f>
        <v>2007</v>
      </c>
      <c r="C66">
        <v>42375322</v>
      </c>
      <c r="D66">
        <v>41775271.106933817</v>
      </c>
    </row>
    <row r="67" spans="1:4" x14ac:dyDescent="0.25">
      <c r="A67" s="4">
        <v>39234</v>
      </c>
      <c r="B67" s="6">
        <f t="shared" si="2"/>
        <v>2007</v>
      </c>
      <c r="C67">
        <v>47241676</v>
      </c>
      <c r="D67">
        <v>48261765.673614576</v>
      </c>
    </row>
    <row r="68" spans="1:4" x14ac:dyDescent="0.25">
      <c r="A68" s="4">
        <v>39264</v>
      </c>
      <c r="B68" s="6">
        <f t="shared" si="2"/>
        <v>2007</v>
      </c>
      <c r="C68">
        <v>55686988</v>
      </c>
      <c r="D68">
        <v>56811765.630703568</v>
      </c>
    </row>
    <row r="69" spans="1:4" x14ac:dyDescent="0.25">
      <c r="A69" s="4">
        <v>39295</v>
      </c>
      <c r="B69" s="6">
        <f t="shared" si="2"/>
        <v>2007</v>
      </c>
      <c r="C69">
        <v>52589522</v>
      </c>
      <c r="D69">
        <v>54168742.134785056</v>
      </c>
    </row>
    <row r="70" spans="1:4" x14ac:dyDescent="0.25">
      <c r="A70" s="4">
        <v>39326</v>
      </c>
      <c r="B70" s="6">
        <f t="shared" si="2"/>
        <v>2007</v>
      </c>
      <c r="C70">
        <v>46292473</v>
      </c>
      <c r="D70">
        <v>41958408.197564587</v>
      </c>
    </row>
    <row r="71" spans="1:4" x14ac:dyDescent="0.25">
      <c r="A71" s="4">
        <v>39356</v>
      </c>
      <c r="B71" s="6">
        <f t="shared" si="2"/>
        <v>2007</v>
      </c>
      <c r="C71">
        <v>42755297</v>
      </c>
      <c r="D71">
        <v>41507465.718736604</v>
      </c>
    </row>
    <row r="72" spans="1:4" x14ac:dyDescent="0.25">
      <c r="A72" s="4">
        <v>39387</v>
      </c>
      <c r="B72" s="6">
        <f t="shared" si="2"/>
        <v>2007</v>
      </c>
      <c r="C72">
        <v>39696528</v>
      </c>
      <c r="D72">
        <v>40345564.470001407</v>
      </c>
    </row>
    <row r="73" spans="1:4" x14ac:dyDescent="0.25">
      <c r="A73" s="4">
        <v>39417</v>
      </c>
      <c r="B73" s="6">
        <f t="shared" si="2"/>
        <v>2007</v>
      </c>
      <c r="C73">
        <v>45664188</v>
      </c>
      <c r="D73">
        <v>46090813.903334469</v>
      </c>
    </row>
    <row r="74" spans="1:4" x14ac:dyDescent="0.25">
      <c r="A74" s="4">
        <v>39448</v>
      </c>
      <c r="B74" s="6">
        <f t="shared" si="2"/>
        <v>2008</v>
      </c>
      <c r="C74">
        <v>48403355</v>
      </c>
      <c r="D74">
        <v>46753117.214403823</v>
      </c>
    </row>
    <row r="75" spans="1:4" x14ac:dyDescent="0.25">
      <c r="A75" s="4">
        <v>39479</v>
      </c>
      <c r="B75" s="6">
        <f t="shared" si="2"/>
        <v>2008</v>
      </c>
      <c r="C75">
        <v>41987002</v>
      </c>
      <c r="D75">
        <v>42970326.499673538</v>
      </c>
    </row>
    <row r="76" spans="1:4" x14ac:dyDescent="0.25">
      <c r="A76" s="4">
        <v>39508</v>
      </c>
      <c r="B76" s="6">
        <f t="shared" si="2"/>
        <v>2008</v>
      </c>
      <c r="C76">
        <v>42868481</v>
      </c>
      <c r="D76">
        <v>42655236.554283231</v>
      </c>
    </row>
    <row r="77" spans="1:4" x14ac:dyDescent="0.25">
      <c r="A77" s="4">
        <v>39539</v>
      </c>
      <c r="B77" s="6">
        <f t="shared" si="2"/>
        <v>2008</v>
      </c>
      <c r="C77">
        <v>37437487</v>
      </c>
      <c r="D77">
        <v>39820098.046686217</v>
      </c>
    </row>
    <row r="78" spans="1:4" x14ac:dyDescent="0.25">
      <c r="A78" s="4">
        <v>39569</v>
      </c>
      <c r="B78" s="6">
        <f t="shared" si="2"/>
        <v>2008</v>
      </c>
      <c r="C78">
        <v>40389568</v>
      </c>
      <c r="D78">
        <v>42198278.034932077</v>
      </c>
    </row>
    <row r="79" spans="1:4" x14ac:dyDescent="0.25">
      <c r="A79" s="4">
        <v>39600</v>
      </c>
      <c r="B79" s="6">
        <f t="shared" si="2"/>
        <v>2008</v>
      </c>
      <c r="C79">
        <v>46892295</v>
      </c>
      <c r="D79">
        <v>48505713.358304828</v>
      </c>
    </row>
    <row r="80" spans="1:4" x14ac:dyDescent="0.25">
      <c r="A80" s="4">
        <v>39630</v>
      </c>
      <c r="B80" s="6">
        <f t="shared" si="2"/>
        <v>2008</v>
      </c>
      <c r="C80">
        <v>53433614</v>
      </c>
      <c r="D80">
        <v>56797802.295216247</v>
      </c>
    </row>
    <row r="81" spans="1:4" x14ac:dyDescent="0.25">
      <c r="A81" s="4">
        <v>39661</v>
      </c>
      <c r="B81" s="6">
        <f t="shared" si="2"/>
        <v>2008</v>
      </c>
      <c r="C81">
        <v>50492140</v>
      </c>
      <c r="D81">
        <v>54040607.997372001</v>
      </c>
    </row>
    <row r="82" spans="1:4" x14ac:dyDescent="0.25">
      <c r="A82" s="4">
        <v>39692</v>
      </c>
      <c r="B82" s="6">
        <f t="shared" si="2"/>
        <v>2008</v>
      </c>
      <c r="C82">
        <v>43875199</v>
      </c>
      <c r="D82">
        <v>41970728.787700459</v>
      </c>
    </row>
    <row r="83" spans="1:4" x14ac:dyDescent="0.25">
      <c r="A83" s="4">
        <v>39722</v>
      </c>
      <c r="B83" s="6">
        <f t="shared" si="2"/>
        <v>2008</v>
      </c>
      <c r="C83">
        <v>41962529</v>
      </c>
      <c r="D83">
        <v>41726772.223155111</v>
      </c>
    </row>
    <row r="84" spans="1:4" x14ac:dyDescent="0.25">
      <c r="A84" s="4">
        <v>39753</v>
      </c>
      <c r="B84" s="6">
        <f t="shared" si="2"/>
        <v>2008</v>
      </c>
      <c r="C84">
        <v>41454529</v>
      </c>
      <c r="D84">
        <v>40513124.495849267</v>
      </c>
    </row>
    <row r="85" spans="1:4" x14ac:dyDescent="0.25">
      <c r="A85" s="4">
        <v>39783</v>
      </c>
      <c r="B85" s="6">
        <f t="shared" si="2"/>
        <v>2008</v>
      </c>
      <c r="C85">
        <v>46779913</v>
      </c>
      <c r="D85">
        <v>46204163.332584485</v>
      </c>
    </row>
    <row r="86" spans="1:4" x14ac:dyDescent="0.25">
      <c r="A86" s="4">
        <v>39814</v>
      </c>
      <c r="B86" s="6">
        <f t="shared" si="2"/>
        <v>2009</v>
      </c>
      <c r="C86">
        <v>49269704</v>
      </c>
      <c r="D86">
        <v>46698085.245130271</v>
      </c>
    </row>
    <row r="87" spans="1:4" x14ac:dyDescent="0.25">
      <c r="A87" s="4">
        <v>39845</v>
      </c>
      <c r="B87" s="6">
        <f t="shared" si="2"/>
        <v>2009</v>
      </c>
      <c r="C87">
        <v>42707906</v>
      </c>
      <c r="D87">
        <v>41133840.552672833</v>
      </c>
    </row>
    <row r="88" spans="1:4" x14ac:dyDescent="0.25">
      <c r="A88" s="4">
        <v>39873</v>
      </c>
      <c r="B88" s="6">
        <f t="shared" si="2"/>
        <v>2009</v>
      </c>
      <c r="C88">
        <v>42120515</v>
      </c>
      <c r="D88">
        <v>42281511.986828461</v>
      </c>
    </row>
    <row r="89" spans="1:4" x14ac:dyDescent="0.25">
      <c r="A89" s="4">
        <v>39904</v>
      </c>
      <c r="B89" s="6">
        <f t="shared" si="2"/>
        <v>2009</v>
      </c>
      <c r="C89">
        <v>36025863</v>
      </c>
      <c r="D89">
        <v>39360950.720956072</v>
      </c>
    </row>
    <row r="90" spans="1:4" x14ac:dyDescent="0.25">
      <c r="A90" s="4">
        <v>39934</v>
      </c>
      <c r="B90" s="6">
        <f t="shared" si="2"/>
        <v>2009</v>
      </c>
      <c r="C90">
        <v>40093276</v>
      </c>
      <c r="D90">
        <v>41597854.608977266</v>
      </c>
    </row>
    <row r="91" spans="1:4" x14ac:dyDescent="0.25">
      <c r="A91" s="4">
        <v>39965</v>
      </c>
      <c r="B91" s="6">
        <f t="shared" si="2"/>
        <v>2009</v>
      </c>
      <c r="C91">
        <v>42053575</v>
      </c>
      <c r="D91">
        <v>47704874.999473177</v>
      </c>
    </row>
    <row r="92" spans="1:4" x14ac:dyDescent="0.25">
      <c r="A92" s="4">
        <v>39995</v>
      </c>
      <c r="B92" s="6">
        <f t="shared" si="2"/>
        <v>2009</v>
      </c>
      <c r="C92">
        <v>49014200</v>
      </c>
      <c r="D92">
        <v>56038853.942846559</v>
      </c>
    </row>
    <row r="93" spans="1:4" x14ac:dyDescent="0.25">
      <c r="A93" s="4">
        <v>40026</v>
      </c>
      <c r="B93" s="6">
        <f t="shared" si="2"/>
        <v>2009</v>
      </c>
      <c r="C93">
        <v>49062730</v>
      </c>
      <c r="D93">
        <v>53364618.285250515</v>
      </c>
    </row>
    <row r="94" spans="1:4" x14ac:dyDescent="0.25">
      <c r="A94" s="4">
        <v>40057</v>
      </c>
      <c r="B94" s="6">
        <f t="shared" si="2"/>
        <v>2009</v>
      </c>
      <c r="C94">
        <v>45459559</v>
      </c>
      <c r="D94">
        <v>41476262.436914146</v>
      </c>
    </row>
    <row r="95" spans="1:4" x14ac:dyDescent="0.25">
      <c r="A95" s="4">
        <v>40087</v>
      </c>
      <c r="B95" s="6">
        <f t="shared" si="2"/>
        <v>2009</v>
      </c>
      <c r="C95">
        <v>41950384</v>
      </c>
      <c r="D95">
        <v>41173988.412392348</v>
      </c>
    </row>
    <row r="96" spans="1:4" x14ac:dyDescent="0.25">
      <c r="A96" s="4">
        <v>40118</v>
      </c>
      <c r="B96" s="6">
        <f t="shared" si="2"/>
        <v>2009</v>
      </c>
      <c r="C96">
        <v>40104832</v>
      </c>
      <c r="D96">
        <v>40156648.754584715</v>
      </c>
    </row>
    <row r="97" spans="1:4" x14ac:dyDescent="0.25">
      <c r="A97" s="4">
        <v>40148</v>
      </c>
      <c r="B97" s="6">
        <f t="shared" si="2"/>
        <v>2009</v>
      </c>
      <c r="C97">
        <v>46088356</v>
      </c>
      <c r="D97">
        <v>46002927.027031921</v>
      </c>
    </row>
    <row r="98" spans="1:4" x14ac:dyDescent="0.25">
      <c r="A98" s="4">
        <v>40179</v>
      </c>
      <c r="B98" s="6">
        <f t="shared" ref="B98:B129" si="3">YEAR(A98)</f>
        <v>2010</v>
      </c>
      <c r="C98">
        <v>49397907</v>
      </c>
      <c r="D98">
        <v>46761330.941161074</v>
      </c>
    </row>
    <row r="99" spans="1:4" x14ac:dyDescent="0.25">
      <c r="A99" s="4">
        <v>40210</v>
      </c>
      <c r="B99" s="6">
        <f t="shared" si="3"/>
        <v>2010</v>
      </c>
      <c r="C99">
        <v>40768686</v>
      </c>
      <c r="D99">
        <v>41362182.156524323</v>
      </c>
    </row>
    <row r="100" spans="1:4" x14ac:dyDescent="0.25">
      <c r="A100" s="4">
        <v>40238</v>
      </c>
      <c r="B100" s="6">
        <f t="shared" si="3"/>
        <v>2010</v>
      </c>
      <c r="C100">
        <v>40910014</v>
      </c>
      <c r="D100">
        <v>42670842.635122001</v>
      </c>
    </row>
    <row r="101" spans="1:4" x14ac:dyDescent="0.25">
      <c r="A101" s="4">
        <v>40269</v>
      </c>
      <c r="B101" s="6">
        <f t="shared" si="3"/>
        <v>2010</v>
      </c>
      <c r="C101">
        <v>36681881</v>
      </c>
      <c r="D101">
        <v>39633646.449296698</v>
      </c>
    </row>
    <row r="102" spans="1:4" x14ac:dyDescent="0.25">
      <c r="A102" s="4">
        <v>40299</v>
      </c>
      <c r="B102" s="6">
        <f t="shared" si="3"/>
        <v>2010</v>
      </c>
      <c r="C102">
        <v>44687288</v>
      </c>
      <c r="D102">
        <v>41932974.66067297</v>
      </c>
    </row>
    <row r="103" spans="1:4" x14ac:dyDescent="0.25">
      <c r="A103" s="4">
        <v>40330</v>
      </c>
      <c r="B103" s="6">
        <f t="shared" si="3"/>
        <v>2010</v>
      </c>
      <c r="C103">
        <v>51533466</v>
      </c>
      <c r="D103">
        <v>48325832.742321104</v>
      </c>
    </row>
    <row r="104" spans="1:4" x14ac:dyDescent="0.25">
      <c r="A104" s="4">
        <v>40360</v>
      </c>
      <c r="B104" s="6">
        <f t="shared" si="3"/>
        <v>2010</v>
      </c>
      <c r="C104">
        <v>61497459</v>
      </c>
      <c r="D104">
        <v>56889796.034897424</v>
      </c>
    </row>
    <row r="105" spans="1:4" x14ac:dyDescent="0.25">
      <c r="A105" s="4">
        <v>40391</v>
      </c>
      <c r="B105" s="6">
        <f t="shared" si="3"/>
        <v>2010</v>
      </c>
      <c r="C105">
        <v>57219511</v>
      </c>
      <c r="D105">
        <v>54282091.56403508</v>
      </c>
    </row>
    <row r="106" spans="1:4" x14ac:dyDescent="0.25">
      <c r="A106" s="4">
        <v>40422</v>
      </c>
      <c r="B106" s="6">
        <f t="shared" si="3"/>
        <v>2010</v>
      </c>
      <c r="C106">
        <v>45833578</v>
      </c>
      <c r="D106">
        <v>42092291.943707719</v>
      </c>
    </row>
    <row r="107" spans="1:4" x14ac:dyDescent="0.25">
      <c r="A107" s="4">
        <v>40452</v>
      </c>
      <c r="B107" s="6">
        <f t="shared" si="3"/>
        <v>2010</v>
      </c>
      <c r="C107">
        <v>41340554</v>
      </c>
      <c r="D107">
        <v>41789196.54651019</v>
      </c>
    </row>
    <row r="108" spans="1:4" x14ac:dyDescent="0.25">
      <c r="A108" s="4">
        <v>40483</v>
      </c>
      <c r="B108" s="6">
        <f t="shared" si="3"/>
        <v>2010</v>
      </c>
      <c r="C108">
        <v>39815993</v>
      </c>
      <c r="D108">
        <v>40702040.211265966</v>
      </c>
    </row>
    <row r="109" spans="1:4" x14ac:dyDescent="0.25">
      <c r="A109" s="4">
        <v>40513</v>
      </c>
      <c r="B109" s="6">
        <f t="shared" si="3"/>
        <v>2010</v>
      </c>
      <c r="C109">
        <v>47209999</v>
      </c>
      <c r="D109">
        <v>46608278.689041078</v>
      </c>
    </row>
    <row r="110" spans="1:4" x14ac:dyDescent="0.25">
      <c r="A110" s="4">
        <v>40544</v>
      </c>
      <c r="B110" s="6">
        <f t="shared" si="3"/>
        <v>2011</v>
      </c>
      <c r="C110">
        <v>49366174</v>
      </c>
      <c r="D110">
        <v>47266475.136731803</v>
      </c>
    </row>
    <row r="111" spans="1:4" x14ac:dyDescent="0.25">
      <c r="A111" s="4">
        <v>40575</v>
      </c>
      <c r="B111" s="6">
        <f t="shared" si="3"/>
        <v>2011</v>
      </c>
      <c r="C111">
        <v>41646640</v>
      </c>
      <c r="D111">
        <v>41725228.879194677</v>
      </c>
    </row>
    <row r="112" spans="1:4" x14ac:dyDescent="0.25">
      <c r="A112" s="4">
        <v>40603</v>
      </c>
      <c r="B112" s="6">
        <f t="shared" si="3"/>
        <v>2011</v>
      </c>
      <c r="C112">
        <v>42432747</v>
      </c>
      <c r="D112">
        <v>42905755.220379286</v>
      </c>
    </row>
    <row r="113" spans="1:4" x14ac:dyDescent="0.25">
      <c r="A113" s="4">
        <v>40634</v>
      </c>
      <c r="B113" s="6">
        <f t="shared" si="3"/>
        <v>2011</v>
      </c>
      <c r="C113">
        <v>38424019</v>
      </c>
      <c r="D113">
        <v>39967945.128316678</v>
      </c>
    </row>
    <row r="114" spans="1:4" x14ac:dyDescent="0.25">
      <c r="A114" s="4">
        <v>40664</v>
      </c>
      <c r="B114" s="6">
        <f t="shared" si="3"/>
        <v>2011</v>
      </c>
      <c r="C114">
        <v>42408613</v>
      </c>
      <c r="D114">
        <v>42360088.452049851</v>
      </c>
    </row>
    <row r="115" spans="1:4" x14ac:dyDescent="0.25">
      <c r="A115" s="4">
        <v>40695</v>
      </c>
      <c r="B115" s="6">
        <f t="shared" si="3"/>
        <v>2011</v>
      </c>
      <c r="C115">
        <v>49689088</v>
      </c>
      <c r="D115">
        <v>48730769.471453413</v>
      </c>
    </row>
    <row r="116" spans="1:4" x14ac:dyDescent="0.25">
      <c r="A116" s="4">
        <v>40725</v>
      </c>
      <c r="B116" s="6">
        <f t="shared" si="3"/>
        <v>2011</v>
      </c>
      <c r="C116">
        <v>61625002</v>
      </c>
      <c r="D116">
        <v>57214238.241808712</v>
      </c>
    </row>
    <row r="117" spans="1:4" x14ac:dyDescent="0.25">
      <c r="A117" s="4">
        <v>40756</v>
      </c>
      <c r="B117" s="6">
        <f t="shared" si="3"/>
        <v>2011</v>
      </c>
      <c r="C117">
        <v>56052529</v>
      </c>
      <c r="D117">
        <v>54636924.559948176</v>
      </c>
    </row>
    <row r="118" spans="1:4" x14ac:dyDescent="0.25">
      <c r="A118" s="4">
        <v>40787</v>
      </c>
      <c r="B118" s="6">
        <f t="shared" si="3"/>
        <v>2011</v>
      </c>
      <c r="C118">
        <v>44303045</v>
      </c>
      <c r="D118">
        <v>42599900.257305637</v>
      </c>
    </row>
    <row r="119" spans="1:4" x14ac:dyDescent="0.25">
      <c r="A119" s="4">
        <v>40817</v>
      </c>
      <c r="B119" s="6">
        <f t="shared" si="3"/>
        <v>2011</v>
      </c>
      <c r="C119">
        <v>41882054</v>
      </c>
      <c r="D119">
        <v>42085712.082446843</v>
      </c>
    </row>
    <row r="120" spans="1:4" x14ac:dyDescent="0.25">
      <c r="A120" s="4">
        <v>40848</v>
      </c>
      <c r="B120" s="6">
        <f t="shared" si="3"/>
        <v>2011</v>
      </c>
      <c r="C120">
        <v>39806546</v>
      </c>
      <c r="D120">
        <v>40840852.193463445</v>
      </c>
    </row>
    <row r="121" spans="1:4" x14ac:dyDescent="0.25">
      <c r="A121" s="4">
        <v>40878</v>
      </c>
      <c r="B121" s="6">
        <f t="shared" si="3"/>
        <v>2011</v>
      </c>
      <c r="C121">
        <v>43716549</v>
      </c>
      <c r="D121">
        <v>46503964.359224036</v>
      </c>
    </row>
    <row r="122" spans="1:4" x14ac:dyDescent="0.25">
      <c r="A122" s="4">
        <v>40909</v>
      </c>
      <c r="B122" s="6">
        <f t="shared" si="3"/>
        <v>2012</v>
      </c>
      <c r="C122">
        <v>46828561</v>
      </c>
      <c r="D122">
        <v>47131770.017912947</v>
      </c>
    </row>
    <row r="123" spans="1:4" x14ac:dyDescent="0.25">
      <c r="A123" s="4">
        <v>40940</v>
      </c>
      <c r="B123" s="6">
        <f t="shared" si="3"/>
        <v>2012</v>
      </c>
      <c r="C123">
        <v>40144723</v>
      </c>
      <c r="D123">
        <v>43135422.407494217</v>
      </c>
    </row>
    <row r="124" spans="1:4" x14ac:dyDescent="0.25">
      <c r="A124" s="4">
        <v>40969</v>
      </c>
      <c r="B124" s="6">
        <f t="shared" si="3"/>
        <v>2012</v>
      </c>
      <c r="C124">
        <v>38792419</v>
      </c>
      <c r="D124">
        <v>42778442.45564194</v>
      </c>
    </row>
    <row r="125" spans="1:4" x14ac:dyDescent="0.25">
      <c r="A125" s="4">
        <v>41000</v>
      </c>
      <c r="B125" s="6">
        <f t="shared" si="3"/>
        <v>2012</v>
      </c>
      <c r="C125">
        <v>37716766</v>
      </c>
      <c r="D125">
        <v>39981908.463803999</v>
      </c>
    </row>
    <row r="126" spans="1:4" x14ac:dyDescent="0.25">
      <c r="A126" s="4">
        <v>41030</v>
      </c>
      <c r="B126" s="6">
        <f t="shared" si="3"/>
        <v>2012</v>
      </c>
      <c r="C126">
        <v>42865233</v>
      </c>
      <c r="D126">
        <v>42462760.036515445</v>
      </c>
    </row>
    <row r="127" spans="1:4" x14ac:dyDescent="0.25">
      <c r="A127" s="4">
        <v>41061</v>
      </c>
      <c r="B127" s="6">
        <f t="shared" si="3"/>
        <v>2012</v>
      </c>
      <c r="C127">
        <v>52997688</v>
      </c>
      <c r="D127">
        <v>48997715.591063969</v>
      </c>
    </row>
    <row r="128" spans="1:4" x14ac:dyDescent="0.25">
      <c r="A128" s="4">
        <v>41091</v>
      </c>
      <c r="B128" s="6">
        <f t="shared" si="3"/>
        <v>2012</v>
      </c>
      <c r="C128">
        <v>63233816</v>
      </c>
      <c r="D128">
        <v>57488576.715500787</v>
      </c>
    </row>
    <row r="129" spans="1:4" x14ac:dyDescent="0.25">
      <c r="A129" s="4">
        <v>41122</v>
      </c>
      <c r="B129" s="6">
        <f t="shared" si="3"/>
        <v>2012</v>
      </c>
      <c r="C129">
        <v>57288251</v>
      </c>
      <c r="D129">
        <v>55023791.09021455</v>
      </c>
    </row>
    <row r="130" spans="1:4" x14ac:dyDescent="0.25">
      <c r="A130" s="4">
        <v>41153</v>
      </c>
      <c r="B130" s="6">
        <f t="shared" ref="B130:B157" si="4">YEAR(A130)</f>
        <v>2012</v>
      </c>
      <c r="C130">
        <v>46380786</v>
      </c>
      <c r="D130">
        <v>43020443.067276716</v>
      </c>
    </row>
    <row r="131" spans="1:4" x14ac:dyDescent="0.25">
      <c r="A131" s="4">
        <v>41183</v>
      </c>
      <c r="B131" s="6">
        <f t="shared" si="4"/>
        <v>2012</v>
      </c>
      <c r="C131">
        <v>41744479</v>
      </c>
      <c r="D131">
        <v>42865194.751709647</v>
      </c>
    </row>
    <row r="132" spans="1:4" x14ac:dyDescent="0.25">
      <c r="A132" s="4">
        <v>41214</v>
      </c>
      <c r="B132" s="6">
        <f t="shared" si="4"/>
        <v>2012</v>
      </c>
      <c r="C132">
        <v>39247878</v>
      </c>
      <c r="D132">
        <v>41732041.546624824</v>
      </c>
    </row>
    <row r="133" spans="1:4" x14ac:dyDescent="0.25">
      <c r="A133" s="4">
        <v>41244</v>
      </c>
      <c r="B133" s="6">
        <f t="shared" si="4"/>
        <v>2012</v>
      </c>
      <c r="C133">
        <v>44598971</v>
      </c>
      <c r="D133">
        <v>47446078.818280339</v>
      </c>
    </row>
    <row r="134" spans="1:4" x14ac:dyDescent="0.25">
      <c r="A134" s="4">
        <v>41275</v>
      </c>
      <c r="B134" s="6">
        <f t="shared" si="4"/>
        <v>2013</v>
      </c>
      <c r="D134">
        <v>47819258.947494581</v>
      </c>
    </row>
    <row r="135" spans="1:4" x14ac:dyDescent="0.25">
      <c r="A135" s="4">
        <v>41306</v>
      </c>
      <c r="B135" s="6">
        <f t="shared" si="4"/>
        <v>2013</v>
      </c>
      <c r="D135">
        <v>42274727.199254543</v>
      </c>
    </row>
    <row r="136" spans="1:4" x14ac:dyDescent="0.25">
      <c r="A136" s="4">
        <v>41334</v>
      </c>
      <c r="B136" s="6">
        <f t="shared" si="4"/>
        <v>2013</v>
      </c>
      <c r="D136">
        <v>43451146.677060537</v>
      </c>
    </row>
    <row r="137" spans="1:4" x14ac:dyDescent="0.25">
      <c r="A137" s="4">
        <v>41365</v>
      </c>
      <c r="B137" s="6">
        <f t="shared" si="4"/>
        <v>2013</v>
      </c>
      <c r="D137">
        <v>40514157.957673654</v>
      </c>
    </row>
    <row r="138" spans="1:4" x14ac:dyDescent="0.25">
      <c r="A138" s="4">
        <v>41395</v>
      </c>
      <c r="B138" s="6">
        <f t="shared" si="4"/>
        <v>2013</v>
      </c>
      <c r="D138">
        <v>42912050.890136905</v>
      </c>
    </row>
    <row r="139" spans="1:4" x14ac:dyDescent="0.25">
      <c r="A139" s="4">
        <v>41426</v>
      </c>
      <c r="B139" s="6">
        <f t="shared" si="4"/>
        <v>2013</v>
      </c>
      <c r="D139">
        <v>49289302.890946269</v>
      </c>
    </row>
    <row r="140" spans="1:4" x14ac:dyDescent="0.25">
      <c r="A140" s="4">
        <v>41456</v>
      </c>
      <c r="B140" s="6">
        <f t="shared" si="4"/>
        <v>2013</v>
      </c>
      <c r="D140">
        <v>57780985.388058797</v>
      </c>
    </row>
    <row r="141" spans="1:4" x14ac:dyDescent="0.25">
      <c r="A141" s="4">
        <v>41487</v>
      </c>
      <c r="B141" s="6">
        <f t="shared" si="4"/>
        <v>2013</v>
      </c>
      <c r="D141">
        <v>55210242.68760407</v>
      </c>
    </row>
    <row r="142" spans="1:4" x14ac:dyDescent="0.25">
      <c r="A142" s="4">
        <v>41518</v>
      </c>
      <c r="B142" s="6">
        <f t="shared" si="4"/>
        <v>2013</v>
      </c>
      <c r="D142">
        <v>43171575.639610074</v>
      </c>
    </row>
    <row r="143" spans="1:4" x14ac:dyDescent="0.25">
      <c r="A143" s="4">
        <v>41548</v>
      </c>
      <c r="B143" s="6">
        <f t="shared" si="4"/>
        <v>2013</v>
      </c>
      <c r="D143">
        <v>42648352.365318313</v>
      </c>
    </row>
    <row r="144" spans="1:4" x14ac:dyDescent="0.25">
      <c r="A144" s="4">
        <v>41579</v>
      </c>
      <c r="B144" s="6">
        <f t="shared" si="4"/>
        <v>2013</v>
      </c>
      <c r="D144">
        <v>41395278.749577671</v>
      </c>
    </row>
    <row r="145" spans="1:4" x14ac:dyDescent="0.25">
      <c r="A145" s="4">
        <v>41609</v>
      </c>
      <c r="B145" s="6">
        <f t="shared" si="4"/>
        <v>2013</v>
      </c>
      <c r="D145">
        <v>47056748.169986799</v>
      </c>
    </row>
    <row r="146" spans="1:4" x14ac:dyDescent="0.25">
      <c r="A146" s="4">
        <v>41640</v>
      </c>
      <c r="B146" s="6">
        <f t="shared" si="4"/>
        <v>2014</v>
      </c>
      <c r="D146">
        <v>48098525.657241002</v>
      </c>
    </row>
    <row r="147" spans="1:4" x14ac:dyDescent="0.25">
      <c r="A147" s="4">
        <v>41671</v>
      </c>
      <c r="B147" s="6">
        <f t="shared" si="4"/>
        <v>2014</v>
      </c>
      <c r="D147">
        <v>42552351.163649522</v>
      </c>
    </row>
    <row r="148" spans="1:4" x14ac:dyDescent="0.25">
      <c r="A148" s="4">
        <v>41699</v>
      </c>
      <c r="B148" s="6">
        <f t="shared" si="4"/>
        <v>2014</v>
      </c>
      <c r="D148">
        <v>43726306.523428336</v>
      </c>
    </row>
    <row r="149" spans="1:4" x14ac:dyDescent="0.25">
      <c r="A149" s="4">
        <v>41730</v>
      </c>
      <c r="B149" s="6">
        <f t="shared" si="4"/>
        <v>2014</v>
      </c>
      <c r="D149">
        <v>40790960.549392901</v>
      </c>
    </row>
    <row r="150" spans="1:4" x14ac:dyDescent="0.25">
      <c r="A150" s="4">
        <v>41760</v>
      </c>
      <c r="B150" s="6">
        <f t="shared" si="4"/>
        <v>2014</v>
      </c>
      <c r="D150">
        <v>43191317.599883325</v>
      </c>
    </row>
    <row r="151" spans="1:4" x14ac:dyDescent="0.25">
      <c r="A151" s="4">
        <v>41791</v>
      </c>
      <c r="B151" s="6">
        <f t="shared" si="4"/>
        <v>2014</v>
      </c>
      <c r="D151">
        <v>49571855.091395587</v>
      </c>
    </row>
    <row r="152" spans="1:4" x14ac:dyDescent="0.25">
      <c r="A152" s="4">
        <v>41821</v>
      </c>
      <c r="B152" s="6">
        <f t="shared" si="4"/>
        <v>2014</v>
      </c>
      <c r="D152">
        <v>58067644.451886743</v>
      </c>
    </row>
    <row r="153" spans="1:4" x14ac:dyDescent="0.25">
      <c r="A153" s="4">
        <v>41852</v>
      </c>
      <c r="B153" s="6">
        <f t="shared" si="4"/>
        <v>2014</v>
      </c>
      <c r="D153">
        <v>55500187.242134921</v>
      </c>
    </row>
    <row r="154" spans="1:4" x14ac:dyDescent="0.25">
      <c r="A154" s="4">
        <v>41883</v>
      </c>
      <c r="B154" s="6">
        <f t="shared" si="4"/>
        <v>2014</v>
      </c>
      <c r="D154">
        <v>43459877.44878947</v>
      </c>
    </row>
    <row r="155" spans="1:4" x14ac:dyDescent="0.25">
      <c r="A155" s="4">
        <v>41913</v>
      </c>
      <c r="B155" s="6">
        <f t="shared" si="4"/>
        <v>2014</v>
      </c>
      <c r="D155">
        <v>42933368.683794804</v>
      </c>
    </row>
    <row r="156" spans="1:4" x14ac:dyDescent="0.25">
      <c r="A156" s="4">
        <v>41944</v>
      </c>
      <c r="B156" s="6">
        <f t="shared" si="4"/>
        <v>2014</v>
      </c>
      <c r="D156">
        <v>41676188.20467554</v>
      </c>
    </row>
    <row r="157" spans="1:4" x14ac:dyDescent="0.25">
      <c r="A157" s="4">
        <v>41974</v>
      </c>
      <c r="B157" s="6">
        <f t="shared" si="4"/>
        <v>2014</v>
      </c>
      <c r="D157">
        <v>47336014.87973322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6"/>
  <sheetViews>
    <sheetView workbookViewId="0">
      <selection activeCell="A2" sqref="A2:C16"/>
    </sheetView>
  </sheetViews>
  <sheetFormatPr defaultRowHeight="15" x14ac:dyDescent="0.25"/>
  <cols>
    <col min="1" max="1" width="5" customWidth="1"/>
    <col min="2" max="2" width="11.5703125" customWidth="1"/>
    <col min="3" max="3" width="17.5703125" customWidth="1"/>
  </cols>
  <sheetData>
    <row r="2" spans="1:3" x14ac:dyDescent="0.25">
      <c r="A2" s="11" t="s">
        <v>41</v>
      </c>
    </row>
    <row r="3" spans="1:3" x14ac:dyDescent="0.25">
      <c r="B3" t="s">
        <v>33</v>
      </c>
      <c r="C3" t="s">
        <v>40</v>
      </c>
    </row>
    <row r="4" spans="1:3" x14ac:dyDescent="0.25">
      <c r="A4" s="7">
        <v>2002</v>
      </c>
      <c r="B4" s="8">
        <v>545789346</v>
      </c>
      <c r="C4" s="8">
        <v>519206877.17094111</v>
      </c>
    </row>
    <row r="5" spans="1:3" x14ac:dyDescent="0.25">
      <c r="A5" s="7">
        <v>2003</v>
      </c>
      <c r="B5" s="8">
        <v>513571047</v>
      </c>
      <c r="C5" s="8">
        <v>524116221.65374821</v>
      </c>
    </row>
    <row r="6" spans="1:3" x14ac:dyDescent="0.25">
      <c r="A6" s="7">
        <v>2004</v>
      </c>
      <c r="B6" s="8">
        <v>504901688</v>
      </c>
      <c r="C6" s="8">
        <v>529861620.16452301</v>
      </c>
    </row>
    <row r="7" spans="1:3" x14ac:dyDescent="0.25">
      <c r="A7" s="7">
        <v>2005</v>
      </c>
      <c r="B7" s="8">
        <v>556624494</v>
      </c>
      <c r="C7" s="8">
        <v>529921683.72577071</v>
      </c>
    </row>
    <row r="8" spans="1:3" x14ac:dyDescent="0.25">
      <c r="A8" s="7">
        <v>2006</v>
      </c>
      <c r="B8" s="8">
        <v>528257058</v>
      </c>
      <c r="C8" s="8">
        <v>534003084.55144721</v>
      </c>
    </row>
    <row r="9" spans="1:3" x14ac:dyDescent="0.25">
      <c r="A9" s="7">
        <v>2007</v>
      </c>
      <c r="B9" s="8">
        <v>545471574</v>
      </c>
      <c r="C9" s="8">
        <v>539823331.33163297</v>
      </c>
    </row>
    <row r="10" spans="1:3" x14ac:dyDescent="0.25">
      <c r="A10" s="7">
        <v>2008</v>
      </c>
      <c r="B10" s="8">
        <v>535976112</v>
      </c>
      <c r="C10" s="8">
        <v>544155968.8401612</v>
      </c>
    </row>
    <row r="11" spans="1:3" x14ac:dyDescent="0.25">
      <c r="A11" s="7">
        <v>2009</v>
      </c>
      <c r="B11" s="8">
        <v>523950900</v>
      </c>
      <c r="C11" s="8">
        <v>536990416.97305834</v>
      </c>
    </row>
    <row r="12" spans="1:3" x14ac:dyDescent="0.25">
      <c r="A12" s="7">
        <v>2010</v>
      </c>
      <c r="B12" s="8">
        <v>556896336</v>
      </c>
      <c r="C12" s="8">
        <v>543050504.57455564</v>
      </c>
    </row>
    <row r="13" spans="1:3" x14ac:dyDescent="0.25">
      <c r="A13" s="7">
        <v>2011</v>
      </c>
      <c r="B13" s="8">
        <v>551353006</v>
      </c>
      <c r="C13" s="8">
        <v>546837853.98232257</v>
      </c>
    </row>
    <row r="14" spans="1:3" x14ac:dyDescent="0.25">
      <c r="A14" s="7">
        <v>2012</v>
      </c>
      <c r="B14" s="8">
        <v>551839571</v>
      </c>
      <c r="C14" s="8">
        <v>552064144.96203947</v>
      </c>
    </row>
    <row r="15" spans="1:3" x14ac:dyDescent="0.25">
      <c r="A15" s="7">
        <v>2013</v>
      </c>
      <c r="B15" s="8"/>
      <c r="C15" s="8">
        <v>553523827.56272221</v>
      </c>
    </row>
    <row r="16" spans="1:3" x14ac:dyDescent="0.25">
      <c r="A16" s="7">
        <v>2014</v>
      </c>
      <c r="B16" s="8"/>
      <c r="C16" s="8">
        <v>556904597.49600542</v>
      </c>
    </row>
  </sheetData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9</vt:i4>
      </vt:variant>
    </vt:vector>
  </HeadingPairs>
  <TitlesOfParts>
    <vt:vector size="19" baseType="lpstr">
      <vt:lpstr>Monthly Data</vt:lpstr>
      <vt:lpstr>OLS Model</vt:lpstr>
      <vt:lpstr>Predicted Monthly Data</vt:lpstr>
      <vt:lpstr>Predicted Monthly Data Summ</vt:lpstr>
      <vt:lpstr>PredictedAnnualDataSumm</vt:lpstr>
      <vt:lpstr>PredictedAnnualDataSumm2</vt:lpstr>
      <vt:lpstr>Normalized Monthly Data</vt:lpstr>
      <vt:lpstr>Normalized Monthly Data Summ</vt:lpstr>
      <vt:lpstr>NormalizedAnnualDataSumm</vt:lpstr>
      <vt:lpstr>NormalizedAnnualDataSumm2</vt:lpstr>
      <vt:lpstr>CDD_Lond</vt:lpstr>
      <vt:lpstr>const</vt:lpstr>
      <vt:lpstr>FTE_Ont</vt:lpstr>
      <vt:lpstr>HDD_Lond</vt:lpstr>
      <vt:lpstr>MonthDays</vt:lpstr>
      <vt:lpstr>PearsonCDD</vt:lpstr>
      <vt:lpstr>PearsonHDD</vt:lpstr>
      <vt:lpstr>Shoulder1</vt:lpstr>
      <vt:lpstr>TorFTE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Benum</dc:creator>
  <cp:lastModifiedBy>Martin Benum</cp:lastModifiedBy>
  <dcterms:created xsi:type="dcterms:W3CDTF">2013-12-10T17:59:21Z</dcterms:created>
  <dcterms:modified xsi:type="dcterms:W3CDTF">2014-02-07T17:02:17Z</dcterms:modified>
</cp:coreProperties>
</file>