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pivotTables/pivotTable3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480" yWindow="90" windowWidth="18195" windowHeight="7230" tabRatio="730"/>
  </bookViews>
  <sheets>
    <sheet name="Monthly Data" sheetId="1" r:id="rId1"/>
    <sheet name="OLS Model" sheetId="2" r:id="rId2"/>
    <sheet name="Predicted Monthly Data" sheetId="92" r:id="rId3"/>
    <sheet name="Predicted Monthly Data Summ" sheetId="93" r:id="rId4"/>
    <sheet name="PredictedAnnualDataSumm" sheetId="96" r:id="rId5"/>
    <sheet name="PredictedAnnualDataSumm2" sheetId="97" r:id="rId6"/>
    <sheet name="Normalized Monthly Data" sheetId="94" r:id="rId7"/>
    <sheet name="Normalized Monthly Data Summ" sheetId="95" r:id="rId8"/>
    <sheet name="NormalizedAnnualDataSumm" sheetId="98" r:id="rId9"/>
    <sheet name="NormalizedAnnualDataSumm2" sheetId="99" r:id="rId10"/>
  </sheets>
  <definedNames>
    <definedName name="const">'OLS Model'!$B$5</definedName>
    <definedName name="d_TorFTE_1">'OLS Model'!$B$11</definedName>
    <definedName name="GSltStrucD">'OLS Model'!$B$10</definedName>
    <definedName name="MonthDays">'OLS Model'!$B$9</definedName>
    <definedName name="PearsonCDD">'OLS Model'!$B$7</definedName>
    <definedName name="PearsonHDD">'OLS Model'!$B$6</definedName>
    <definedName name="Shoulder1">'OLS Model'!$B$8</definedName>
  </definedNames>
  <calcPr calcId="145621"/>
  <pivotCaches>
    <pivotCache cacheId="19" r:id="rId11"/>
    <pivotCache cacheId="20" r:id="rId12"/>
    <pivotCache cacheId="21" r:id="rId13"/>
  </pivotCaches>
</workbook>
</file>

<file path=xl/calcChain.xml><?xml version="1.0" encoding="utf-8"?>
<calcChain xmlns="http://schemas.openxmlformats.org/spreadsheetml/2006/main">
  <c r="E6" i="99" l="1"/>
  <c r="E7" i="99"/>
  <c r="E8" i="99"/>
  <c r="E9" i="99"/>
  <c r="E10" i="99"/>
  <c r="E11" i="99"/>
  <c r="E12" i="99"/>
  <c r="E13" i="99"/>
  <c r="E14" i="99"/>
  <c r="E15" i="99"/>
  <c r="E5" i="99"/>
  <c r="C6" i="99"/>
  <c r="C7" i="99"/>
  <c r="C8" i="99"/>
  <c r="C9" i="99"/>
  <c r="C10" i="99"/>
  <c r="C11" i="99"/>
  <c r="C12" i="99"/>
  <c r="C13" i="99"/>
  <c r="C5" i="99"/>
  <c r="B2" i="95"/>
  <c r="B3" i="95"/>
  <c r="B4" i="95"/>
  <c r="B5" i="95"/>
  <c r="B6" i="95"/>
  <c r="B7" i="95"/>
  <c r="B8" i="95"/>
  <c r="B9" i="95"/>
  <c r="B10" i="95"/>
  <c r="B11" i="95"/>
  <c r="B12" i="95"/>
  <c r="B13" i="95"/>
  <c r="B14" i="95"/>
  <c r="B15" i="95"/>
  <c r="B16" i="95"/>
  <c r="B17" i="95"/>
  <c r="B18" i="95"/>
  <c r="B19" i="95"/>
  <c r="B20" i="95"/>
  <c r="B21" i="95"/>
  <c r="B22" i="95"/>
  <c r="B23" i="95"/>
  <c r="B24" i="95"/>
  <c r="B25" i="95"/>
  <c r="B26" i="95"/>
  <c r="B27" i="95"/>
  <c r="B28" i="95"/>
  <c r="B29" i="95"/>
  <c r="B30" i="95"/>
  <c r="B31" i="95"/>
  <c r="B32" i="95"/>
  <c r="B33" i="95"/>
  <c r="B34" i="95"/>
  <c r="B35" i="95"/>
  <c r="B36" i="95"/>
  <c r="B37" i="95"/>
  <c r="B38" i="95"/>
  <c r="B39" i="95"/>
  <c r="B40" i="95"/>
  <c r="B41" i="95"/>
  <c r="B42" i="95"/>
  <c r="B43" i="95"/>
  <c r="B44" i="95"/>
  <c r="B45" i="95"/>
  <c r="B46" i="95"/>
  <c r="B47" i="95"/>
  <c r="B48" i="95"/>
  <c r="B49" i="95"/>
  <c r="B50" i="95"/>
  <c r="B51" i="95"/>
  <c r="B52" i="95"/>
  <c r="B53" i="95"/>
  <c r="B54" i="95"/>
  <c r="B55" i="95"/>
  <c r="B56" i="95"/>
  <c r="B57" i="95"/>
  <c r="B58" i="95"/>
  <c r="B59" i="95"/>
  <c r="B60" i="95"/>
  <c r="B61" i="95"/>
  <c r="B62" i="95"/>
  <c r="B63" i="95"/>
  <c r="B64" i="95"/>
  <c r="B65" i="95"/>
  <c r="B66" i="95"/>
  <c r="B67" i="95"/>
  <c r="B68" i="95"/>
  <c r="B69" i="95"/>
  <c r="B70" i="95"/>
  <c r="B71" i="95"/>
  <c r="B72" i="95"/>
  <c r="B73" i="95"/>
  <c r="B74" i="95"/>
  <c r="B75" i="95"/>
  <c r="B76" i="95"/>
  <c r="B77" i="95"/>
  <c r="B78" i="95"/>
  <c r="B79" i="95"/>
  <c r="B80" i="95"/>
  <c r="B81" i="95"/>
  <c r="B82" i="95"/>
  <c r="B83" i="95"/>
  <c r="B84" i="95"/>
  <c r="B85" i="95"/>
  <c r="B86" i="95"/>
  <c r="B87" i="95"/>
  <c r="B88" i="95"/>
  <c r="B89" i="95"/>
  <c r="B90" i="95"/>
  <c r="B91" i="95"/>
  <c r="B92" i="95"/>
  <c r="B93" i="95"/>
  <c r="B94" i="95"/>
  <c r="B95" i="95"/>
  <c r="B96" i="95"/>
  <c r="B97" i="95"/>
  <c r="B98" i="95"/>
  <c r="B99" i="95"/>
  <c r="B100" i="95"/>
  <c r="B101" i="95"/>
  <c r="B102" i="95"/>
  <c r="B103" i="95"/>
  <c r="B104" i="95"/>
  <c r="B105" i="95"/>
  <c r="B106" i="95"/>
  <c r="B107" i="95"/>
  <c r="B108" i="95"/>
  <c r="B109" i="95"/>
  <c r="B110" i="95"/>
  <c r="B111" i="95"/>
  <c r="B112" i="95"/>
  <c r="B113" i="95"/>
  <c r="B114" i="95"/>
  <c r="B115" i="95"/>
  <c r="B116" i="95"/>
  <c r="B117" i="95"/>
  <c r="B118" i="95"/>
  <c r="B119" i="95"/>
  <c r="B120" i="95"/>
  <c r="B121" i="95"/>
  <c r="B122" i="95"/>
  <c r="B123" i="95"/>
  <c r="B124" i="95"/>
  <c r="B125" i="95"/>
  <c r="B126" i="95"/>
  <c r="B127" i="95"/>
  <c r="B128" i="95"/>
  <c r="B129" i="95"/>
  <c r="B130" i="95"/>
  <c r="B131" i="95"/>
  <c r="B132" i="95"/>
  <c r="B133" i="95"/>
  <c r="B134" i="95"/>
  <c r="B135" i="95"/>
  <c r="B136" i="95"/>
  <c r="B137" i="95"/>
  <c r="B138" i="95"/>
  <c r="B139" i="95"/>
  <c r="B140" i="95"/>
  <c r="B141" i="95"/>
  <c r="B142" i="95"/>
  <c r="B143" i="95"/>
  <c r="B144" i="95"/>
  <c r="B145" i="95"/>
  <c r="Q2" i="94"/>
  <c r="Q3" i="94"/>
  <c r="Q4" i="94"/>
  <c r="Q5" i="94"/>
  <c r="Q6" i="94"/>
  <c r="Q7" i="94"/>
  <c r="Q8" i="94"/>
  <c r="Q9" i="94"/>
  <c r="Q10" i="94"/>
  <c r="Q11" i="94"/>
  <c r="Q12" i="94"/>
  <c r="Q13" i="94"/>
  <c r="Q14" i="94"/>
  <c r="Q15" i="94"/>
  <c r="Q16" i="94"/>
  <c r="Q17" i="94"/>
  <c r="Q18" i="94"/>
  <c r="Q19" i="94"/>
  <c r="Q20" i="94"/>
  <c r="Q21" i="94"/>
  <c r="Q22" i="94"/>
  <c r="Q23" i="94"/>
  <c r="Q24" i="94"/>
  <c r="Q25" i="94"/>
  <c r="Q26" i="94"/>
  <c r="Q27" i="94"/>
  <c r="Q28" i="94"/>
  <c r="Q29" i="94"/>
  <c r="Q30" i="94"/>
  <c r="Q31" i="94"/>
  <c r="Q32" i="94"/>
  <c r="Q33" i="94"/>
  <c r="Q34" i="94"/>
  <c r="Q35" i="94"/>
  <c r="Q36" i="94"/>
  <c r="Q37" i="94"/>
  <c r="Q38" i="94"/>
  <c r="Q39" i="94"/>
  <c r="Q40" i="94"/>
  <c r="Q41" i="94"/>
  <c r="Q42" i="94"/>
  <c r="Q43" i="94"/>
  <c r="Q44" i="94"/>
  <c r="Q45" i="94"/>
  <c r="Q46" i="94"/>
  <c r="Q47" i="94"/>
  <c r="Q48" i="94"/>
  <c r="Q49" i="94"/>
  <c r="Q50" i="94"/>
  <c r="Q51" i="94"/>
  <c r="Q52" i="94"/>
  <c r="Q53" i="94"/>
  <c r="Q54" i="94"/>
  <c r="Q55" i="94"/>
  <c r="Q56" i="94"/>
  <c r="Q57" i="94"/>
  <c r="Q58" i="94"/>
  <c r="Q59" i="94"/>
  <c r="Q60" i="94"/>
  <c r="Q61" i="94"/>
  <c r="Q62" i="94"/>
  <c r="Q63" i="94"/>
  <c r="Q64" i="94"/>
  <c r="Q65" i="94"/>
  <c r="Q66" i="94"/>
  <c r="Q67" i="94"/>
  <c r="Q68" i="94"/>
  <c r="Q69" i="94"/>
  <c r="Q70" i="94"/>
  <c r="Q71" i="94"/>
  <c r="Q72" i="94"/>
  <c r="Q73" i="94"/>
  <c r="Q74" i="94"/>
  <c r="Q75" i="94"/>
  <c r="Q76" i="94"/>
  <c r="Q77" i="94"/>
  <c r="Q78" i="94"/>
  <c r="Q79" i="94"/>
  <c r="Q80" i="94"/>
  <c r="Q81" i="94"/>
  <c r="Q82" i="94"/>
  <c r="Q83" i="94"/>
  <c r="Q84" i="94"/>
  <c r="Q85" i="94"/>
  <c r="Q86" i="94"/>
  <c r="Q87" i="94"/>
  <c r="Q88" i="94"/>
  <c r="Q89" i="94"/>
  <c r="Q90" i="94"/>
  <c r="Q91" i="94"/>
  <c r="Q92" i="94"/>
  <c r="Q93" i="94"/>
  <c r="Q94" i="94"/>
  <c r="Q95" i="94"/>
  <c r="Q96" i="94"/>
  <c r="Q97" i="94"/>
  <c r="Q98" i="94"/>
  <c r="Q99" i="94"/>
  <c r="Q100" i="94"/>
  <c r="Q101" i="94"/>
  <c r="Q102" i="94"/>
  <c r="Q103" i="94"/>
  <c r="Q104" i="94"/>
  <c r="Q105" i="94"/>
  <c r="Q106" i="94"/>
  <c r="Q107" i="94"/>
  <c r="Q108" i="94"/>
  <c r="Q109" i="94"/>
  <c r="Q110" i="94"/>
  <c r="Q111" i="94"/>
  <c r="Q112" i="94"/>
  <c r="Q113" i="94"/>
  <c r="Q114" i="94"/>
  <c r="Q115" i="94"/>
  <c r="Q116" i="94"/>
  <c r="Q117" i="94"/>
  <c r="Q118" i="94"/>
  <c r="Q119" i="94"/>
  <c r="Q120" i="94"/>
  <c r="Q121" i="94"/>
  <c r="Q122" i="94"/>
  <c r="Q123" i="94"/>
  <c r="Q124" i="94"/>
  <c r="Q125" i="94"/>
  <c r="Q126" i="94"/>
  <c r="Q127" i="94"/>
  <c r="Q128" i="94"/>
  <c r="Q129" i="94"/>
  <c r="Q130" i="94"/>
  <c r="Q131" i="94"/>
  <c r="Q132" i="94"/>
  <c r="Q133" i="94"/>
  <c r="Q134" i="94"/>
  <c r="Q135" i="94"/>
  <c r="Q136" i="94"/>
  <c r="Q137" i="94"/>
  <c r="Q138" i="94"/>
  <c r="Q139" i="94"/>
  <c r="Q140" i="94"/>
  <c r="Q141" i="94"/>
  <c r="Q142" i="94"/>
  <c r="Q143" i="94"/>
  <c r="Q144" i="94"/>
  <c r="Q145" i="94"/>
  <c r="P2" i="94"/>
  <c r="P3" i="94"/>
  <c r="P4" i="94"/>
  <c r="P5" i="94"/>
  <c r="P6" i="94"/>
  <c r="P7" i="94"/>
  <c r="P8" i="94"/>
  <c r="P9" i="94"/>
  <c r="P10" i="94"/>
  <c r="P11" i="94"/>
  <c r="P12" i="94"/>
  <c r="P13" i="94"/>
  <c r="P14" i="94"/>
  <c r="P15" i="94"/>
  <c r="P16" i="94"/>
  <c r="P17" i="94"/>
  <c r="P18" i="94"/>
  <c r="P19" i="94"/>
  <c r="P20" i="94"/>
  <c r="P21" i="94"/>
  <c r="P22" i="94"/>
  <c r="P23" i="94"/>
  <c r="P24" i="94"/>
  <c r="P25" i="94"/>
  <c r="P26" i="94"/>
  <c r="P27" i="94"/>
  <c r="P28" i="94"/>
  <c r="P29" i="94"/>
  <c r="P30" i="94"/>
  <c r="P31" i="94"/>
  <c r="P32" i="94"/>
  <c r="P33" i="94"/>
  <c r="P34" i="94"/>
  <c r="P35" i="94"/>
  <c r="P36" i="94"/>
  <c r="P37" i="94"/>
  <c r="P38" i="94"/>
  <c r="P39" i="94"/>
  <c r="P40" i="94"/>
  <c r="P41" i="94"/>
  <c r="P42" i="94"/>
  <c r="P43" i="94"/>
  <c r="P44" i="94"/>
  <c r="P45" i="94"/>
  <c r="P46" i="94"/>
  <c r="P47" i="94"/>
  <c r="P48" i="94"/>
  <c r="P49" i="94"/>
  <c r="P50" i="94"/>
  <c r="P51" i="94"/>
  <c r="P52" i="94"/>
  <c r="P53" i="94"/>
  <c r="P54" i="94"/>
  <c r="P55" i="94"/>
  <c r="P56" i="94"/>
  <c r="P57" i="94"/>
  <c r="P58" i="94"/>
  <c r="P59" i="94"/>
  <c r="P60" i="94"/>
  <c r="P61" i="94"/>
  <c r="P62" i="94"/>
  <c r="P63" i="94"/>
  <c r="P64" i="94"/>
  <c r="P65" i="94"/>
  <c r="P66" i="94"/>
  <c r="P67" i="94"/>
  <c r="P68" i="94"/>
  <c r="P69" i="94"/>
  <c r="P70" i="94"/>
  <c r="P71" i="94"/>
  <c r="P72" i="94"/>
  <c r="P73" i="94"/>
  <c r="P74" i="94"/>
  <c r="P75" i="94"/>
  <c r="P76" i="94"/>
  <c r="P77" i="94"/>
  <c r="P78" i="94"/>
  <c r="P79" i="94"/>
  <c r="P80" i="94"/>
  <c r="P81" i="94"/>
  <c r="P82" i="94"/>
  <c r="P83" i="94"/>
  <c r="P84" i="94"/>
  <c r="P85" i="94"/>
  <c r="P86" i="94"/>
  <c r="P87" i="94"/>
  <c r="P88" i="94"/>
  <c r="P89" i="94"/>
  <c r="P90" i="94"/>
  <c r="P91" i="94"/>
  <c r="P92" i="94"/>
  <c r="P93" i="94"/>
  <c r="P94" i="94"/>
  <c r="P95" i="94"/>
  <c r="P96" i="94"/>
  <c r="P97" i="94"/>
  <c r="P98" i="94"/>
  <c r="P99" i="94"/>
  <c r="P100" i="94"/>
  <c r="P101" i="94"/>
  <c r="P102" i="94"/>
  <c r="P103" i="94"/>
  <c r="P104" i="94"/>
  <c r="P105" i="94"/>
  <c r="P106" i="94"/>
  <c r="P107" i="94"/>
  <c r="P108" i="94"/>
  <c r="P109" i="94"/>
  <c r="P110" i="94"/>
  <c r="P111" i="94"/>
  <c r="P112" i="94"/>
  <c r="P113" i="94"/>
  <c r="P114" i="94"/>
  <c r="P115" i="94"/>
  <c r="P116" i="94"/>
  <c r="P117" i="94"/>
  <c r="P118" i="94"/>
  <c r="P119" i="94"/>
  <c r="P120" i="94"/>
  <c r="P121" i="94"/>
  <c r="P122" i="94"/>
  <c r="P123" i="94"/>
  <c r="P124" i="94"/>
  <c r="P125" i="94"/>
  <c r="P126" i="94"/>
  <c r="P127" i="94"/>
  <c r="P128" i="94"/>
  <c r="P129" i="94"/>
  <c r="P130" i="94"/>
  <c r="P131" i="94"/>
  <c r="P132" i="94"/>
  <c r="P133" i="94"/>
  <c r="P134" i="94"/>
  <c r="P135" i="94"/>
  <c r="P136" i="94"/>
  <c r="P137" i="94"/>
  <c r="P138" i="94"/>
  <c r="P139" i="94"/>
  <c r="P140" i="94"/>
  <c r="P141" i="94"/>
  <c r="P142" i="94"/>
  <c r="P143" i="94"/>
  <c r="P144" i="94"/>
  <c r="P145" i="94"/>
  <c r="O2" i="94"/>
  <c r="O3" i="94"/>
  <c r="O4" i="94"/>
  <c r="O5" i="94"/>
  <c r="O6" i="94"/>
  <c r="O7" i="94"/>
  <c r="O8" i="94"/>
  <c r="O9" i="94"/>
  <c r="O10" i="94"/>
  <c r="O11" i="94"/>
  <c r="O12" i="94"/>
  <c r="O13" i="94"/>
  <c r="O14" i="94"/>
  <c r="O15" i="94"/>
  <c r="O16" i="94"/>
  <c r="O17" i="94"/>
  <c r="O18" i="94"/>
  <c r="O19" i="94"/>
  <c r="O20" i="94"/>
  <c r="O21" i="94"/>
  <c r="O22" i="94"/>
  <c r="O23" i="94"/>
  <c r="O24" i="94"/>
  <c r="O25" i="94"/>
  <c r="O26" i="94"/>
  <c r="O27" i="94"/>
  <c r="O28" i="94"/>
  <c r="O29" i="94"/>
  <c r="O30" i="94"/>
  <c r="O31" i="94"/>
  <c r="O32" i="94"/>
  <c r="O33" i="94"/>
  <c r="O34" i="94"/>
  <c r="O35" i="94"/>
  <c r="O36" i="94"/>
  <c r="O37" i="94"/>
  <c r="O38" i="94"/>
  <c r="O39" i="94"/>
  <c r="O40" i="94"/>
  <c r="O41" i="94"/>
  <c r="O42" i="94"/>
  <c r="O43" i="94"/>
  <c r="O44" i="94"/>
  <c r="O45" i="94"/>
  <c r="O46" i="94"/>
  <c r="O47" i="94"/>
  <c r="O48" i="94"/>
  <c r="O49" i="94"/>
  <c r="O50" i="94"/>
  <c r="O51" i="94"/>
  <c r="O52" i="94"/>
  <c r="O53" i="94"/>
  <c r="O54" i="94"/>
  <c r="O55" i="94"/>
  <c r="O56" i="94"/>
  <c r="O57" i="94"/>
  <c r="O58" i="94"/>
  <c r="O59" i="94"/>
  <c r="O60" i="94"/>
  <c r="O61" i="94"/>
  <c r="O62" i="94"/>
  <c r="O63" i="94"/>
  <c r="O64" i="94"/>
  <c r="O65" i="94"/>
  <c r="O66" i="94"/>
  <c r="O67" i="94"/>
  <c r="O68" i="94"/>
  <c r="O69" i="94"/>
  <c r="O70" i="94"/>
  <c r="O71" i="94"/>
  <c r="O72" i="94"/>
  <c r="O73" i="94"/>
  <c r="O74" i="94"/>
  <c r="O75" i="94"/>
  <c r="O76" i="94"/>
  <c r="O77" i="94"/>
  <c r="O78" i="94"/>
  <c r="O79" i="94"/>
  <c r="O80" i="94"/>
  <c r="O81" i="94"/>
  <c r="O82" i="94"/>
  <c r="O83" i="94"/>
  <c r="O84" i="94"/>
  <c r="O85" i="94"/>
  <c r="O86" i="94"/>
  <c r="O87" i="94"/>
  <c r="O88" i="94"/>
  <c r="O89" i="94"/>
  <c r="O90" i="94"/>
  <c r="O91" i="94"/>
  <c r="O92" i="94"/>
  <c r="O93" i="94"/>
  <c r="O94" i="94"/>
  <c r="O95" i="94"/>
  <c r="O96" i="94"/>
  <c r="O97" i="94"/>
  <c r="O98" i="94"/>
  <c r="O99" i="94"/>
  <c r="O100" i="94"/>
  <c r="O101" i="94"/>
  <c r="O102" i="94"/>
  <c r="O103" i="94"/>
  <c r="O104" i="94"/>
  <c r="O105" i="94"/>
  <c r="O106" i="94"/>
  <c r="O107" i="94"/>
  <c r="O108" i="94"/>
  <c r="O109" i="94"/>
  <c r="O110" i="94"/>
  <c r="O111" i="94"/>
  <c r="O112" i="94"/>
  <c r="O113" i="94"/>
  <c r="O114" i="94"/>
  <c r="O115" i="94"/>
  <c r="O116" i="94"/>
  <c r="O117" i="94"/>
  <c r="O118" i="94"/>
  <c r="O119" i="94"/>
  <c r="O120" i="94"/>
  <c r="O121" i="94"/>
  <c r="O122" i="94"/>
  <c r="O123" i="94"/>
  <c r="O124" i="94"/>
  <c r="O125" i="94"/>
  <c r="O126" i="94"/>
  <c r="O127" i="94"/>
  <c r="O128" i="94"/>
  <c r="O129" i="94"/>
  <c r="O130" i="94"/>
  <c r="O131" i="94"/>
  <c r="O132" i="94"/>
  <c r="O133" i="94"/>
  <c r="O134" i="94"/>
  <c r="O135" i="94"/>
  <c r="O136" i="94"/>
  <c r="O137" i="94"/>
  <c r="O138" i="94"/>
  <c r="O139" i="94"/>
  <c r="O140" i="94"/>
  <c r="O141" i="94"/>
  <c r="O142" i="94"/>
  <c r="O143" i="94"/>
  <c r="O144" i="94"/>
  <c r="O145" i="94"/>
  <c r="N2" i="94"/>
  <c r="N3" i="94"/>
  <c r="N4" i="94"/>
  <c r="N5" i="94"/>
  <c r="N6" i="94"/>
  <c r="N7" i="94"/>
  <c r="N8" i="94"/>
  <c r="N9" i="94"/>
  <c r="N10" i="94"/>
  <c r="N11" i="94"/>
  <c r="N12" i="94"/>
  <c r="N13" i="94"/>
  <c r="N14" i="94"/>
  <c r="N15" i="94"/>
  <c r="N16" i="94"/>
  <c r="N17" i="94"/>
  <c r="N18" i="94"/>
  <c r="N19" i="94"/>
  <c r="N20" i="94"/>
  <c r="N21" i="94"/>
  <c r="N22" i="94"/>
  <c r="N23" i="94"/>
  <c r="N24" i="94"/>
  <c r="N25" i="94"/>
  <c r="N26" i="94"/>
  <c r="N27" i="94"/>
  <c r="N28" i="94"/>
  <c r="N29" i="94"/>
  <c r="N30" i="94"/>
  <c r="N31" i="94"/>
  <c r="N32" i="94"/>
  <c r="N33" i="94"/>
  <c r="N34" i="94"/>
  <c r="N35" i="94"/>
  <c r="N36" i="94"/>
  <c r="N37" i="94"/>
  <c r="N38" i="94"/>
  <c r="N39" i="94"/>
  <c r="N40" i="94"/>
  <c r="N41" i="94"/>
  <c r="N42" i="94"/>
  <c r="N43" i="94"/>
  <c r="N44" i="94"/>
  <c r="N45" i="94"/>
  <c r="N46" i="94"/>
  <c r="N47" i="94"/>
  <c r="N48" i="94"/>
  <c r="N49" i="94"/>
  <c r="N50" i="94"/>
  <c r="N51" i="94"/>
  <c r="N52" i="94"/>
  <c r="N53" i="94"/>
  <c r="N54" i="94"/>
  <c r="N55" i="94"/>
  <c r="N56" i="94"/>
  <c r="N57" i="94"/>
  <c r="N58" i="94"/>
  <c r="N59" i="94"/>
  <c r="N60" i="94"/>
  <c r="N61" i="94"/>
  <c r="N62" i="94"/>
  <c r="N63" i="94"/>
  <c r="N64" i="94"/>
  <c r="N65" i="94"/>
  <c r="N66" i="94"/>
  <c r="N67" i="94"/>
  <c r="N68" i="94"/>
  <c r="N69" i="94"/>
  <c r="N70" i="94"/>
  <c r="N71" i="94"/>
  <c r="N72" i="94"/>
  <c r="N73" i="94"/>
  <c r="N74" i="94"/>
  <c r="N75" i="94"/>
  <c r="N76" i="94"/>
  <c r="N77" i="94"/>
  <c r="N78" i="94"/>
  <c r="N79" i="94"/>
  <c r="N80" i="94"/>
  <c r="N81" i="94"/>
  <c r="N82" i="94"/>
  <c r="N83" i="94"/>
  <c r="N84" i="94"/>
  <c r="N85" i="94"/>
  <c r="N86" i="94"/>
  <c r="N87" i="94"/>
  <c r="N88" i="94"/>
  <c r="N89" i="94"/>
  <c r="N90" i="94"/>
  <c r="N91" i="94"/>
  <c r="N92" i="94"/>
  <c r="N93" i="94"/>
  <c r="N94" i="94"/>
  <c r="N95" i="94"/>
  <c r="N96" i="94"/>
  <c r="N97" i="94"/>
  <c r="N98" i="94"/>
  <c r="N99" i="94"/>
  <c r="N100" i="94"/>
  <c r="N101" i="94"/>
  <c r="N102" i="94"/>
  <c r="N103" i="94"/>
  <c r="N104" i="94"/>
  <c r="N105" i="94"/>
  <c r="N106" i="94"/>
  <c r="N107" i="94"/>
  <c r="N108" i="94"/>
  <c r="N109" i="94"/>
  <c r="N110" i="94"/>
  <c r="N111" i="94"/>
  <c r="N112" i="94"/>
  <c r="N113" i="94"/>
  <c r="N114" i="94"/>
  <c r="N115" i="94"/>
  <c r="N116" i="94"/>
  <c r="N117" i="94"/>
  <c r="N118" i="94"/>
  <c r="N119" i="94"/>
  <c r="N120" i="94"/>
  <c r="N121" i="94"/>
  <c r="N122" i="94"/>
  <c r="N123" i="94"/>
  <c r="N124" i="94"/>
  <c r="N125" i="94"/>
  <c r="N126" i="94"/>
  <c r="N127" i="94"/>
  <c r="N128" i="94"/>
  <c r="N129" i="94"/>
  <c r="N130" i="94"/>
  <c r="N131" i="94"/>
  <c r="N132" i="94"/>
  <c r="N133" i="94"/>
  <c r="N134" i="94"/>
  <c r="N135" i="94"/>
  <c r="N136" i="94"/>
  <c r="N137" i="94"/>
  <c r="N138" i="94"/>
  <c r="N139" i="94"/>
  <c r="N140" i="94"/>
  <c r="N141" i="94"/>
  <c r="N142" i="94"/>
  <c r="N143" i="94"/>
  <c r="N144" i="94"/>
  <c r="N145" i="94"/>
  <c r="M2" i="94"/>
  <c r="M3" i="94"/>
  <c r="M4" i="94"/>
  <c r="M5" i="94"/>
  <c r="M6" i="94"/>
  <c r="M7" i="94"/>
  <c r="M8" i="94"/>
  <c r="M9" i="94"/>
  <c r="M10" i="94"/>
  <c r="M11" i="94"/>
  <c r="M12" i="94"/>
  <c r="M13" i="94"/>
  <c r="M14" i="94"/>
  <c r="M15" i="94"/>
  <c r="M16" i="94"/>
  <c r="M17" i="94"/>
  <c r="M18" i="94"/>
  <c r="M19" i="94"/>
  <c r="M20" i="94"/>
  <c r="M21" i="94"/>
  <c r="M22" i="94"/>
  <c r="M23" i="94"/>
  <c r="M24" i="94"/>
  <c r="M25" i="94"/>
  <c r="M26" i="94"/>
  <c r="M27" i="94"/>
  <c r="M28" i="94"/>
  <c r="M29" i="94"/>
  <c r="M30" i="94"/>
  <c r="M31" i="94"/>
  <c r="M32" i="94"/>
  <c r="M33" i="94"/>
  <c r="M34" i="94"/>
  <c r="M35" i="94"/>
  <c r="M36" i="94"/>
  <c r="M37" i="94"/>
  <c r="M38" i="94"/>
  <c r="M39" i="94"/>
  <c r="M40" i="94"/>
  <c r="M41" i="94"/>
  <c r="M42" i="94"/>
  <c r="M43" i="94"/>
  <c r="M44" i="94"/>
  <c r="M45" i="94"/>
  <c r="M46" i="94"/>
  <c r="M47" i="94"/>
  <c r="M48" i="94"/>
  <c r="M49" i="94"/>
  <c r="M50" i="94"/>
  <c r="M51" i="94"/>
  <c r="M52" i="94"/>
  <c r="M53" i="94"/>
  <c r="M54" i="94"/>
  <c r="M55" i="94"/>
  <c r="M56" i="94"/>
  <c r="M57" i="94"/>
  <c r="M58" i="94"/>
  <c r="M59" i="94"/>
  <c r="M60" i="94"/>
  <c r="M61" i="94"/>
  <c r="M62" i="94"/>
  <c r="M63" i="94"/>
  <c r="M64" i="94"/>
  <c r="M65" i="94"/>
  <c r="M66" i="94"/>
  <c r="M67" i="94"/>
  <c r="M68" i="94"/>
  <c r="M69" i="94"/>
  <c r="M70" i="94"/>
  <c r="M71" i="94"/>
  <c r="M72" i="94"/>
  <c r="M73" i="94"/>
  <c r="M74" i="94"/>
  <c r="M75" i="94"/>
  <c r="M76" i="94"/>
  <c r="M77" i="94"/>
  <c r="M78" i="94"/>
  <c r="M79" i="94"/>
  <c r="M80" i="94"/>
  <c r="M81" i="94"/>
  <c r="M82" i="94"/>
  <c r="M83" i="94"/>
  <c r="M84" i="94"/>
  <c r="M85" i="94"/>
  <c r="M86" i="94"/>
  <c r="M87" i="94"/>
  <c r="M88" i="94"/>
  <c r="M89" i="94"/>
  <c r="M90" i="94"/>
  <c r="M91" i="94"/>
  <c r="M92" i="94"/>
  <c r="M93" i="94"/>
  <c r="M94" i="94"/>
  <c r="M95" i="94"/>
  <c r="M96" i="94"/>
  <c r="M97" i="94"/>
  <c r="M98" i="94"/>
  <c r="M99" i="94"/>
  <c r="M100" i="94"/>
  <c r="M101" i="94"/>
  <c r="M102" i="94"/>
  <c r="M103" i="94"/>
  <c r="M104" i="94"/>
  <c r="M105" i="94"/>
  <c r="M106" i="94"/>
  <c r="M107" i="94"/>
  <c r="M108" i="94"/>
  <c r="M109" i="94"/>
  <c r="M110" i="94"/>
  <c r="M111" i="94"/>
  <c r="M112" i="94"/>
  <c r="M113" i="94"/>
  <c r="M114" i="94"/>
  <c r="M115" i="94"/>
  <c r="M116" i="94"/>
  <c r="M117" i="94"/>
  <c r="M118" i="94"/>
  <c r="M119" i="94"/>
  <c r="M120" i="94"/>
  <c r="M121" i="94"/>
  <c r="M122" i="94"/>
  <c r="M123" i="94"/>
  <c r="M124" i="94"/>
  <c r="M125" i="94"/>
  <c r="M126" i="94"/>
  <c r="M127" i="94"/>
  <c r="M128" i="94"/>
  <c r="M129" i="94"/>
  <c r="M130" i="94"/>
  <c r="M131" i="94"/>
  <c r="M132" i="94"/>
  <c r="M133" i="94"/>
  <c r="M134" i="94"/>
  <c r="M135" i="94"/>
  <c r="M136" i="94"/>
  <c r="M137" i="94"/>
  <c r="M138" i="94"/>
  <c r="M139" i="94"/>
  <c r="M140" i="94"/>
  <c r="M141" i="94"/>
  <c r="M142" i="94"/>
  <c r="M143" i="94"/>
  <c r="M144" i="94"/>
  <c r="M145" i="94"/>
  <c r="L2" i="94"/>
  <c r="L3" i="94"/>
  <c r="L4" i="94"/>
  <c r="L5" i="94"/>
  <c r="L6" i="94"/>
  <c r="L7" i="94"/>
  <c r="L8" i="94"/>
  <c r="L9" i="94"/>
  <c r="L10" i="94"/>
  <c r="L11" i="94"/>
  <c r="L12" i="94"/>
  <c r="L13" i="94"/>
  <c r="L14" i="94"/>
  <c r="L15" i="94"/>
  <c r="L16" i="94"/>
  <c r="L17" i="94"/>
  <c r="L18" i="94"/>
  <c r="L19" i="94"/>
  <c r="L20" i="94"/>
  <c r="L21" i="94"/>
  <c r="L22" i="94"/>
  <c r="L23" i="94"/>
  <c r="L24" i="94"/>
  <c r="L25" i="94"/>
  <c r="L26" i="94"/>
  <c r="L27" i="94"/>
  <c r="L28" i="94"/>
  <c r="L29" i="94"/>
  <c r="L30" i="94"/>
  <c r="L31" i="94"/>
  <c r="L32" i="94"/>
  <c r="L33" i="94"/>
  <c r="L34" i="94"/>
  <c r="L35" i="94"/>
  <c r="L36" i="94"/>
  <c r="L37" i="94"/>
  <c r="L38" i="94"/>
  <c r="L39" i="94"/>
  <c r="L40" i="94"/>
  <c r="L41" i="94"/>
  <c r="L42" i="94"/>
  <c r="L43" i="94"/>
  <c r="L44" i="94"/>
  <c r="L45" i="94"/>
  <c r="L46" i="94"/>
  <c r="L47" i="94"/>
  <c r="L48" i="94"/>
  <c r="L49" i="94"/>
  <c r="L50" i="94"/>
  <c r="L51" i="94"/>
  <c r="L52" i="94"/>
  <c r="L53" i="94"/>
  <c r="L54" i="94"/>
  <c r="L55" i="94"/>
  <c r="L56" i="94"/>
  <c r="L57" i="94"/>
  <c r="L58" i="94"/>
  <c r="L59" i="94"/>
  <c r="L60" i="94"/>
  <c r="L61" i="94"/>
  <c r="L62" i="94"/>
  <c r="L63" i="94"/>
  <c r="L64" i="94"/>
  <c r="L65" i="94"/>
  <c r="L66" i="94"/>
  <c r="L67" i="94"/>
  <c r="L68" i="94"/>
  <c r="L69" i="94"/>
  <c r="L70" i="94"/>
  <c r="L71" i="94"/>
  <c r="L72" i="94"/>
  <c r="L73" i="94"/>
  <c r="L74" i="94"/>
  <c r="L75" i="94"/>
  <c r="L76" i="94"/>
  <c r="L77" i="94"/>
  <c r="L78" i="94"/>
  <c r="L79" i="94"/>
  <c r="L80" i="94"/>
  <c r="L81" i="94"/>
  <c r="L82" i="94"/>
  <c r="L83" i="94"/>
  <c r="L84" i="94"/>
  <c r="L85" i="94"/>
  <c r="L86" i="94"/>
  <c r="L87" i="94"/>
  <c r="L88" i="94"/>
  <c r="L89" i="94"/>
  <c r="L90" i="94"/>
  <c r="L91" i="94"/>
  <c r="L92" i="94"/>
  <c r="L93" i="94"/>
  <c r="L94" i="94"/>
  <c r="L95" i="94"/>
  <c r="L96" i="94"/>
  <c r="L97" i="94"/>
  <c r="L98" i="94"/>
  <c r="L99" i="94"/>
  <c r="L100" i="94"/>
  <c r="L101" i="94"/>
  <c r="L102" i="94"/>
  <c r="L103" i="94"/>
  <c r="L104" i="94"/>
  <c r="L105" i="94"/>
  <c r="L106" i="94"/>
  <c r="L107" i="94"/>
  <c r="L108" i="94"/>
  <c r="L109" i="94"/>
  <c r="L110" i="94"/>
  <c r="L111" i="94"/>
  <c r="L112" i="94"/>
  <c r="L113" i="94"/>
  <c r="L114" i="94"/>
  <c r="L115" i="94"/>
  <c r="L116" i="94"/>
  <c r="L117" i="94"/>
  <c r="L118" i="94"/>
  <c r="L119" i="94"/>
  <c r="L120" i="94"/>
  <c r="L121" i="94"/>
  <c r="L122" i="94"/>
  <c r="L123" i="94"/>
  <c r="L124" i="94"/>
  <c r="L125" i="94"/>
  <c r="L126" i="94"/>
  <c r="L127" i="94"/>
  <c r="L128" i="94"/>
  <c r="L129" i="94"/>
  <c r="L130" i="94"/>
  <c r="L131" i="94"/>
  <c r="L132" i="94"/>
  <c r="L133" i="94"/>
  <c r="L134" i="94"/>
  <c r="L135" i="94"/>
  <c r="L136" i="94"/>
  <c r="L137" i="94"/>
  <c r="L138" i="94"/>
  <c r="L139" i="94"/>
  <c r="L140" i="94"/>
  <c r="L141" i="94"/>
  <c r="L142" i="94"/>
  <c r="L143" i="94"/>
  <c r="L144" i="94"/>
  <c r="L145" i="94"/>
  <c r="K2" i="94"/>
  <c r="K3" i="94"/>
  <c r="K4" i="94"/>
  <c r="K5" i="94"/>
  <c r="K6" i="94"/>
  <c r="K7" i="94"/>
  <c r="K8" i="94"/>
  <c r="K9" i="94"/>
  <c r="K10" i="94"/>
  <c r="K11" i="94"/>
  <c r="K12" i="94"/>
  <c r="K13" i="94"/>
  <c r="K14" i="94"/>
  <c r="K15" i="94"/>
  <c r="K16" i="94"/>
  <c r="K17" i="94"/>
  <c r="K18" i="94"/>
  <c r="K19" i="94"/>
  <c r="K20" i="94"/>
  <c r="K21" i="94"/>
  <c r="K22" i="94"/>
  <c r="K23" i="94"/>
  <c r="K24" i="94"/>
  <c r="K25" i="94"/>
  <c r="K26" i="94"/>
  <c r="K27" i="94"/>
  <c r="K28" i="94"/>
  <c r="K29" i="94"/>
  <c r="K30" i="94"/>
  <c r="K31" i="94"/>
  <c r="K32" i="94"/>
  <c r="K33" i="94"/>
  <c r="K34" i="94"/>
  <c r="K35" i="94"/>
  <c r="K36" i="94"/>
  <c r="K37" i="94"/>
  <c r="K38" i="94"/>
  <c r="K39" i="94"/>
  <c r="K40" i="94"/>
  <c r="K41" i="94"/>
  <c r="K42" i="94"/>
  <c r="K43" i="94"/>
  <c r="K44" i="94"/>
  <c r="K45" i="94"/>
  <c r="K46" i="94"/>
  <c r="K47" i="94"/>
  <c r="K48" i="94"/>
  <c r="K49" i="94"/>
  <c r="K50" i="94"/>
  <c r="K51" i="94"/>
  <c r="K52" i="94"/>
  <c r="K53" i="94"/>
  <c r="K54" i="94"/>
  <c r="K55" i="94"/>
  <c r="K56" i="94"/>
  <c r="K57" i="94"/>
  <c r="K58" i="94"/>
  <c r="K59" i="94"/>
  <c r="K60" i="94"/>
  <c r="K61" i="94"/>
  <c r="K62" i="94"/>
  <c r="K63" i="94"/>
  <c r="K64" i="94"/>
  <c r="K65" i="94"/>
  <c r="K66" i="94"/>
  <c r="K67" i="94"/>
  <c r="K68" i="94"/>
  <c r="K69" i="94"/>
  <c r="K70" i="94"/>
  <c r="K71" i="94"/>
  <c r="K72" i="94"/>
  <c r="K73" i="94"/>
  <c r="K74" i="94"/>
  <c r="K75" i="94"/>
  <c r="K76" i="94"/>
  <c r="K77" i="94"/>
  <c r="K78" i="94"/>
  <c r="K79" i="94"/>
  <c r="K80" i="94"/>
  <c r="K81" i="94"/>
  <c r="K82" i="94"/>
  <c r="K83" i="94"/>
  <c r="K84" i="94"/>
  <c r="K85" i="94"/>
  <c r="K86" i="94"/>
  <c r="K87" i="94"/>
  <c r="K88" i="94"/>
  <c r="K89" i="94"/>
  <c r="K90" i="94"/>
  <c r="K91" i="94"/>
  <c r="K92" i="94"/>
  <c r="K93" i="94"/>
  <c r="K94" i="94"/>
  <c r="K95" i="94"/>
  <c r="K96" i="94"/>
  <c r="K97" i="94"/>
  <c r="K98" i="94"/>
  <c r="K99" i="94"/>
  <c r="K100" i="94"/>
  <c r="K101" i="94"/>
  <c r="K102" i="94"/>
  <c r="K103" i="94"/>
  <c r="K104" i="94"/>
  <c r="K105" i="94"/>
  <c r="K106" i="94"/>
  <c r="K107" i="94"/>
  <c r="K108" i="94"/>
  <c r="K109" i="94"/>
  <c r="K110" i="94"/>
  <c r="K111" i="94"/>
  <c r="K112" i="94"/>
  <c r="K113" i="94"/>
  <c r="K114" i="94"/>
  <c r="K115" i="94"/>
  <c r="K116" i="94"/>
  <c r="K117" i="94"/>
  <c r="K118" i="94"/>
  <c r="K119" i="94"/>
  <c r="K120" i="94"/>
  <c r="K121" i="94"/>
  <c r="K122" i="94"/>
  <c r="K123" i="94"/>
  <c r="K124" i="94"/>
  <c r="K125" i="94"/>
  <c r="K126" i="94"/>
  <c r="K127" i="94"/>
  <c r="K128" i="94"/>
  <c r="K129" i="94"/>
  <c r="K130" i="94"/>
  <c r="K131" i="94"/>
  <c r="K132" i="94"/>
  <c r="K133" i="94"/>
  <c r="K134" i="94"/>
  <c r="K135" i="94"/>
  <c r="K136" i="94"/>
  <c r="K137" i="94"/>
  <c r="K138" i="94"/>
  <c r="K139" i="94"/>
  <c r="K140" i="94"/>
  <c r="K141" i="94"/>
  <c r="K142" i="94"/>
  <c r="K143" i="94"/>
  <c r="K144" i="94"/>
  <c r="K145" i="94"/>
  <c r="J2" i="94"/>
  <c r="J3" i="94"/>
  <c r="J4" i="94"/>
  <c r="J5" i="94"/>
  <c r="J6" i="94"/>
  <c r="J7" i="94"/>
  <c r="J8" i="94"/>
  <c r="J9" i="94"/>
  <c r="J10" i="94"/>
  <c r="J11" i="94"/>
  <c r="J12" i="94"/>
  <c r="J13" i="94"/>
  <c r="J14" i="94"/>
  <c r="J15" i="94"/>
  <c r="J16" i="94"/>
  <c r="J17" i="94"/>
  <c r="J18" i="94"/>
  <c r="J19" i="94"/>
  <c r="J20" i="94"/>
  <c r="J21" i="94"/>
  <c r="J22" i="94"/>
  <c r="J23" i="94"/>
  <c r="J24" i="94"/>
  <c r="J25" i="94"/>
  <c r="J26" i="94"/>
  <c r="J27" i="94"/>
  <c r="J28" i="94"/>
  <c r="J29" i="94"/>
  <c r="J30" i="94"/>
  <c r="J31" i="94"/>
  <c r="J32" i="94"/>
  <c r="J33" i="94"/>
  <c r="J34" i="94"/>
  <c r="J35" i="94"/>
  <c r="J36" i="94"/>
  <c r="J37" i="94"/>
  <c r="J38" i="94"/>
  <c r="J39" i="94"/>
  <c r="J40" i="94"/>
  <c r="J41" i="94"/>
  <c r="J42" i="94"/>
  <c r="J43" i="94"/>
  <c r="J44" i="94"/>
  <c r="J45" i="94"/>
  <c r="J46" i="94"/>
  <c r="J47" i="94"/>
  <c r="J48" i="94"/>
  <c r="J49" i="94"/>
  <c r="J50" i="94"/>
  <c r="J51" i="94"/>
  <c r="J52" i="94"/>
  <c r="J53" i="94"/>
  <c r="J54" i="94"/>
  <c r="J55" i="94"/>
  <c r="J56" i="94"/>
  <c r="J57" i="94"/>
  <c r="J58" i="94"/>
  <c r="J59" i="94"/>
  <c r="J60" i="94"/>
  <c r="J61" i="94"/>
  <c r="J62" i="94"/>
  <c r="J63" i="94"/>
  <c r="J64" i="94"/>
  <c r="J65" i="94"/>
  <c r="J66" i="94"/>
  <c r="J67" i="94"/>
  <c r="J68" i="94"/>
  <c r="J69" i="94"/>
  <c r="J70" i="94"/>
  <c r="J71" i="94"/>
  <c r="J72" i="94"/>
  <c r="J73" i="94"/>
  <c r="J74" i="94"/>
  <c r="J75" i="94"/>
  <c r="J76" i="94"/>
  <c r="J77" i="94"/>
  <c r="J78" i="94"/>
  <c r="J79" i="94"/>
  <c r="J80" i="94"/>
  <c r="J81" i="94"/>
  <c r="J82" i="94"/>
  <c r="J83" i="94"/>
  <c r="J84" i="94"/>
  <c r="J85" i="94"/>
  <c r="J86" i="94"/>
  <c r="J87" i="94"/>
  <c r="J88" i="94"/>
  <c r="J89" i="94"/>
  <c r="J90" i="94"/>
  <c r="J91" i="94"/>
  <c r="J92" i="94"/>
  <c r="J93" i="94"/>
  <c r="J94" i="94"/>
  <c r="J95" i="94"/>
  <c r="J96" i="94"/>
  <c r="J97" i="94"/>
  <c r="J98" i="94"/>
  <c r="J99" i="94"/>
  <c r="J100" i="94"/>
  <c r="J101" i="94"/>
  <c r="J102" i="94"/>
  <c r="J103" i="94"/>
  <c r="J104" i="94"/>
  <c r="J105" i="94"/>
  <c r="J106" i="94"/>
  <c r="J107" i="94"/>
  <c r="J108" i="94"/>
  <c r="J109" i="94"/>
  <c r="J110" i="94"/>
  <c r="J111" i="94"/>
  <c r="J112" i="94"/>
  <c r="J113" i="94"/>
  <c r="J114" i="94"/>
  <c r="J115" i="94"/>
  <c r="J116" i="94"/>
  <c r="J117" i="94"/>
  <c r="J118" i="94"/>
  <c r="J119" i="94"/>
  <c r="J120" i="94"/>
  <c r="J121" i="94"/>
  <c r="J122" i="94"/>
  <c r="J123" i="94"/>
  <c r="J124" i="94"/>
  <c r="J125" i="94"/>
  <c r="J126" i="94"/>
  <c r="J127" i="94"/>
  <c r="J128" i="94"/>
  <c r="J129" i="94"/>
  <c r="J130" i="94"/>
  <c r="J131" i="94"/>
  <c r="J132" i="94"/>
  <c r="J133" i="94"/>
  <c r="J134" i="94"/>
  <c r="J135" i="94"/>
  <c r="J136" i="94"/>
  <c r="J137" i="94"/>
  <c r="J138" i="94"/>
  <c r="J139" i="94"/>
  <c r="J140" i="94"/>
  <c r="J141" i="94"/>
  <c r="J142" i="94"/>
  <c r="J143" i="94"/>
  <c r="J144" i="94"/>
  <c r="J145" i="94"/>
  <c r="E122" i="93" l="1"/>
  <c r="D14" i="96"/>
  <c r="B2" i="93"/>
  <c r="B3" i="93"/>
  <c r="B4" i="93"/>
  <c r="B5" i="93"/>
  <c r="B6" i="93"/>
  <c r="B7" i="93"/>
  <c r="B8" i="93"/>
  <c r="B9" i="93"/>
  <c r="B10" i="93"/>
  <c r="B11" i="93"/>
  <c r="B12" i="93"/>
  <c r="B13" i="93"/>
  <c r="B14" i="93"/>
  <c r="B15" i="93"/>
  <c r="B16" i="93"/>
  <c r="B17" i="93"/>
  <c r="B18" i="93"/>
  <c r="B19" i="93"/>
  <c r="B20" i="93"/>
  <c r="B21" i="93"/>
  <c r="B22" i="93"/>
  <c r="B23" i="93"/>
  <c r="B24" i="93"/>
  <c r="B25" i="93"/>
  <c r="B26" i="93"/>
  <c r="B27" i="93"/>
  <c r="B28" i="93"/>
  <c r="B29" i="93"/>
  <c r="B30" i="93"/>
  <c r="B31" i="93"/>
  <c r="B32" i="93"/>
  <c r="B33" i="93"/>
  <c r="B34" i="93"/>
  <c r="B35" i="93"/>
  <c r="B36" i="93"/>
  <c r="B37" i="93"/>
  <c r="B38" i="93"/>
  <c r="B39" i="93"/>
  <c r="B40" i="93"/>
  <c r="B41" i="93"/>
  <c r="B42" i="93"/>
  <c r="B43" i="93"/>
  <c r="B44" i="93"/>
  <c r="B45" i="93"/>
  <c r="B46" i="93"/>
  <c r="B47" i="93"/>
  <c r="B48" i="93"/>
  <c r="B49" i="93"/>
  <c r="B50" i="93"/>
  <c r="B51" i="93"/>
  <c r="B52" i="93"/>
  <c r="B53" i="93"/>
  <c r="B54" i="93"/>
  <c r="B55" i="93"/>
  <c r="B56" i="93"/>
  <c r="B57" i="93"/>
  <c r="B58" i="93"/>
  <c r="B59" i="93"/>
  <c r="B60" i="93"/>
  <c r="B61" i="93"/>
  <c r="B62" i="93"/>
  <c r="B63" i="93"/>
  <c r="B64" i="93"/>
  <c r="B65" i="93"/>
  <c r="B66" i="93"/>
  <c r="B67" i="93"/>
  <c r="B68" i="93"/>
  <c r="B69" i="93"/>
  <c r="B70" i="93"/>
  <c r="B71" i="93"/>
  <c r="B72" i="93"/>
  <c r="B73" i="93"/>
  <c r="B74" i="93"/>
  <c r="B75" i="93"/>
  <c r="B76" i="93"/>
  <c r="B77" i="93"/>
  <c r="B78" i="93"/>
  <c r="B79" i="93"/>
  <c r="B80" i="93"/>
  <c r="B81" i="93"/>
  <c r="B82" i="93"/>
  <c r="B83" i="93"/>
  <c r="B84" i="93"/>
  <c r="B85" i="93"/>
  <c r="B86" i="93"/>
  <c r="B87" i="93"/>
  <c r="B88" i="93"/>
  <c r="B89" i="93"/>
  <c r="B90" i="93"/>
  <c r="B91" i="93"/>
  <c r="B92" i="93"/>
  <c r="B93" i="93"/>
  <c r="B94" i="93"/>
  <c r="B95" i="93"/>
  <c r="B96" i="93"/>
  <c r="B97" i="93"/>
  <c r="B98" i="93"/>
  <c r="B99" i="93"/>
  <c r="B100" i="93"/>
  <c r="B101" i="93"/>
  <c r="B102" i="93"/>
  <c r="B103" i="93"/>
  <c r="B104" i="93"/>
  <c r="B105" i="93"/>
  <c r="B106" i="93"/>
  <c r="B107" i="93"/>
  <c r="B108" i="93"/>
  <c r="B109" i="93"/>
  <c r="B110" i="93"/>
  <c r="B111" i="93"/>
  <c r="B112" i="93"/>
  <c r="B113" i="93"/>
  <c r="B114" i="93"/>
  <c r="B115" i="93"/>
  <c r="B116" i="93"/>
  <c r="B117" i="93"/>
  <c r="B118" i="93"/>
  <c r="B119" i="93"/>
  <c r="B120" i="93"/>
  <c r="B121" i="93"/>
  <c r="E2" i="93"/>
  <c r="E3" i="93"/>
  <c r="E4" i="93"/>
  <c r="E5" i="93"/>
  <c r="E6" i="93"/>
  <c r="E7" i="93"/>
  <c r="E8" i="93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52" i="93"/>
  <c r="E53" i="93"/>
  <c r="E54" i="93"/>
  <c r="E55" i="93"/>
  <c r="E56" i="93"/>
  <c r="E57" i="93"/>
  <c r="E58" i="93"/>
  <c r="E59" i="93"/>
  <c r="E60" i="93"/>
  <c r="E61" i="93"/>
  <c r="E62" i="93"/>
  <c r="E63" i="93"/>
  <c r="E64" i="93"/>
  <c r="E65" i="93"/>
  <c r="E66" i="93"/>
  <c r="E67" i="93"/>
  <c r="E68" i="93"/>
  <c r="E69" i="93"/>
  <c r="E70" i="93"/>
  <c r="E71" i="93"/>
  <c r="E72" i="93"/>
  <c r="E73" i="93"/>
  <c r="E74" i="93"/>
  <c r="E75" i="93"/>
  <c r="E76" i="93"/>
  <c r="E77" i="93"/>
  <c r="E78" i="93"/>
  <c r="E79" i="93"/>
  <c r="E80" i="93"/>
  <c r="E81" i="93"/>
  <c r="E82" i="93"/>
  <c r="E83" i="93"/>
  <c r="E84" i="93"/>
  <c r="E85" i="93"/>
  <c r="E86" i="93"/>
  <c r="E87" i="93"/>
  <c r="E88" i="93"/>
  <c r="E89" i="93"/>
  <c r="E90" i="93"/>
  <c r="E91" i="93"/>
  <c r="E92" i="93"/>
  <c r="E93" i="93"/>
  <c r="E94" i="93"/>
  <c r="E95" i="93"/>
  <c r="E96" i="93"/>
  <c r="E97" i="93"/>
  <c r="E98" i="93"/>
  <c r="E99" i="93"/>
  <c r="E100" i="93"/>
  <c r="E101" i="93"/>
  <c r="E102" i="93"/>
  <c r="E103" i="93"/>
  <c r="E104" i="93"/>
  <c r="E105" i="93"/>
  <c r="E106" i="93"/>
  <c r="E107" i="93"/>
  <c r="E108" i="93"/>
  <c r="E109" i="93"/>
  <c r="E110" i="93"/>
  <c r="E111" i="93"/>
  <c r="E112" i="93"/>
  <c r="E113" i="93"/>
  <c r="E114" i="93"/>
  <c r="E115" i="93"/>
  <c r="E116" i="93"/>
  <c r="E117" i="93"/>
  <c r="E118" i="93"/>
  <c r="E119" i="93"/>
  <c r="E120" i="93"/>
  <c r="E121" i="93"/>
  <c r="Q2" i="92"/>
  <c r="Q3" i="92"/>
  <c r="Q4" i="92"/>
  <c r="Q5" i="92"/>
  <c r="Q6" i="92"/>
  <c r="Q7" i="92"/>
  <c r="Q8" i="92"/>
  <c r="Q9" i="92"/>
  <c r="Q10" i="92"/>
  <c r="Q11" i="92"/>
  <c r="Q12" i="92"/>
  <c r="Q13" i="92"/>
  <c r="Q14" i="92"/>
  <c r="Q15" i="92"/>
  <c r="Q16" i="92"/>
  <c r="Q17" i="92"/>
  <c r="Q18" i="92"/>
  <c r="Q19" i="92"/>
  <c r="Q20" i="92"/>
  <c r="Q21" i="92"/>
  <c r="Q22" i="92"/>
  <c r="Q23" i="92"/>
  <c r="Q24" i="92"/>
  <c r="Q25" i="92"/>
  <c r="Q26" i="92"/>
  <c r="Q27" i="92"/>
  <c r="Q28" i="92"/>
  <c r="Q29" i="92"/>
  <c r="Q30" i="92"/>
  <c r="Q31" i="92"/>
  <c r="Q32" i="92"/>
  <c r="Q33" i="92"/>
  <c r="Q34" i="92"/>
  <c r="Q35" i="92"/>
  <c r="Q36" i="92"/>
  <c r="Q37" i="92"/>
  <c r="Q38" i="92"/>
  <c r="Q39" i="92"/>
  <c r="Q40" i="92"/>
  <c r="Q41" i="92"/>
  <c r="Q42" i="92"/>
  <c r="Q43" i="92"/>
  <c r="Q44" i="92"/>
  <c r="Q45" i="92"/>
  <c r="Q46" i="92"/>
  <c r="Q47" i="92"/>
  <c r="Q48" i="92"/>
  <c r="Q49" i="92"/>
  <c r="Q50" i="92"/>
  <c r="Q51" i="92"/>
  <c r="Q52" i="92"/>
  <c r="Q53" i="92"/>
  <c r="Q54" i="92"/>
  <c r="Q55" i="92"/>
  <c r="Q56" i="92"/>
  <c r="Q57" i="92"/>
  <c r="Q58" i="92"/>
  <c r="Q59" i="92"/>
  <c r="Q60" i="92"/>
  <c r="Q61" i="92"/>
  <c r="Q62" i="92"/>
  <c r="Q63" i="92"/>
  <c r="Q64" i="92"/>
  <c r="Q65" i="92"/>
  <c r="Q66" i="92"/>
  <c r="Q67" i="92"/>
  <c r="Q68" i="92"/>
  <c r="Q69" i="92"/>
  <c r="Q70" i="92"/>
  <c r="Q71" i="92"/>
  <c r="Q72" i="92"/>
  <c r="Q73" i="92"/>
  <c r="Q74" i="92"/>
  <c r="Q75" i="92"/>
  <c r="Q76" i="92"/>
  <c r="Q77" i="92"/>
  <c r="Q78" i="92"/>
  <c r="Q79" i="92"/>
  <c r="Q80" i="92"/>
  <c r="Q81" i="92"/>
  <c r="Q82" i="92"/>
  <c r="Q83" i="92"/>
  <c r="Q84" i="92"/>
  <c r="Q85" i="92"/>
  <c r="Q86" i="92"/>
  <c r="Q87" i="92"/>
  <c r="Q88" i="92"/>
  <c r="Q89" i="92"/>
  <c r="Q90" i="92"/>
  <c r="Q91" i="92"/>
  <c r="Q92" i="92"/>
  <c r="Q93" i="92"/>
  <c r="Q94" i="92"/>
  <c r="Q95" i="92"/>
  <c r="Q96" i="92"/>
  <c r="Q97" i="92"/>
  <c r="Q98" i="92"/>
  <c r="Q99" i="92"/>
  <c r="Q100" i="92"/>
  <c r="Q101" i="92"/>
  <c r="Q102" i="92"/>
  <c r="Q103" i="92"/>
  <c r="Q104" i="92"/>
  <c r="Q105" i="92"/>
  <c r="Q106" i="92"/>
  <c r="Q107" i="92"/>
  <c r="Q108" i="92"/>
  <c r="Q109" i="92"/>
  <c r="Q110" i="92"/>
  <c r="Q111" i="92"/>
  <c r="Q112" i="92"/>
  <c r="Q113" i="92"/>
  <c r="Q114" i="92"/>
  <c r="Q115" i="92"/>
  <c r="Q116" i="92"/>
  <c r="Q117" i="92"/>
  <c r="Q118" i="92"/>
  <c r="Q119" i="92"/>
  <c r="Q120" i="92"/>
  <c r="Q121" i="92"/>
  <c r="P2" i="92"/>
  <c r="P3" i="92"/>
  <c r="P4" i="92"/>
  <c r="P5" i="92"/>
  <c r="P6" i="92"/>
  <c r="P7" i="92"/>
  <c r="P8" i="92"/>
  <c r="P9" i="92"/>
  <c r="P10" i="92"/>
  <c r="P11" i="92"/>
  <c r="P12" i="92"/>
  <c r="P13" i="92"/>
  <c r="P14" i="92"/>
  <c r="P15" i="92"/>
  <c r="P16" i="92"/>
  <c r="P17" i="92"/>
  <c r="P18" i="92"/>
  <c r="P19" i="92"/>
  <c r="P20" i="92"/>
  <c r="P21" i="92"/>
  <c r="P22" i="92"/>
  <c r="P23" i="92"/>
  <c r="P24" i="92"/>
  <c r="P25" i="92"/>
  <c r="P26" i="92"/>
  <c r="P27" i="92"/>
  <c r="P28" i="92"/>
  <c r="P29" i="92"/>
  <c r="P30" i="92"/>
  <c r="P31" i="92"/>
  <c r="P32" i="92"/>
  <c r="P33" i="92"/>
  <c r="P34" i="92"/>
  <c r="P35" i="92"/>
  <c r="P36" i="92"/>
  <c r="P37" i="92"/>
  <c r="P38" i="92"/>
  <c r="P39" i="92"/>
  <c r="P40" i="92"/>
  <c r="P41" i="92"/>
  <c r="P42" i="92"/>
  <c r="P43" i="92"/>
  <c r="P44" i="92"/>
  <c r="P45" i="92"/>
  <c r="P46" i="92"/>
  <c r="P47" i="92"/>
  <c r="P48" i="92"/>
  <c r="P49" i="92"/>
  <c r="P50" i="92"/>
  <c r="P51" i="92"/>
  <c r="P52" i="92"/>
  <c r="P53" i="92"/>
  <c r="P54" i="92"/>
  <c r="P55" i="92"/>
  <c r="P56" i="92"/>
  <c r="P57" i="92"/>
  <c r="P58" i="92"/>
  <c r="P59" i="92"/>
  <c r="P60" i="92"/>
  <c r="P61" i="92"/>
  <c r="P62" i="92"/>
  <c r="P63" i="92"/>
  <c r="P64" i="92"/>
  <c r="P65" i="92"/>
  <c r="P66" i="92"/>
  <c r="P67" i="92"/>
  <c r="P68" i="92"/>
  <c r="P69" i="92"/>
  <c r="P70" i="92"/>
  <c r="P71" i="92"/>
  <c r="P72" i="92"/>
  <c r="P73" i="92"/>
  <c r="P74" i="92"/>
  <c r="P75" i="92"/>
  <c r="P76" i="92"/>
  <c r="P77" i="92"/>
  <c r="P78" i="92"/>
  <c r="P79" i="92"/>
  <c r="P80" i="92"/>
  <c r="P81" i="92"/>
  <c r="P82" i="92"/>
  <c r="P83" i="92"/>
  <c r="P84" i="92"/>
  <c r="P85" i="92"/>
  <c r="P86" i="92"/>
  <c r="P87" i="92"/>
  <c r="P88" i="92"/>
  <c r="P89" i="92"/>
  <c r="P90" i="92"/>
  <c r="P91" i="92"/>
  <c r="P92" i="92"/>
  <c r="P93" i="92"/>
  <c r="P94" i="92"/>
  <c r="P95" i="92"/>
  <c r="P96" i="92"/>
  <c r="P97" i="92"/>
  <c r="P98" i="92"/>
  <c r="P99" i="92"/>
  <c r="P100" i="92"/>
  <c r="P101" i="92"/>
  <c r="P102" i="92"/>
  <c r="P103" i="92"/>
  <c r="P104" i="92"/>
  <c r="P105" i="92"/>
  <c r="P106" i="92"/>
  <c r="P107" i="92"/>
  <c r="P108" i="92"/>
  <c r="P109" i="92"/>
  <c r="P110" i="92"/>
  <c r="P111" i="92"/>
  <c r="P112" i="92"/>
  <c r="P113" i="92"/>
  <c r="P114" i="92"/>
  <c r="P115" i="92"/>
  <c r="P116" i="92"/>
  <c r="P117" i="92"/>
  <c r="P118" i="92"/>
  <c r="P119" i="92"/>
  <c r="P120" i="92"/>
  <c r="P121" i="92"/>
  <c r="O2" i="92"/>
  <c r="O3" i="92"/>
  <c r="O4" i="92"/>
  <c r="O5" i="92"/>
  <c r="O6" i="92"/>
  <c r="O7" i="92"/>
  <c r="O8" i="92"/>
  <c r="O9" i="92"/>
  <c r="O10" i="92"/>
  <c r="O11" i="92"/>
  <c r="O12" i="92"/>
  <c r="O13" i="92"/>
  <c r="O14" i="92"/>
  <c r="O15" i="92"/>
  <c r="O16" i="92"/>
  <c r="O17" i="92"/>
  <c r="O18" i="92"/>
  <c r="O19" i="92"/>
  <c r="O20" i="92"/>
  <c r="O21" i="92"/>
  <c r="O22" i="92"/>
  <c r="O23" i="92"/>
  <c r="O24" i="92"/>
  <c r="O25" i="92"/>
  <c r="O26" i="92"/>
  <c r="O27" i="92"/>
  <c r="O28" i="92"/>
  <c r="O29" i="92"/>
  <c r="O30" i="92"/>
  <c r="O31" i="92"/>
  <c r="O32" i="92"/>
  <c r="O33" i="92"/>
  <c r="O34" i="92"/>
  <c r="O35" i="92"/>
  <c r="O36" i="92"/>
  <c r="O37" i="92"/>
  <c r="O38" i="92"/>
  <c r="O39" i="92"/>
  <c r="O40" i="92"/>
  <c r="O41" i="92"/>
  <c r="O42" i="92"/>
  <c r="O43" i="92"/>
  <c r="O44" i="92"/>
  <c r="O45" i="92"/>
  <c r="O46" i="92"/>
  <c r="O47" i="92"/>
  <c r="O48" i="92"/>
  <c r="O49" i="92"/>
  <c r="O50" i="92"/>
  <c r="O51" i="92"/>
  <c r="O52" i="92"/>
  <c r="O53" i="92"/>
  <c r="O54" i="92"/>
  <c r="O55" i="92"/>
  <c r="O56" i="92"/>
  <c r="O57" i="92"/>
  <c r="O58" i="92"/>
  <c r="O59" i="92"/>
  <c r="O60" i="92"/>
  <c r="O61" i="92"/>
  <c r="O62" i="92"/>
  <c r="O63" i="92"/>
  <c r="O64" i="92"/>
  <c r="O65" i="92"/>
  <c r="O66" i="92"/>
  <c r="O67" i="92"/>
  <c r="O68" i="92"/>
  <c r="O69" i="92"/>
  <c r="O70" i="92"/>
  <c r="O71" i="92"/>
  <c r="O72" i="92"/>
  <c r="O73" i="92"/>
  <c r="O74" i="92"/>
  <c r="O75" i="92"/>
  <c r="O76" i="92"/>
  <c r="O77" i="92"/>
  <c r="O78" i="92"/>
  <c r="O79" i="92"/>
  <c r="O80" i="92"/>
  <c r="O81" i="92"/>
  <c r="O82" i="92"/>
  <c r="O83" i="92"/>
  <c r="O84" i="92"/>
  <c r="O85" i="92"/>
  <c r="O86" i="92"/>
  <c r="O87" i="92"/>
  <c r="O88" i="92"/>
  <c r="O89" i="92"/>
  <c r="O90" i="92"/>
  <c r="O91" i="92"/>
  <c r="O92" i="92"/>
  <c r="O93" i="92"/>
  <c r="O94" i="92"/>
  <c r="O95" i="92"/>
  <c r="O96" i="92"/>
  <c r="O97" i="92"/>
  <c r="O98" i="92"/>
  <c r="O99" i="92"/>
  <c r="O100" i="92"/>
  <c r="O101" i="92"/>
  <c r="O102" i="92"/>
  <c r="O103" i="92"/>
  <c r="O104" i="92"/>
  <c r="O105" i="92"/>
  <c r="O106" i="92"/>
  <c r="O107" i="92"/>
  <c r="O108" i="92"/>
  <c r="O109" i="92"/>
  <c r="O110" i="92"/>
  <c r="O111" i="92"/>
  <c r="O112" i="92"/>
  <c r="O113" i="92"/>
  <c r="O114" i="92"/>
  <c r="O115" i="92"/>
  <c r="O116" i="92"/>
  <c r="O117" i="92"/>
  <c r="O118" i="92"/>
  <c r="O119" i="92"/>
  <c r="O120" i="92"/>
  <c r="O121" i="92"/>
  <c r="N2" i="92"/>
  <c r="N3" i="92"/>
  <c r="N4" i="92"/>
  <c r="N5" i="92"/>
  <c r="N6" i="92"/>
  <c r="N7" i="92"/>
  <c r="N8" i="92"/>
  <c r="N9" i="92"/>
  <c r="N10" i="92"/>
  <c r="N11" i="92"/>
  <c r="N12" i="92"/>
  <c r="N13" i="92"/>
  <c r="N14" i="92"/>
  <c r="N15" i="92"/>
  <c r="N16" i="92"/>
  <c r="N17" i="92"/>
  <c r="N18" i="92"/>
  <c r="N19" i="92"/>
  <c r="N20" i="92"/>
  <c r="N21" i="92"/>
  <c r="N22" i="92"/>
  <c r="N23" i="92"/>
  <c r="N24" i="92"/>
  <c r="N25" i="92"/>
  <c r="N26" i="92"/>
  <c r="N27" i="92"/>
  <c r="N28" i="92"/>
  <c r="N29" i="92"/>
  <c r="N30" i="92"/>
  <c r="N31" i="92"/>
  <c r="N32" i="92"/>
  <c r="N33" i="92"/>
  <c r="N34" i="92"/>
  <c r="N35" i="92"/>
  <c r="N36" i="92"/>
  <c r="N37" i="92"/>
  <c r="N38" i="92"/>
  <c r="N39" i="92"/>
  <c r="N40" i="92"/>
  <c r="N41" i="92"/>
  <c r="N42" i="92"/>
  <c r="N43" i="92"/>
  <c r="N44" i="92"/>
  <c r="N45" i="92"/>
  <c r="N46" i="92"/>
  <c r="N47" i="92"/>
  <c r="N48" i="92"/>
  <c r="N49" i="92"/>
  <c r="N50" i="92"/>
  <c r="N51" i="92"/>
  <c r="N52" i="92"/>
  <c r="N53" i="92"/>
  <c r="N54" i="92"/>
  <c r="N55" i="92"/>
  <c r="N56" i="92"/>
  <c r="N57" i="92"/>
  <c r="N58" i="92"/>
  <c r="N59" i="92"/>
  <c r="N60" i="92"/>
  <c r="N61" i="92"/>
  <c r="N62" i="92"/>
  <c r="N63" i="92"/>
  <c r="N64" i="92"/>
  <c r="N65" i="92"/>
  <c r="N66" i="92"/>
  <c r="N67" i="92"/>
  <c r="N68" i="92"/>
  <c r="N69" i="92"/>
  <c r="N70" i="92"/>
  <c r="N71" i="92"/>
  <c r="N72" i="92"/>
  <c r="N73" i="92"/>
  <c r="N74" i="92"/>
  <c r="N75" i="92"/>
  <c r="N76" i="92"/>
  <c r="N77" i="92"/>
  <c r="N78" i="92"/>
  <c r="N79" i="92"/>
  <c r="N80" i="92"/>
  <c r="N81" i="92"/>
  <c r="N82" i="92"/>
  <c r="N83" i="92"/>
  <c r="N84" i="92"/>
  <c r="N85" i="92"/>
  <c r="N86" i="92"/>
  <c r="N87" i="92"/>
  <c r="N88" i="92"/>
  <c r="N89" i="92"/>
  <c r="N90" i="92"/>
  <c r="N91" i="92"/>
  <c r="N92" i="92"/>
  <c r="N93" i="92"/>
  <c r="N94" i="92"/>
  <c r="N95" i="92"/>
  <c r="N96" i="92"/>
  <c r="N97" i="92"/>
  <c r="N98" i="92"/>
  <c r="N99" i="92"/>
  <c r="N100" i="92"/>
  <c r="N101" i="92"/>
  <c r="N102" i="92"/>
  <c r="N103" i="92"/>
  <c r="N104" i="92"/>
  <c r="N105" i="92"/>
  <c r="N106" i="92"/>
  <c r="N107" i="92"/>
  <c r="N108" i="92"/>
  <c r="N109" i="92"/>
  <c r="N110" i="92"/>
  <c r="N111" i="92"/>
  <c r="N112" i="92"/>
  <c r="N113" i="92"/>
  <c r="N114" i="92"/>
  <c r="N115" i="92"/>
  <c r="N116" i="92"/>
  <c r="N117" i="92"/>
  <c r="N118" i="92"/>
  <c r="N119" i="92"/>
  <c r="N120" i="92"/>
  <c r="N121" i="92"/>
  <c r="M2" i="92"/>
  <c r="M3" i="92"/>
  <c r="M4" i="92"/>
  <c r="M5" i="92"/>
  <c r="M6" i="92"/>
  <c r="M7" i="92"/>
  <c r="M8" i="92"/>
  <c r="M9" i="92"/>
  <c r="M10" i="92"/>
  <c r="M11" i="92"/>
  <c r="M12" i="92"/>
  <c r="M13" i="92"/>
  <c r="M14" i="92"/>
  <c r="M15" i="92"/>
  <c r="M16" i="92"/>
  <c r="M17" i="92"/>
  <c r="M18" i="92"/>
  <c r="M19" i="92"/>
  <c r="M20" i="92"/>
  <c r="M21" i="92"/>
  <c r="M22" i="92"/>
  <c r="M23" i="92"/>
  <c r="M24" i="92"/>
  <c r="M25" i="92"/>
  <c r="M26" i="92"/>
  <c r="M27" i="92"/>
  <c r="M28" i="92"/>
  <c r="M29" i="92"/>
  <c r="M30" i="92"/>
  <c r="M31" i="92"/>
  <c r="M32" i="92"/>
  <c r="M33" i="92"/>
  <c r="M34" i="92"/>
  <c r="M35" i="92"/>
  <c r="M36" i="92"/>
  <c r="M37" i="92"/>
  <c r="M38" i="92"/>
  <c r="M39" i="92"/>
  <c r="M40" i="92"/>
  <c r="M41" i="92"/>
  <c r="M42" i="92"/>
  <c r="M43" i="92"/>
  <c r="M44" i="92"/>
  <c r="M45" i="92"/>
  <c r="M46" i="92"/>
  <c r="M47" i="92"/>
  <c r="M48" i="92"/>
  <c r="M49" i="92"/>
  <c r="M50" i="92"/>
  <c r="M51" i="92"/>
  <c r="M52" i="92"/>
  <c r="M53" i="92"/>
  <c r="M54" i="92"/>
  <c r="M55" i="92"/>
  <c r="M56" i="92"/>
  <c r="M57" i="92"/>
  <c r="M58" i="92"/>
  <c r="M59" i="92"/>
  <c r="M60" i="92"/>
  <c r="M61" i="92"/>
  <c r="M62" i="92"/>
  <c r="M63" i="92"/>
  <c r="M64" i="92"/>
  <c r="M65" i="92"/>
  <c r="M66" i="92"/>
  <c r="M67" i="92"/>
  <c r="M68" i="92"/>
  <c r="M69" i="92"/>
  <c r="M70" i="92"/>
  <c r="M71" i="92"/>
  <c r="M72" i="92"/>
  <c r="M73" i="92"/>
  <c r="M74" i="92"/>
  <c r="M75" i="92"/>
  <c r="M76" i="92"/>
  <c r="M77" i="92"/>
  <c r="M78" i="92"/>
  <c r="M79" i="92"/>
  <c r="M80" i="92"/>
  <c r="M81" i="92"/>
  <c r="M82" i="92"/>
  <c r="M83" i="92"/>
  <c r="M84" i="92"/>
  <c r="M85" i="92"/>
  <c r="M86" i="92"/>
  <c r="M87" i="92"/>
  <c r="M88" i="92"/>
  <c r="M89" i="92"/>
  <c r="M90" i="92"/>
  <c r="M91" i="92"/>
  <c r="M92" i="92"/>
  <c r="M93" i="92"/>
  <c r="M94" i="92"/>
  <c r="M95" i="92"/>
  <c r="M96" i="92"/>
  <c r="M97" i="92"/>
  <c r="M98" i="92"/>
  <c r="M99" i="92"/>
  <c r="M100" i="92"/>
  <c r="M101" i="92"/>
  <c r="M102" i="92"/>
  <c r="M103" i="92"/>
  <c r="M104" i="92"/>
  <c r="M105" i="92"/>
  <c r="M106" i="92"/>
  <c r="M107" i="92"/>
  <c r="M108" i="92"/>
  <c r="M109" i="92"/>
  <c r="M110" i="92"/>
  <c r="M111" i="92"/>
  <c r="M112" i="92"/>
  <c r="M113" i="92"/>
  <c r="M114" i="92"/>
  <c r="M115" i="92"/>
  <c r="M116" i="92"/>
  <c r="M117" i="92"/>
  <c r="M118" i="92"/>
  <c r="M119" i="92"/>
  <c r="M120" i="92"/>
  <c r="M121" i="92"/>
  <c r="L2" i="92"/>
  <c r="L3" i="92"/>
  <c r="L4" i="92"/>
  <c r="L5" i="92"/>
  <c r="L6" i="92"/>
  <c r="L7" i="92"/>
  <c r="L8" i="92"/>
  <c r="L9" i="92"/>
  <c r="L10" i="92"/>
  <c r="L11" i="92"/>
  <c r="L12" i="92"/>
  <c r="L13" i="92"/>
  <c r="L14" i="92"/>
  <c r="L15" i="92"/>
  <c r="L16" i="92"/>
  <c r="L17" i="92"/>
  <c r="L18" i="92"/>
  <c r="L19" i="92"/>
  <c r="L20" i="92"/>
  <c r="L21" i="92"/>
  <c r="L22" i="92"/>
  <c r="L23" i="92"/>
  <c r="L24" i="92"/>
  <c r="L25" i="92"/>
  <c r="L26" i="92"/>
  <c r="L27" i="92"/>
  <c r="L28" i="92"/>
  <c r="L29" i="92"/>
  <c r="L30" i="92"/>
  <c r="L31" i="92"/>
  <c r="L32" i="92"/>
  <c r="L33" i="92"/>
  <c r="L34" i="92"/>
  <c r="L35" i="92"/>
  <c r="L36" i="92"/>
  <c r="L37" i="92"/>
  <c r="L38" i="92"/>
  <c r="L39" i="92"/>
  <c r="L40" i="92"/>
  <c r="L41" i="92"/>
  <c r="L42" i="92"/>
  <c r="L43" i="92"/>
  <c r="L44" i="92"/>
  <c r="L45" i="92"/>
  <c r="L46" i="92"/>
  <c r="L47" i="92"/>
  <c r="L48" i="92"/>
  <c r="L49" i="92"/>
  <c r="L50" i="92"/>
  <c r="L51" i="92"/>
  <c r="L52" i="92"/>
  <c r="L53" i="92"/>
  <c r="L54" i="92"/>
  <c r="L55" i="92"/>
  <c r="L56" i="92"/>
  <c r="L57" i="92"/>
  <c r="L58" i="92"/>
  <c r="L59" i="92"/>
  <c r="L60" i="92"/>
  <c r="L61" i="92"/>
  <c r="L62" i="92"/>
  <c r="L63" i="92"/>
  <c r="L64" i="92"/>
  <c r="L65" i="92"/>
  <c r="L66" i="92"/>
  <c r="L67" i="92"/>
  <c r="L68" i="92"/>
  <c r="L69" i="92"/>
  <c r="L70" i="92"/>
  <c r="L71" i="92"/>
  <c r="L72" i="92"/>
  <c r="L73" i="92"/>
  <c r="L74" i="92"/>
  <c r="L75" i="92"/>
  <c r="L76" i="92"/>
  <c r="L77" i="92"/>
  <c r="L78" i="92"/>
  <c r="L79" i="92"/>
  <c r="L80" i="92"/>
  <c r="L81" i="92"/>
  <c r="L82" i="92"/>
  <c r="L83" i="92"/>
  <c r="L84" i="92"/>
  <c r="L85" i="92"/>
  <c r="L86" i="92"/>
  <c r="L87" i="92"/>
  <c r="L88" i="92"/>
  <c r="L89" i="92"/>
  <c r="L90" i="92"/>
  <c r="L91" i="92"/>
  <c r="L92" i="92"/>
  <c r="L93" i="92"/>
  <c r="L94" i="92"/>
  <c r="L95" i="92"/>
  <c r="L96" i="92"/>
  <c r="L97" i="92"/>
  <c r="L98" i="92"/>
  <c r="L99" i="92"/>
  <c r="L100" i="92"/>
  <c r="L101" i="92"/>
  <c r="L102" i="92"/>
  <c r="L103" i="92"/>
  <c r="L104" i="92"/>
  <c r="L105" i="92"/>
  <c r="L106" i="92"/>
  <c r="L107" i="92"/>
  <c r="L108" i="92"/>
  <c r="L109" i="92"/>
  <c r="L110" i="92"/>
  <c r="L111" i="92"/>
  <c r="L112" i="92"/>
  <c r="L113" i="92"/>
  <c r="L114" i="92"/>
  <c r="L115" i="92"/>
  <c r="L116" i="92"/>
  <c r="L117" i="92"/>
  <c r="L118" i="92"/>
  <c r="L119" i="92"/>
  <c r="L120" i="92"/>
  <c r="L121" i="92"/>
  <c r="K2" i="92"/>
  <c r="K3" i="92"/>
  <c r="K4" i="92"/>
  <c r="K5" i="92"/>
  <c r="K6" i="92"/>
  <c r="K7" i="92"/>
  <c r="K8" i="92"/>
  <c r="K9" i="92"/>
  <c r="K10" i="92"/>
  <c r="K11" i="92"/>
  <c r="K12" i="92"/>
  <c r="K13" i="92"/>
  <c r="K14" i="92"/>
  <c r="K15" i="92"/>
  <c r="K16" i="92"/>
  <c r="K17" i="92"/>
  <c r="K18" i="92"/>
  <c r="K19" i="92"/>
  <c r="K20" i="92"/>
  <c r="K21" i="92"/>
  <c r="K22" i="92"/>
  <c r="K23" i="92"/>
  <c r="K24" i="92"/>
  <c r="K25" i="92"/>
  <c r="K26" i="92"/>
  <c r="K27" i="92"/>
  <c r="K28" i="92"/>
  <c r="K29" i="92"/>
  <c r="K30" i="92"/>
  <c r="K31" i="92"/>
  <c r="K32" i="92"/>
  <c r="K33" i="92"/>
  <c r="K34" i="92"/>
  <c r="K35" i="92"/>
  <c r="K36" i="92"/>
  <c r="K37" i="92"/>
  <c r="K38" i="92"/>
  <c r="K39" i="92"/>
  <c r="K40" i="92"/>
  <c r="K41" i="92"/>
  <c r="K42" i="92"/>
  <c r="K43" i="92"/>
  <c r="K44" i="92"/>
  <c r="K45" i="92"/>
  <c r="K46" i="92"/>
  <c r="K47" i="92"/>
  <c r="K48" i="92"/>
  <c r="K49" i="92"/>
  <c r="K50" i="92"/>
  <c r="K51" i="92"/>
  <c r="K52" i="92"/>
  <c r="K53" i="92"/>
  <c r="K54" i="92"/>
  <c r="K55" i="92"/>
  <c r="K56" i="92"/>
  <c r="K57" i="92"/>
  <c r="K58" i="92"/>
  <c r="K59" i="92"/>
  <c r="K60" i="92"/>
  <c r="K61" i="92"/>
  <c r="K62" i="92"/>
  <c r="K63" i="92"/>
  <c r="K64" i="92"/>
  <c r="K65" i="92"/>
  <c r="K66" i="92"/>
  <c r="K67" i="92"/>
  <c r="K68" i="92"/>
  <c r="K69" i="92"/>
  <c r="K70" i="92"/>
  <c r="K71" i="92"/>
  <c r="K72" i="92"/>
  <c r="K73" i="92"/>
  <c r="K74" i="92"/>
  <c r="K75" i="92"/>
  <c r="K76" i="92"/>
  <c r="K77" i="92"/>
  <c r="K78" i="92"/>
  <c r="K79" i="92"/>
  <c r="K80" i="92"/>
  <c r="K81" i="92"/>
  <c r="K82" i="92"/>
  <c r="K83" i="92"/>
  <c r="K84" i="92"/>
  <c r="K85" i="92"/>
  <c r="K86" i="92"/>
  <c r="K87" i="92"/>
  <c r="K88" i="92"/>
  <c r="K89" i="92"/>
  <c r="K90" i="92"/>
  <c r="K91" i="92"/>
  <c r="K92" i="92"/>
  <c r="K93" i="92"/>
  <c r="K94" i="92"/>
  <c r="K95" i="92"/>
  <c r="K96" i="92"/>
  <c r="K97" i="92"/>
  <c r="K98" i="92"/>
  <c r="K99" i="92"/>
  <c r="K100" i="92"/>
  <c r="K101" i="92"/>
  <c r="K102" i="92"/>
  <c r="K103" i="92"/>
  <c r="K104" i="92"/>
  <c r="K105" i="92"/>
  <c r="K106" i="92"/>
  <c r="K107" i="92"/>
  <c r="K108" i="92"/>
  <c r="K109" i="92"/>
  <c r="K110" i="92"/>
  <c r="K111" i="92"/>
  <c r="K112" i="92"/>
  <c r="K113" i="92"/>
  <c r="K114" i="92"/>
  <c r="K115" i="92"/>
  <c r="K116" i="92"/>
  <c r="K117" i="92"/>
  <c r="K118" i="92"/>
  <c r="K119" i="92"/>
  <c r="K120" i="92"/>
  <c r="K121" i="92"/>
  <c r="J2" i="92"/>
  <c r="J3" i="92"/>
  <c r="J4" i="92"/>
  <c r="J5" i="92"/>
  <c r="J6" i="92"/>
  <c r="J7" i="92"/>
  <c r="J8" i="92"/>
  <c r="J9" i="92"/>
  <c r="J10" i="92"/>
  <c r="J11" i="92"/>
  <c r="J12" i="92"/>
  <c r="J13" i="92"/>
  <c r="J14" i="92"/>
  <c r="J15" i="92"/>
  <c r="J16" i="92"/>
  <c r="J17" i="92"/>
  <c r="J18" i="92"/>
  <c r="J19" i="92"/>
  <c r="J20" i="92"/>
  <c r="J21" i="92"/>
  <c r="J22" i="92"/>
  <c r="J23" i="92"/>
  <c r="J24" i="92"/>
  <c r="J25" i="92"/>
  <c r="J26" i="92"/>
  <c r="J27" i="92"/>
  <c r="J28" i="92"/>
  <c r="J29" i="92"/>
  <c r="J30" i="92"/>
  <c r="J31" i="92"/>
  <c r="J32" i="92"/>
  <c r="J33" i="92"/>
  <c r="J34" i="92"/>
  <c r="J35" i="92"/>
  <c r="J36" i="92"/>
  <c r="J37" i="92"/>
  <c r="J38" i="92"/>
  <c r="J39" i="92"/>
  <c r="J40" i="92"/>
  <c r="J41" i="92"/>
  <c r="J42" i="92"/>
  <c r="J43" i="92"/>
  <c r="J44" i="92"/>
  <c r="J45" i="92"/>
  <c r="J46" i="92"/>
  <c r="J47" i="92"/>
  <c r="J48" i="92"/>
  <c r="J49" i="92"/>
  <c r="J50" i="92"/>
  <c r="J51" i="92"/>
  <c r="J52" i="92"/>
  <c r="J53" i="92"/>
  <c r="J54" i="92"/>
  <c r="J55" i="92"/>
  <c r="J56" i="92"/>
  <c r="J57" i="92"/>
  <c r="J58" i="92"/>
  <c r="J59" i="92"/>
  <c r="J60" i="92"/>
  <c r="J61" i="92"/>
  <c r="J62" i="92"/>
  <c r="J63" i="92"/>
  <c r="J64" i="92"/>
  <c r="J65" i="92"/>
  <c r="J66" i="92"/>
  <c r="J67" i="92"/>
  <c r="J68" i="92"/>
  <c r="J69" i="92"/>
  <c r="J70" i="92"/>
  <c r="J71" i="92"/>
  <c r="J72" i="92"/>
  <c r="J73" i="92"/>
  <c r="J74" i="92"/>
  <c r="J75" i="92"/>
  <c r="J76" i="92"/>
  <c r="J77" i="92"/>
  <c r="J78" i="92"/>
  <c r="J79" i="92"/>
  <c r="J80" i="92"/>
  <c r="J81" i="92"/>
  <c r="J82" i="92"/>
  <c r="J83" i="92"/>
  <c r="J84" i="92"/>
  <c r="J85" i="92"/>
  <c r="J86" i="92"/>
  <c r="J87" i="92"/>
  <c r="J88" i="92"/>
  <c r="J89" i="92"/>
  <c r="J90" i="92"/>
  <c r="J91" i="92"/>
  <c r="J92" i="92"/>
  <c r="J93" i="92"/>
  <c r="J94" i="92"/>
  <c r="J95" i="92"/>
  <c r="J96" i="92"/>
  <c r="J97" i="92"/>
  <c r="J98" i="92"/>
  <c r="J99" i="92"/>
  <c r="J100" i="92"/>
  <c r="J101" i="92"/>
  <c r="J102" i="92"/>
  <c r="J103" i="92"/>
  <c r="J104" i="92"/>
  <c r="J105" i="92"/>
  <c r="J106" i="92"/>
  <c r="J107" i="92"/>
  <c r="J108" i="92"/>
  <c r="J109" i="92"/>
  <c r="J110" i="92"/>
  <c r="J111" i="92"/>
  <c r="J112" i="92"/>
  <c r="J113" i="92"/>
  <c r="J114" i="92"/>
  <c r="J115" i="92"/>
  <c r="J116" i="92"/>
  <c r="J117" i="92"/>
  <c r="J118" i="92"/>
  <c r="J119" i="92"/>
  <c r="J120" i="92"/>
  <c r="J121" i="92"/>
</calcChain>
</file>

<file path=xl/sharedStrings.xml><?xml version="1.0" encoding="utf-8"?>
<sst xmlns="http://schemas.openxmlformats.org/spreadsheetml/2006/main" count="93" uniqueCount="44">
  <si>
    <t>Year</t>
  </si>
  <si>
    <t>Date</t>
  </si>
  <si>
    <t>GSlt50kWh</t>
  </si>
  <si>
    <t>PearsonHDD</t>
  </si>
  <si>
    <t>PearsonCDD</t>
  </si>
  <si>
    <t>d_TorFTE_1</t>
  </si>
  <si>
    <t>MonthDays</t>
  </si>
  <si>
    <t>Shoulder1</t>
  </si>
  <si>
    <t>GSltStrucD</t>
  </si>
  <si>
    <t>Model 1: OLS, using observations 2002:10-2012:12 (T = 123)</t>
  </si>
  <si>
    <t>Dependent variable: GSlt50kWh</t>
  </si>
  <si>
    <t>coefficient</t>
  </si>
  <si>
    <t>std. error</t>
  </si>
  <si>
    <t>t-ratio</t>
  </si>
  <si>
    <t>p-value</t>
  </si>
  <si>
    <t>const</t>
  </si>
  <si>
    <t>Mean dependent var</t>
  </si>
  <si>
    <t>S.D. dependent var</t>
  </si>
  <si>
    <t>Sum squared resid</t>
  </si>
  <si>
    <t>S.E. of regression</t>
  </si>
  <si>
    <t>R-squared</t>
  </si>
  <si>
    <t>Adjusted R-squared</t>
  </si>
  <si>
    <t>F(6, 116)</t>
  </si>
  <si>
    <t>P-value(F)</t>
  </si>
  <si>
    <t>Log-likelihood</t>
  </si>
  <si>
    <t>Akaike criterion</t>
  </si>
  <si>
    <t>Schwarz criterion</t>
  </si>
  <si>
    <t>Hannan-Quinn</t>
  </si>
  <si>
    <t>rho</t>
  </si>
  <si>
    <t>Durbin-Watson</t>
  </si>
  <si>
    <t>Theil's U</t>
  </si>
  <si>
    <t>Const</t>
  </si>
  <si>
    <t>Predicted Value</t>
  </si>
  <si>
    <t>Absolute % Error</t>
  </si>
  <si>
    <t xml:space="preserve">GSlt50kWh </t>
  </si>
  <si>
    <t xml:space="preserve">Predicted Value </t>
  </si>
  <si>
    <t xml:space="preserve">Absolute % Error  </t>
  </si>
  <si>
    <t>Annual Predicted vs. Actual GSlt50kWh</t>
  </si>
  <si>
    <t>Mean Absolute Percentage Error (Annual)</t>
  </si>
  <si>
    <t>Mean Absolute Percentage Error (Monthly)</t>
  </si>
  <si>
    <t>Normalized Value</t>
  </si>
  <si>
    <t xml:space="preserve">Normalized Value </t>
  </si>
  <si>
    <t>Annual Actual vs. Normalized GSlt50kWh</t>
  </si>
  <si>
    <t>%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</si>
</sst>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[$-409]mmm\-yy;@"/>
    <numFmt numFmtId="166" formatCode="0.0%"/>
    <numFmt numFmtId="167" formatCode="#,##0_ ;[Red]\-#,##0\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0" xfId="5" applyAlignment="1">
      <alignment horizontal="right"/>
    </xf>
    <xf numFmtId="17" fontId="1" fillId="0" borderId="0" xfId="5" applyNumberFormat="1"/>
    <xf numFmtId="3" fontId="1" fillId="0" borderId="0" xfId="5" applyNumberFormat="1"/>
    <xf numFmtId="0" fontId="1" fillId="0" borderId="0" xfId="5"/>
    <xf numFmtId="165" fontId="1" fillId="0" borderId="0" xfId="5" applyNumberFormat="1"/>
    <xf numFmtId="11" fontId="0" fillId="0" borderId="0" xfId="0" applyNumberFormat="1"/>
    <xf numFmtId="166" fontId="0" fillId="0" borderId="0" xfId="4" applyNumberFormat="1" applyFont="1"/>
    <xf numFmtId="0" fontId="1" fillId="0" borderId="0" xfId="5" applyNumberFormat="1"/>
    <xf numFmtId="0" fontId="0" fillId="0" borderId="0" xfId="0" applyAlignment="1">
      <alignment horizontal="left"/>
    </xf>
    <xf numFmtId="167" fontId="0" fillId="0" borderId="0" xfId="0" applyNumberFormat="1"/>
    <xf numFmtId="166" fontId="0" fillId="0" borderId="0" xfId="0" applyNumberFormat="1"/>
    <xf numFmtId="166" fontId="4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right"/>
    </xf>
    <xf numFmtId="167" fontId="0" fillId="0" borderId="0" xfId="0" applyNumberFormat="1" applyAlignment="1">
      <alignment horizontal="center"/>
    </xf>
    <xf numFmtId="166" fontId="0" fillId="0" borderId="0" xfId="4" applyNumberFormat="1" applyFont="1" applyAlignment="1">
      <alignment horizontal="center"/>
    </xf>
    <xf numFmtId="166" fontId="3" fillId="0" borderId="0" xfId="4" applyNumberFormat="1" applyFont="1" applyAlignment="1">
      <alignment horizontal="center"/>
    </xf>
    <xf numFmtId="167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6">
    <cellStyle name="Comma 2" xfId="3"/>
    <cellStyle name="Normal" xfId="0" builtinId="0"/>
    <cellStyle name="Normal 2" xfId="1"/>
    <cellStyle name="Normal_BHI Load Data 2012" xfId="5"/>
    <cellStyle name="Percent" xfId="4" builtinId="5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'Predicted Monthly Data Summ'!$C$1</c:f>
              <c:strCache>
                <c:ptCount val="1"/>
                <c:pt idx="0">
                  <c:v>GSlt50kWh</c:v>
                </c:pt>
              </c:strCache>
            </c:strRef>
          </c:tx>
          <c:marker>
            <c:symbol val="none"/>
          </c:marker>
          <c:cat>
            <c:numRef>
              <c:f>'Predicted Monthly Data Summ'!$A$2:$A$120</c:f>
              <c:numCache>
                <c:formatCode>mmm\-yy</c:formatCode>
                <c:ptCount val="119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 formatCode="[$-409]mmm\-yy;@">
                  <c:v>41183</c:v>
                </c:pt>
                <c:pt idx="118" formatCode="[$-409]mmm\-yy;@">
                  <c:v>41214</c:v>
                </c:pt>
              </c:numCache>
            </c:numRef>
          </c:cat>
          <c:val>
            <c:numRef>
              <c:f>'Predicted Monthly Data Summ'!$C$2:$C$120</c:f>
              <c:numCache>
                <c:formatCode>#,##0</c:formatCode>
                <c:ptCount val="119"/>
                <c:pt idx="0">
                  <c:v>14725364</c:v>
                </c:pt>
                <c:pt idx="1">
                  <c:v>13813814</c:v>
                </c:pt>
                <c:pt idx="2">
                  <c:v>14528938</c:v>
                </c:pt>
                <c:pt idx="3">
                  <c:v>13401771</c:v>
                </c:pt>
                <c:pt idx="4">
                  <c:v>12623569</c:v>
                </c:pt>
                <c:pt idx="5">
                  <c:v>13621464</c:v>
                </c:pt>
                <c:pt idx="6">
                  <c:v>15172270</c:v>
                </c:pt>
                <c:pt idx="7">
                  <c:v>13939309</c:v>
                </c:pt>
                <c:pt idx="8">
                  <c:v>13536278</c:v>
                </c:pt>
                <c:pt idx="9">
                  <c:v>12902693</c:v>
                </c:pt>
                <c:pt idx="10">
                  <c:v>12759013</c:v>
                </c:pt>
                <c:pt idx="11">
                  <c:v>13845612</c:v>
                </c:pt>
                <c:pt idx="12">
                  <c:v>14085449</c:v>
                </c:pt>
                <c:pt idx="13">
                  <c:v>13888435</c:v>
                </c:pt>
                <c:pt idx="14">
                  <c:v>13762531</c:v>
                </c:pt>
                <c:pt idx="15">
                  <c:v>12400465</c:v>
                </c:pt>
                <c:pt idx="16">
                  <c:v>12698878</c:v>
                </c:pt>
                <c:pt idx="17">
                  <c:v>12797929</c:v>
                </c:pt>
                <c:pt idx="18">
                  <c:v>13695289</c:v>
                </c:pt>
                <c:pt idx="19">
                  <c:v>13771120</c:v>
                </c:pt>
                <c:pt idx="20">
                  <c:v>13033548</c:v>
                </c:pt>
                <c:pt idx="21">
                  <c:v>12801196</c:v>
                </c:pt>
                <c:pt idx="22">
                  <c:v>13166644</c:v>
                </c:pt>
                <c:pt idx="23">
                  <c:v>13797330</c:v>
                </c:pt>
                <c:pt idx="24">
                  <c:v>14766967</c:v>
                </c:pt>
                <c:pt idx="25">
                  <c:v>13804600</c:v>
                </c:pt>
                <c:pt idx="26">
                  <c:v>13686035</c:v>
                </c:pt>
                <c:pt idx="27">
                  <c:v>12498043</c:v>
                </c:pt>
                <c:pt idx="28">
                  <c:v>12869194</c:v>
                </c:pt>
                <c:pt idx="29">
                  <c:v>14454200</c:v>
                </c:pt>
                <c:pt idx="30">
                  <c:v>15509626</c:v>
                </c:pt>
                <c:pt idx="31">
                  <c:v>14861042</c:v>
                </c:pt>
                <c:pt idx="32">
                  <c:v>13389341</c:v>
                </c:pt>
                <c:pt idx="33">
                  <c:v>12747922</c:v>
                </c:pt>
                <c:pt idx="34">
                  <c:v>12843936</c:v>
                </c:pt>
                <c:pt idx="35">
                  <c:v>14193120</c:v>
                </c:pt>
                <c:pt idx="36">
                  <c:v>14265893</c:v>
                </c:pt>
                <c:pt idx="37">
                  <c:v>13236791</c:v>
                </c:pt>
                <c:pt idx="38">
                  <c:v>13910653</c:v>
                </c:pt>
                <c:pt idx="39">
                  <c:v>12254987</c:v>
                </c:pt>
                <c:pt idx="40">
                  <c:v>12986715</c:v>
                </c:pt>
                <c:pt idx="41">
                  <c:v>13696422</c:v>
                </c:pt>
                <c:pt idx="42">
                  <c:v>15371315</c:v>
                </c:pt>
                <c:pt idx="43">
                  <c:v>14499122</c:v>
                </c:pt>
                <c:pt idx="44">
                  <c:v>12687211</c:v>
                </c:pt>
                <c:pt idx="45">
                  <c:v>13130024</c:v>
                </c:pt>
                <c:pt idx="46">
                  <c:v>13947133</c:v>
                </c:pt>
                <c:pt idx="47">
                  <c:v>14597906</c:v>
                </c:pt>
                <c:pt idx="48">
                  <c:v>15809611</c:v>
                </c:pt>
                <c:pt idx="49">
                  <c:v>15056106</c:v>
                </c:pt>
                <c:pt idx="50">
                  <c:v>15315370</c:v>
                </c:pt>
                <c:pt idx="51">
                  <c:v>13685110</c:v>
                </c:pt>
                <c:pt idx="52">
                  <c:v>13960122</c:v>
                </c:pt>
                <c:pt idx="53">
                  <c:v>14673629</c:v>
                </c:pt>
                <c:pt idx="54">
                  <c:v>15730380</c:v>
                </c:pt>
                <c:pt idx="55">
                  <c:v>15502155</c:v>
                </c:pt>
                <c:pt idx="56">
                  <c:v>14311612</c:v>
                </c:pt>
                <c:pt idx="57">
                  <c:v>13967367</c:v>
                </c:pt>
                <c:pt idx="58">
                  <c:v>13996509</c:v>
                </c:pt>
                <c:pt idx="59">
                  <c:v>15266952</c:v>
                </c:pt>
                <c:pt idx="60">
                  <c:v>15544828</c:v>
                </c:pt>
                <c:pt idx="61">
                  <c:v>14862324</c:v>
                </c:pt>
                <c:pt idx="62">
                  <c:v>15097048</c:v>
                </c:pt>
                <c:pt idx="63">
                  <c:v>13585077</c:v>
                </c:pt>
                <c:pt idx="64">
                  <c:v>13492129</c:v>
                </c:pt>
                <c:pt idx="65">
                  <c:v>14258259</c:v>
                </c:pt>
                <c:pt idx="66">
                  <c:v>15471914</c:v>
                </c:pt>
                <c:pt idx="67">
                  <c:v>15015979</c:v>
                </c:pt>
                <c:pt idx="68">
                  <c:v>13735683</c:v>
                </c:pt>
                <c:pt idx="69">
                  <c:v>13572429</c:v>
                </c:pt>
                <c:pt idx="70">
                  <c:v>14047607</c:v>
                </c:pt>
                <c:pt idx="71">
                  <c:v>15131468</c:v>
                </c:pt>
                <c:pt idx="72">
                  <c:v>15895146</c:v>
                </c:pt>
                <c:pt idx="73">
                  <c:v>14653535</c:v>
                </c:pt>
                <c:pt idx="74">
                  <c:v>15181939</c:v>
                </c:pt>
                <c:pt idx="75">
                  <c:v>13561049</c:v>
                </c:pt>
                <c:pt idx="76">
                  <c:v>13559089</c:v>
                </c:pt>
                <c:pt idx="77">
                  <c:v>13757165</c:v>
                </c:pt>
                <c:pt idx="78">
                  <c:v>14681369</c:v>
                </c:pt>
                <c:pt idx="79">
                  <c:v>15190741</c:v>
                </c:pt>
                <c:pt idx="80">
                  <c:v>13734145</c:v>
                </c:pt>
                <c:pt idx="81">
                  <c:v>13581813</c:v>
                </c:pt>
                <c:pt idx="82">
                  <c:v>13607461</c:v>
                </c:pt>
                <c:pt idx="83">
                  <c:v>14959640</c:v>
                </c:pt>
                <c:pt idx="84">
                  <c:v>15762767</c:v>
                </c:pt>
                <c:pt idx="85">
                  <c:v>14456043</c:v>
                </c:pt>
                <c:pt idx="86">
                  <c:v>14266604</c:v>
                </c:pt>
                <c:pt idx="87">
                  <c:v>12709245</c:v>
                </c:pt>
                <c:pt idx="88">
                  <c:v>13617876</c:v>
                </c:pt>
                <c:pt idx="89">
                  <c:v>14352297</c:v>
                </c:pt>
                <c:pt idx="90">
                  <c:v>16022256</c:v>
                </c:pt>
                <c:pt idx="91">
                  <c:v>15750964</c:v>
                </c:pt>
                <c:pt idx="92">
                  <c:v>13403453</c:v>
                </c:pt>
                <c:pt idx="93">
                  <c:v>13142565</c:v>
                </c:pt>
                <c:pt idx="94">
                  <c:v>13574075</c:v>
                </c:pt>
                <c:pt idx="95">
                  <c:v>15142180</c:v>
                </c:pt>
                <c:pt idx="96">
                  <c:v>15948894</c:v>
                </c:pt>
                <c:pt idx="97">
                  <c:v>14508851</c:v>
                </c:pt>
                <c:pt idx="98">
                  <c:v>15118512</c:v>
                </c:pt>
                <c:pt idx="99">
                  <c:v>13472398</c:v>
                </c:pt>
                <c:pt idx="100">
                  <c:v>13580628</c:v>
                </c:pt>
                <c:pt idx="101">
                  <c:v>14441555</c:v>
                </c:pt>
                <c:pt idx="102">
                  <c:v>16563549</c:v>
                </c:pt>
                <c:pt idx="103">
                  <c:v>15817066</c:v>
                </c:pt>
                <c:pt idx="104">
                  <c:v>13485911</c:v>
                </c:pt>
                <c:pt idx="105">
                  <c:v>13233997</c:v>
                </c:pt>
                <c:pt idx="106">
                  <c:v>13536526</c:v>
                </c:pt>
                <c:pt idx="107">
                  <c:v>14776178</c:v>
                </c:pt>
                <c:pt idx="108">
                  <c:v>15377774</c:v>
                </c:pt>
                <c:pt idx="109">
                  <c:v>14331621</c:v>
                </c:pt>
                <c:pt idx="110">
                  <c:v>14211977</c:v>
                </c:pt>
                <c:pt idx="111">
                  <c:v>13069683</c:v>
                </c:pt>
                <c:pt idx="112">
                  <c:v>13868621</c:v>
                </c:pt>
                <c:pt idx="113">
                  <c:v>14868354</c:v>
                </c:pt>
                <c:pt idx="114">
                  <c:v>16622947</c:v>
                </c:pt>
                <c:pt idx="115">
                  <c:v>15780828</c:v>
                </c:pt>
                <c:pt idx="116">
                  <c:v>14057851</c:v>
                </c:pt>
                <c:pt idx="117">
                  <c:v>13542230</c:v>
                </c:pt>
                <c:pt idx="118">
                  <c:v>14045765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'Predicted Monthly Data Summ'!$D$1</c:f>
              <c:strCache>
                <c:ptCount val="1"/>
                <c:pt idx="0">
                  <c:v>Predicted Value</c:v>
                </c:pt>
              </c:strCache>
            </c:strRef>
          </c:tx>
          <c:marker>
            <c:symbol val="none"/>
          </c:marker>
          <c:cat>
            <c:numRef>
              <c:f>'Predicted Monthly Data Summ'!$A$2:$A$120</c:f>
              <c:numCache>
                <c:formatCode>mmm\-yy</c:formatCode>
                <c:ptCount val="119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 formatCode="[$-409]mmm\-yy;@">
                  <c:v>41183</c:v>
                </c:pt>
                <c:pt idx="118" formatCode="[$-409]mmm\-yy;@">
                  <c:v>41214</c:v>
                </c:pt>
              </c:numCache>
            </c:numRef>
          </c:cat>
          <c:val>
            <c:numRef>
              <c:f>'Predicted Monthly Data Summ'!$D$2:$D$120</c:f>
              <c:numCache>
                <c:formatCode>General</c:formatCode>
                <c:ptCount val="119"/>
                <c:pt idx="0">
                  <c:v>14926411.643148167</c:v>
                </c:pt>
                <c:pt idx="1">
                  <c:v>13843356.740470985</c:v>
                </c:pt>
                <c:pt idx="2">
                  <c:v>13841749.241315886</c:v>
                </c:pt>
                <c:pt idx="3">
                  <c:v>13055380.432810698</c:v>
                </c:pt>
                <c:pt idx="4">
                  <c:v>12792272.269691246</c:v>
                </c:pt>
                <c:pt idx="5">
                  <c:v>13360623.000687011</c:v>
                </c:pt>
                <c:pt idx="6">
                  <c:v>14513381.129182177</c:v>
                </c:pt>
                <c:pt idx="7">
                  <c:v>14660845.226647623</c:v>
                </c:pt>
                <c:pt idx="8">
                  <c:v>12570028.687674262</c:v>
                </c:pt>
                <c:pt idx="9">
                  <c:v>12945041.807005124</c:v>
                </c:pt>
                <c:pt idx="10">
                  <c:v>13009450.699638357</c:v>
                </c:pt>
                <c:pt idx="11">
                  <c:v>14141918.631693037</c:v>
                </c:pt>
                <c:pt idx="12">
                  <c:v>15033608.880635917</c:v>
                </c:pt>
                <c:pt idx="13">
                  <c:v>13896861.001644887</c:v>
                </c:pt>
                <c:pt idx="14">
                  <c:v>13604711.092171969</c:v>
                </c:pt>
                <c:pt idx="15">
                  <c:v>12919751.072250305</c:v>
                </c:pt>
                <c:pt idx="16">
                  <c:v>12910321.391293881</c:v>
                </c:pt>
                <c:pt idx="17">
                  <c:v>13063526.299176501</c:v>
                </c:pt>
                <c:pt idx="18">
                  <c:v>14115640.19426336</c:v>
                </c:pt>
                <c:pt idx="19">
                  <c:v>13654100.804254362</c:v>
                </c:pt>
                <c:pt idx="20">
                  <c:v>12774471.303962154</c:v>
                </c:pt>
                <c:pt idx="21">
                  <c:v>12740473.449508877</c:v>
                </c:pt>
                <c:pt idx="22">
                  <c:v>12873936.60591222</c:v>
                </c:pt>
                <c:pt idx="23">
                  <c:v>14302400.342073865</c:v>
                </c:pt>
                <c:pt idx="24">
                  <c:v>14714620.316782966</c:v>
                </c:pt>
                <c:pt idx="25">
                  <c:v>13542438.768029688</c:v>
                </c:pt>
                <c:pt idx="26">
                  <c:v>13846316.167405877</c:v>
                </c:pt>
                <c:pt idx="27">
                  <c:v>12844169.032044357</c:v>
                </c:pt>
                <c:pt idx="28">
                  <c:v>12907075.420854727</c:v>
                </c:pt>
                <c:pt idx="29">
                  <c:v>14765015.831106016</c:v>
                </c:pt>
                <c:pt idx="30">
                  <c:v>15686075.901108768</c:v>
                </c:pt>
                <c:pt idx="31">
                  <c:v>14937822.078710062</c:v>
                </c:pt>
                <c:pt idx="32">
                  <c:v>13003958.174462741</c:v>
                </c:pt>
                <c:pt idx="33">
                  <c:v>12975438.67450705</c:v>
                </c:pt>
                <c:pt idx="34">
                  <c:v>12997183.913814967</c:v>
                </c:pt>
                <c:pt idx="35">
                  <c:v>14364408.326591715</c:v>
                </c:pt>
                <c:pt idx="36">
                  <c:v>14107541.134679118</c:v>
                </c:pt>
                <c:pt idx="37">
                  <c:v>13500158.241278667</c:v>
                </c:pt>
                <c:pt idx="38">
                  <c:v>13573636.348050784</c:v>
                </c:pt>
                <c:pt idx="39">
                  <c:v>12732903.55847571</c:v>
                </c:pt>
                <c:pt idx="40">
                  <c:v>13028779.000193045</c:v>
                </c:pt>
                <c:pt idx="41">
                  <c:v>13749665.847098157</c:v>
                </c:pt>
                <c:pt idx="42">
                  <c:v>15377797.074709099</c:v>
                </c:pt>
                <c:pt idx="43">
                  <c:v>14401497.734259741</c:v>
                </c:pt>
                <c:pt idx="44">
                  <c:v>12447203.642917737</c:v>
                </c:pt>
                <c:pt idx="45">
                  <c:v>12925578.751427073</c:v>
                </c:pt>
                <c:pt idx="46">
                  <c:v>12898294.712555798</c:v>
                </c:pt>
                <c:pt idx="47">
                  <c:v>13905078.829401983</c:v>
                </c:pt>
                <c:pt idx="48">
                  <c:v>15367827.551180774</c:v>
                </c:pt>
                <c:pt idx="49">
                  <c:v>14840473.569074078</c:v>
                </c:pt>
                <c:pt idx="50">
                  <c:v>14650115.423118051</c:v>
                </c:pt>
                <c:pt idx="51">
                  <c:v>13862796.807739938</c:v>
                </c:pt>
                <c:pt idx="52">
                  <c:v>13865227.004167855</c:v>
                </c:pt>
                <c:pt idx="53">
                  <c:v>14938009.062366666</c:v>
                </c:pt>
                <c:pt idx="54">
                  <c:v>15326023.583571343</c:v>
                </c:pt>
                <c:pt idx="55">
                  <c:v>15852125.664709365</c:v>
                </c:pt>
                <c:pt idx="56">
                  <c:v>13772772.078958217</c:v>
                </c:pt>
                <c:pt idx="57">
                  <c:v>13673544.109978531</c:v>
                </c:pt>
                <c:pt idx="58">
                  <c:v>14026152.971370848</c:v>
                </c:pt>
                <c:pt idx="59">
                  <c:v>15173463.544160215</c:v>
                </c:pt>
                <c:pt idx="60">
                  <c:v>15270833.070550801</c:v>
                </c:pt>
                <c:pt idx="61">
                  <c:v>14863589.454861253</c:v>
                </c:pt>
                <c:pt idx="62">
                  <c:v>14817180.991339229</c:v>
                </c:pt>
                <c:pt idx="63">
                  <c:v>13555178.412091011</c:v>
                </c:pt>
                <c:pt idx="64">
                  <c:v>13769372.45849522</c:v>
                </c:pt>
                <c:pt idx="65">
                  <c:v>14523490.039386636</c:v>
                </c:pt>
                <c:pt idx="66">
                  <c:v>15302960.649748145</c:v>
                </c:pt>
                <c:pt idx="67">
                  <c:v>14588747.482614748</c:v>
                </c:pt>
                <c:pt idx="68">
                  <c:v>13464727.984225221</c:v>
                </c:pt>
                <c:pt idx="69">
                  <c:v>13838653.254924821</c:v>
                </c:pt>
                <c:pt idx="70">
                  <c:v>14100402.192830546</c:v>
                </c:pt>
                <c:pt idx="71">
                  <c:v>15213653.670461049</c:v>
                </c:pt>
                <c:pt idx="72">
                  <c:v>15816978.506878335</c:v>
                </c:pt>
                <c:pt idx="73">
                  <c:v>14342209.394693509</c:v>
                </c:pt>
                <c:pt idx="74">
                  <c:v>14525172.564042</c:v>
                </c:pt>
                <c:pt idx="75">
                  <c:v>13636307.745451562</c:v>
                </c:pt>
                <c:pt idx="76">
                  <c:v>13695911.597658424</c:v>
                </c:pt>
                <c:pt idx="77">
                  <c:v>13966965.274910184</c:v>
                </c:pt>
                <c:pt idx="78">
                  <c:v>14207598.916622788</c:v>
                </c:pt>
                <c:pt idx="79">
                  <c:v>15006493.12031774</c:v>
                </c:pt>
                <c:pt idx="80">
                  <c:v>13409140.705416877</c:v>
                </c:pt>
                <c:pt idx="81">
                  <c:v>13955817.962416802</c:v>
                </c:pt>
                <c:pt idx="82">
                  <c:v>13820136.823378984</c:v>
                </c:pt>
                <c:pt idx="83">
                  <c:v>15248107.203595281</c:v>
                </c:pt>
                <c:pt idx="84">
                  <c:v>15589585.524947181</c:v>
                </c:pt>
                <c:pt idx="85">
                  <c:v>14453253.228258112</c:v>
                </c:pt>
                <c:pt idx="86">
                  <c:v>14300535.725176193</c:v>
                </c:pt>
                <c:pt idx="87">
                  <c:v>13475684.208592605</c:v>
                </c:pt>
                <c:pt idx="88">
                  <c:v>14077292.549984325</c:v>
                </c:pt>
                <c:pt idx="89">
                  <c:v>14289077.185725151</c:v>
                </c:pt>
                <c:pt idx="90">
                  <c:v>16156094.992814137</c:v>
                </c:pt>
                <c:pt idx="91">
                  <c:v>15817602.410174122</c:v>
                </c:pt>
                <c:pt idx="92">
                  <c:v>13665126.741804067</c:v>
                </c:pt>
                <c:pt idx="93">
                  <c:v>13675453.263693742</c:v>
                </c:pt>
                <c:pt idx="94">
                  <c:v>13942082.606782282</c:v>
                </c:pt>
                <c:pt idx="95">
                  <c:v>15337441.842825925</c:v>
                </c:pt>
                <c:pt idx="96">
                  <c:v>15773291.281379716</c:v>
                </c:pt>
                <c:pt idx="97">
                  <c:v>14557766.457864411</c:v>
                </c:pt>
                <c:pt idx="98">
                  <c:v>14644992.751811894</c:v>
                </c:pt>
                <c:pt idx="99">
                  <c:v>13708436.893500907</c:v>
                </c:pt>
                <c:pt idx="100">
                  <c:v>13710090.680026842</c:v>
                </c:pt>
                <c:pt idx="101">
                  <c:v>14231027.025688432</c:v>
                </c:pt>
                <c:pt idx="102">
                  <c:v>16643462.941569053</c:v>
                </c:pt>
                <c:pt idx="103">
                  <c:v>15522358.178482177</c:v>
                </c:pt>
                <c:pt idx="104">
                  <c:v>13713850.40633731</c:v>
                </c:pt>
                <c:pt idx="105">
                  <c:v>13771344.502048649</c:v>
                </c:pt>
                <c:pt idx="106">
                  <c:v>13659606.370576827</c:v>
                </c:pt>
                <c:pt idx="107">
                  <c:v>14863278.528600156</c:v>
                </c:pt>
                <c:pt idx="108">
                  <c:v>15194130.205300957</c:v>
                </c:pt>
                <c:pt idx="109">
                  <c:v>14450236.753076222</c:v>
                </c:pt>
                <c:pt idx="110">
                  <c:v>13988749.545908784</c:v>
                </c:pt>
                <c:pt idx="111">
                  <c:v>13722149.885493051</c:v>
                </c:pt>
                <c:pt idx="112">
                  <c:v>13990099.536451489</c:v>
                </c:pt>
                <c:pt idx="113">
                  <c:v>15027812.877159955</c:v>
                </c:pt>
                <c:pt idx="114">
                  <c:v>16600504.030778389</c:v>
                </c:pt>
                <c:pt idx="115">
                  <c:v>15380272.17961348</c:v>
                </c:pt>
                <c:pt idx="116">
                  <c:v>13817867.208517861</c:v>
                </c:pt>
                <c:pt idx="117">
                  <c:v>13788562.125257181</c:v>
                </c:pt>
                <c:pt idx="118">
                  <c:v>14096351.504535565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560384"/>
        <c:axId val="172562304"/>
      </c:lineChart>
      <c:dateAx>
        <c:axId val="1725603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72562304"/>
        <c:crosses val="autoZero"/>
        <c:auto val="1"/>
        <c:lblOffset val="100"/>
        <c:baseTimeUnit val="months"/>
      </c:dateAx>
      <c:valAx>
        <c:axId val="172562304"/>
        <c:scaling>
          <c:orientation val="minMax"/>
          <c:max val="16643462.941569053"/>
          <c:min val="12254987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725603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[GSLT50 Application 2003 to 2014.xlsx]PredictedAnnualDataSumm!PivotTable2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PredictedAnnualDataSumm!$B$3</c:f>
              <c:strCache>
                <c:ptCount val="1"/>
                <c:pt idx="0">
                  <c:v>GSlt50kWh </c:v>
                </c:pt>
              </c:strCache>
            </c:strRef>
          </c:tx>
          <c:marker>
            <c:symbol val="none"/>
          </c:marker>
          <c:cat>
            <c:strRef>
              <c:f>PredictedAnnualDataSumm!$A$4:$A$13</c:f>
              <c:strCach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strCache>
            </c:strRef>
          </c:cat>
          <c:val>
            <c:numRef>
              <c:f>PredictedAnnualDataSumm!$B$4:$B$13</c:f>
              <c:numCache>
                <c:formatCode>#,##0_ ;[Red]\-#,##0\ </c:formatCode>
                <c:ptCount val="10"/>
                <c:pt idx="0">
                  <c:v>164870095</c:v>
                </c:pt>
                <c:pt idx="1">
                  <c:v>159898814</c:v>
                </c:pt>
                <c:pt idx="2">
                  <c:v>165624026</c:v>
                </c:pt>
                <c:pt idx="3">
                  <c:v>164584172</c:v>
                </c:pt>
                <c:pt idx="4">
                  <c:v>177274923</c:v>
                </c:pt>
                <c:pt idx="5">
                  <c:v>173814745</c:v>
                </c:pt>
                <c:pt idx="6">
                  <c:v>172363092</c:v>
                </c:pt>
                <c:pt idx="7">
                  <c:v>172200325</c:v>
                </c:pt>
                <c:pt idx="8">
                  <c:v>174484065</c:v>
                </c:pt>
                <c:pt idx="9">
                  <c:v>174704767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PredictedAnnualDataSumm!$C$3</c:f>
              <c:strCache>
                <c:ptCount val="1"/>
                <c:pt idx="0">
                  <c:v>Predicted Value </c:v>
                </c:pt>
              </c:strCache>
            </c:strRef>
          </c:tx>
          <c:marker>
            <c:symbol val="none"/>
          </c:marker>
          <c:cat>
            <c:strRef>
              <c:f>PredictedAnnualDataSumm!$A$4:$A$13</c:f>
              <c:strCach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strCache>
            </c:strRef>
          </c:cat>
          <c:val>
            <c:numRef>
              <c:f>PredictedAnnualDataSumm!$C$4:$C$13</c:f>
              <c:numCache>
                <c:formatCode>#,##0_ ;[Red]\-#,##0\ </c:formatCode>
                <c:ptCount val="10"/>
                <c:pt idx="0">
                  <c:v>163660459.50996459</c:v>
                </c:pt>
                <c:pt idx="1">
                  <c:v>161889802.43714827</c:v>
                </c:pt>
                <c:pt idx="2">
                  <c:v>166584522.60541892</c:v>
                </c:pt>
                <c:pt idx="3">
                  <c:v>162648134.87504691</c:v>
                </c:pt>
                <c:pt idx="4">
                  <c:v>175348531.37039587</c:v>
                </c:pt>
                <c:pt idx="5">
                  <c:v>173308789.66152868</c:v>
                </c:pt>
                <c:pt idx="6">
                  <c:v>171630839.81538248</c:v>
                </c:pt>
                <c:pt idx="7">
                  <c:v>174779230.28077784</c:v>
                </c:pt>
                <c:pt idx="8">
                  <c:v>174799506.01788637</c:v>
                </c:pt>
                <c:pt idx="9">
                  <c:v>174975019.85402966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PredictedAnnualDataSumm!$D$3</c:f>
              <c:strCache>
                <c:ptCount val="1"/>
                <c:pt idx="0">
                  <c:v>Absolute % Error  </c:v>
                </c:pt>
              </c:strCache>
            </c:strRef>
          </c:tx>
          <c:marker>
            <c:symbol val="none"/>
          </c:marker>
          <c:cat>
            <c:strRef>
              <c:f>PredictedAnnualDataSumm!$A$4:$A$13</c:f>
              <c:strCach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strCache>
            </c:strRef>
          </c:cat>
          <c:val>
            <c:numRef>
              <c:f>PredictedAnnualDataSumm!$D$4:$D$13</c:f>
              <c:numCache>
                <c:formatCode>0.0%</c:formatCode>
                <c:ptCount val="10"/>
                <c:pt idx="0">
                  <c:v>7.3369005460657659E-3</c:v>
                </c:pt>
                <c:pt idx="1">
                  <c:v>1.245155224946367E-2</c:v>
                </c:pt>
                <c:pt idx="2">
                  <c:v>5.7992588914540727E-3</c:v>
                </c:pt>
                <c:pt idx="3">
                  <c:v>1.1763203602306855E-2</c:v>
                </c:pt>
                <c:pt idx="4">
                  <c:v>1.0866689980760172E-2</c:v>
                </c:pt>
                <c:pt idx="5">
                  <c:v>2.910888477679631E-3</c:v>
                </c:pt>
                <c:pt idx="6">
                  <c:v>4.2483119565847622E-3</c:v>
                </c:pt>
                <c:pt idx="7">
                  <c:v>1.4976192877556077E-2</c:v>
                </c:pt>
                <c:pt idx="8">
                  <c:v>1.8078500055943242E-3</c:v>
                </c:pt>
                <c:pt idx="9">
                  <c:v>1.5469117338375515E-3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534656"/>
        <c:axId val="200561408"/>
      </c:lineChart>
      <c:catAx>
        <c:axId val="200534656"/>
        <c:scaling>
          <c:orientation val="minMax"/>
        </c:scaling>
        <c:delete val="0"/>
        <c:axPos val="b"/>
        <c:majorTickMark val="out"/>
        <c:minorTickMark val="none"/>
        <c:tickLblPos val="nextTo"/>
        <c:crossAx val="200561408"/>
        <c:crosses val="autoZero"/>
        <c:auto val="1"/>
        <c:lblAlgn val="ctr"/>
        <c:lblOffset val="100"/>
        <c:noMultiLvlLbl val="0"/>
      </c:catAx>
      <c:valAx>
        <c:axId val="200561408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2005346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[GSLT50 Application 2003 to 2014.xlsx]PredictedAnnualDataSumm2!PivotTable2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PredictedAnnualDataSumm2!$B$3</c:f>
              <c:strCache>
                <c:ptCount val="1"/>
                <c:pt idx="0">
                  <c:v>GSlt50kWh </c:v>
                </c:pt>
              </c:strCache>
            </c:strRef>
          </c:tx>
          <c:marker>
            <c:symbol val="none"/>
          </c:marker>
          <c:cat>
            <c:strRef>
              <c:f>PredictedAnnualDataSumm2!$A$4:$A$13</c:f>
              <c:strCach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strCache>
            </c:strRef>
          </c:cat>
          <c:val>
            <c:numRef>
              <c:f>PredictedAnnualDataSumm2!$B$4:$B$13</c:f>
              <c:numCache>
                <c:formatCode>#,##0_ ;[Red]\-#,##0\ </c:formatCode>
                <c:ptCount val="10"/>
                <c:pt idx="0">
                  <c:v>164870095</c:v>
                </c:pt>
                <c:pt idx="1">
                  <c:v>159898814</c:v>
                </c:pt>
                <c:pt idx="2">
                  <c:v>165624026</c:v>
                </c:pt>
                <c:pt idx="3">
                  <c:v>164584172</c:v>
                </c:pt>
                <c:pt idx="4">
                  <c:v>177274923</c:v>
                </c:pt>
                <c:pt idx="5">
                  <c:v>173814745</c:v>
                </c:pt>
                <c:pt idx="6">
                  <c:v>172363092</c:v>
                </c:pt>
                <c:pt idx="7">
                  <c:v>172200325</c:v>
                </c:pt>
                <c:pt idx="8">
                  <c:v>174484065</c:v>
                </c:pt>
                <c:pt idx="9">
                  <c:v>174704767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PredictedAnnualDataSumm2!$C$3</c:f>
              <c:strCache>
                <c:ptCount val="1"/>
                <c:pt idx="0">
                  <c:v>Predicted Value </c:v>
                </c:pt>
              </c:strCache>
            </c:strRef>
          </c:tx>
          <c:marker>
            <c:symbol val="none"/>
          </c:marker>
          <c:cat>
            <c:strRef>
              <c:f>PredictedAnnualDataSumm2!$A$4:$A$13</c:f>
              <c:strCach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strCache>
            </c:strRef>
          </c:cat>
          <c:val>
            <c:numRef>
              <c:f>PredictedAnnualDataSumm2!$C$4:$C$13</c:f>
              <c:numCache>
                <c:formatCode>#,##0_ ;[Red]\-#,##0\ </c:formatCode>
                <c:ptCount val="10"/>
                <c:pt idx="0">
                  <c:v>163660459.50996459</c:v>
                </c:pt>
                <c:pt idx="1">
                  <c:v>161889802.43714827</c:v>
                </c:pt>
                <c:pt idx="2">
                  <c:v>166584522.60541892</c:v>
                </c:pt>
                <c:pt idx="3">
                  <c:v>162648134.87504691</c:v>
                </c:pt>
                <c:pt idx="4">
                  <c:v>175348531.37039587</c:v>
                </c:pt>
                <c:pt idx="5">
                  <c:v>173308789.66152868</c:v>
                </c:pt>
                <c:pt idx="6">
                  <c:v>171630839.81538248</c:v>
                </c:pt>
                <c:pt idx="7">
                  <c:v>174779230.28077784</c:v>
                </c:pt>
                <c:pt idx="8">
                  <c:v>174799506.01788637</c:v>
                </c:pt>
                <c:pt idx="9">
                  <c:v>174975019.85402966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765184"/>
        <c:axId val="324766720"/>
      </c:lineChart>
      <c:catAx>
        <c:axId val="324765184"/>
        <c:scaling>
          <c:orientation val="minMax"/>
        </c:scaling>
        <c:delete val="0"/>
        <c:axPos val="b"/>
        <c:majorTickMark val="out"/>
        <c:minorTickMark val="none"/>
        <c:tickLblPos val="nextTo"/>
        <c:crossAx val="324766720"/>
        <c:crosses val="autoZero"/>
        <c:auto val="1"/>
        <c:lblAlgn val="ctr"/>
        <c:lblOffset val="100"/>
        <c:noMultiLvlLbl val="0"/>
      </c:catAx>
      <c:valAx>
        <c:axId val="324766720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3247651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'Normalized Monthly Data Summ'!$C$1</c:f>
              <c:strCache>
                <c:ptCount val="1"/>
                <c:pt idx="0">
                  <c:v>GSlt50kWh</c:v>
                </c:pt>
              </c:strCache>
            </c:strRef>
          </c:tx>
          <c:marker>
            <c:symbol val="none"/>
          </c:marker>
          <c:cat>
            <c:numRef>
              <c:f>'Normalized Monthly Data Summ'!$A$2:$A$145</c:f>
              <c:numCache>
                <c:formatCode>mmm\-yy</c:formatCode>
                <c:ptCount val="144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</c:numCache>
            </c:numRef>
          </c:cat>
          <c:val>
            <c:numRef>
              <c:f>'Normalized Monthly Data Summ'!$C$2:$C$145</c:f>
              <c:numCache>
                <c:formatCode>#,##0</c:formatCode>
                <c:ptCount val="144"/>
                <c:pt idx="0">
                  <c:v>14725364</c:v>
                </c:pt>
                <c:pt idx="1">
                  <c:v>13813814</c:v>
                </c:pt>
                <c:pt idx="2">
                  <c:v>14528938</c:v>
                </c:pt>
                <c:pt idx="3">
                  <c:v>13401771</c:v>
                </c:pt>
                <c:pt idx="4">
                  <c:v>12623569</c:v>
                </c:pt>
                <c:pt idx="5">
                  <c:v>13621464</c:v>
                </c:pt>
                <c:pt idx="6">
                  <c:v>15172270</c:v>
                </c:pt>
                <c:pt idx="7">
                  <c:v>13939309</c:v>
                </c:pt>
                <c:pt idx="8">
                  <c:v>13536278</c:v>
                </c:pt>
                <c:pt idx="9">
                  <c:v>12902693</c:v>
                </c:pt>
                <c:pt idx="10">
                  <c:v>12759013</c:v>
                </c:pt>
                <c:pt idx="11">
                  <c:v>13845612</c:v>
                </c:pt>
                <c:pt idx="12">
                  <c:v>14085449</c:v>
                </c:pt>
                <c:pt idx="13">
                  <c:v>13888435</c:v>
                </c:pt>
                <c:pt idx="14">
                  <c:v>13762531</c:v>
                </c:pt>
                <c:pt idx="15">
                  <c:v>12400465</c:v>
                </c:pt>
                <c:pt idx="16">
                  <c:v>12698878</c:v>
                </c:pt>
                <c:pt idx="17">
                  <c:v>12797929</c:v>
                </c:pt>
                <c:pt idx="18">
                  <c:v>13695289</c:v>
                </c:pt>
                <c:pt idx="19">
                  <c:v>13771120</c:v>
                </c:pt>
                <c:pt idx="20">
                  <c:v>13033548</c:v>
                </c:pt>
                <c:pt idx="21">
                  <c:v>12801196</c:v>
                </c:pt>
                <c:pt idx="22">
                  <c:v>13166644</c:v>
                </c:pt>
                <c:pt idx="23">
                  <c:v>13797330</c:v>
                </c:pt>
                <c:pt idx="24">
                  <c:v>14766967</c:v>
                </c:pt>
                <c:pt idx="25">
                  <c:v>13804600</c:v>
                </c:pt>
                <c:pt idx="26">
                  <c:v>13686035</c:v>
                </c:pt>
                <c:pt idx="27">
                  <c:v>12498043</c:v>
                </c:pt>
                <c:pt idx="28">
                  <c:v>12869194</c:v>
                </c:pt>
                <c:pt idx="29">
                  <c:v>14454200</c:v>
                </c:pt>
                <c:pt idx="30">
                  <c:v>15509626</c:v>
                </c:pt>
                <c:pt idx="31">
                  <c:v>14861042</c:v>
                </c:pt>
                <c:pt idx="32">
                  <c:v>13389341</c:v>
                </c:pt>
                <c:pt idx="33">
                  <c:v>12747922</c:v>
                </c:pt>
                <c:pt idx="34">
                  <c:v>12843936</c:v>
                </c:pt>
                <c:pt idx="35">
                  <c:v>14193120</c:v>
                </c:pt>
                <c:pt idx="36">
                  <c:v>14265893</c:v>
                </c:pt>
                <c:pt idx="37">
                  <c:v>13236791</c:v>
                </c:pt>
                <c:pt idx="38">
                  <c:v>13910653</c:v>
                </c:pt>
                <c:pt idx="39">
                  <c:v>12254987</c:v>
                </c:pt>
                <c:pt idx="40">
                  <c:v>12986715</c:v>
                </c:pt>
                <c:pt idx="41">
                  <c:v>13696422</c:v>
                </c:pt>
                <c:pt idx="42">
                  <c:v>15371315</c:v>
                </c:pt>
                <c:pt idx="43">
                  <c:v>14499122</c:v>
                </c:pt>
                <c:pt idx="44">
                  <c:v>12687211</c:v>
                </c:pt>
                <c:pt idx="45">
                  <c:v>13130024</c:v>
                </c:pt>
                <c:pt idx="46">
                  <c:v>13947133</c:v>
                </c:pt>
                <c:pt idx="47">
                  <c:v>14597906</c:v>
                </c:pt>
                <c:pt idx="48">
                  <c:v>15809611</c:v>
                </c:pt>
                <c:pt idx="49">
                  <c:v>15056106</c:v>
                </c:pt>
                <c:pt idx="50">
                  <c:v>15315370</c:v>
                </c:pt>
                <c:pt idx="51">
                  <c:v>13685110</c:v>
                </c:pt>
                <c:pt idx="52">
                  <c:v>13960122</c:v>
                </c:pt>
                <c:pt idx="53">
                  <c:v>14673629</c:v>
                </c:pt>
                <c:pt idx="54">
                  <c:v>15730380</c:v>
                </c:pt>
                <c:pt idx="55">
                  <c:v>15502155</c:v>
                </c:pt>
                <c:pt idx="56">
                  <c:v>14311612</c:v>
                </c:pt>
                <c:pt idx="57">
                  <c:v>13967367</c:v>
                </c:pt>
                <c:pt idx="58">
                  <c:v>13996509</c:v>
                </c:pt>
                <c:pt idx="59">
                  <c:v>15266952</c:v>
                </c:pt>
                <c:pt idx="60">
                  <c:v>15544828</c:v>
                </c:pt>
                <c:pt idx="61">
                  <c:v>14862324</c:v>
                </c:pt>
                <c:pt idx="62">
                  <c:v>15097048</c:v>
                </c:pt>
                <c:pt idx="63">
                  <c:v>13585077</c:v>
                </c:pt>
                <c:pt idx="64">
                  <c:v>13492129</c:v>
                </c:pt>
                <c:pt idx="65">
                  <c:v>14258259</c:v>
                </c:pt>
                <c:pt idx="66">
                  <c:v>15471914</c:v>
                </c:pt>
                <c:pt idx="67">
                  <c:v>15015979</c:v>
                </c:pt>
                <c:pt idx="68">
                  <c:v>13735683</c:v>
                </c:pt>
                <c:pt idx="69">
                  <c:v>13572429</c:v>
                </c:pt>
                <c:pt idx="70">
                  <c:v>14047607</c:v>
                </c:pt>
                <c:pt idx="71">
                  <c:v>15131468</c:v>
                </c:pt>
                <c:pt idx="72">
                  <c:v>15895146</c:v>
                </c:pt>
                <c:pt idx="73">
                  <c:v>14653535</c:v>
                </c:pt>
                <c:pt idx="74">
                  <c:v>15181939</c:v>
                </c:pt>
                <c:pt idx="75">
                  <c:v>13561049</c:v>
                </c:pt>
                <c:pt idx="76">
                  <c:v>13559089</c:v>
                </c:pt>
                <c:pt idx="77">
                  <c:v>13757165</c:v>
                </c:pt>
                <c:pt idx="78">
                  <c:v>14681369</c:v>
                </c:pt>
                <c:pt idx="79">
                  <c:v>15190741</c:v>
                </c:pt>
                <c:pt idx="80">
                  <c:v>13734145</c:v>
                </c:pt>
                <c:pt idx="81">
                  <c:v>13581813</c:v>
                </c:pt>
                <c:pt idx="82">
                  <c:v>13607461</c:v>
                </c:pt>
                <c:pt idx="83">
                  <c:v>14959640</c:v>
                </c:pt>
                <c:pt idx="84">
                  <c:v>15762767</c:v>
                </c:pt>
                <c:pt idx="85">
                  <c:v>14456043</c:v>
                </c:pt>
                <c:pt idx="86">
                  <c:v>14266604</c:v>
                </c:pt>
                <c:pt idx="87">
                  <c:v>12709245</c:v>
                </c:pt>
                <c:pt idx="88">
                  <c:v>13617876</c:v>
                </c:pt>
                <c:pt idx="89">
                  <c:v>14352297</c:v>
                </c:pt>
                <c:pt idx="90">
                  <c:v>16022256</c:v>
                </c:pt>
                <c:pt idx="91">
                  <c:v>15750964</c:v>
                </c:pt>
                <c:pt idx="92">
                  <c:v>13403453</c:v>
                </c:pt>
                <c:pt idx="93">
                  <c:v>13142565</c:v>
                </c:pt>
                <c:pt idx="94">
                  <c:v>13574075</c:v>
                </c:pt>
                <c:pt idx="95">
                  <c:v>15142180</c:v>
                </c:pt>
                <c:pt idx="96">
                  <c:v>15948894</c:v>
                </c:pt>
                <c:pt idx="97">
                  <c:v>14508851</c:v>
                </c:pt>
                <c:pt idx="98">
                  <c:v>15118512</c:v>
                </c:pt>
                <c:pt idx="99">
                  <c:v>13472398</c:v>
                </c:pt>
                <c:pt idx="100">
                  <c:v>13580628</c:v>
                </c:pt>
                <c:pt idx="101">
                  <c:v>14441555</c:v>
                </c:pt>
                <c:pt idx="102">
                  <c:v>16563549</c:v>
                </c:pt>
                <c:pt idx="103">
                  <c:v>15817066</c:v>
                </c:pt>
                <c:pt idx="104">
                  <c:v>13485911</c:v>
                </c:pt>
                <c:pt idx="105">
                  <c:v>13233997</c:v>
                </c:pt>
                <c:pt idx="106">
                  <c:v>13536526</c:v>
                </c:pt>
                <c:pt idx="107">
                  <c:v>14776178</c:v>
                </c:pt>
                <c:pt idx="108">
                  <c:v>15377774</c:v>
                </c:pt>
                <c:pt idx="109">
                  <c:v>14331621</c:v>
                </c:pt>
                <c:pt idx="110">
                  <c:v>14211977</c:v>
                </c:pt>
                <c:pt idx="111">
                  <c:v>13069683</c:v>
                </c:pt>
                <c:pt idx="112">
                  <c:v>13868621</c:v>
                </c:pt>
                <c:pt idx="113">
                  <c:v>14868354</c:v>
                </c:pt>
                <c:pt idx="114">
                  <c:v>16622947</c:v>
                </c:pt>
                <c:pt idx="115">
                  <c:v>15780828</c:v>
                </c:pt>
                <c:pt idx="116">
                  <c:v>14057851</c:v>
                </c:pt>
                <c:pt idx="117">
                  <c:v>13542230</c:v>
                </c:pt>
                <c:pt idx="118">
                  <c:v>14045765</c:v>
                </c:pt>
                <c:pt idx="119">
                  <c:v>14927116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'Normalized Monthly Data Summ'!$D$1</c:f>
              <c:strCache>
                <c:ptCount val="1"/>
                <c:pt idx="0">
                  <c:v>Normalized Value</c:v>
                </c:pt>
              </c:strCache>
            </c:strRef>
          </c:tx>
          <c:marker>
            <c:symbol val="none"/>
          </c:marker>
          <c:cat>
            <c:numRef>
              <c:f>'Normalized Monthly Data Summ'!$A$2:$A$145</c:f>
              <c:numCache>
                <c:formatCode>mmm\-yy</c:formatCode>
                <c:ptCount val="144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</c:numCache>
            </c:numRef>
          </c:cat>
          <c:val>
            <c:numRef>
              <c:f>'Normalized Monthly Data Summ'!$D$2:$D$145</c:f>
              <c:numCache>
                <c:formatCode>General</c:formatCode>
                <c:ptCount val="144"/>
                <c:pt idx="0">
                  <c:v>14661991.017988933</c:v>
                </c:pt>
                <c:pt idx="1">
                  <c:v>13667723.733413486</c:v>
                </c:pt>
                <c:pt idx="2">
                  <c:v>13680266.760893352</c:v>
                </c:pt>
                <c:pt idx="3">
                  <c:v>12851715.971703438</c:v>
                </c:pt>
                <c:pt idx="4">
                  <c:v>12952209.550539853</c:v>
                </c:pt>
                <c:pt idx="5">
                  <c:v>13603810.466635594</c:v>
                </c:pt>
                <c:pt idx="6">
                  <c:v>14805012.946153203</c:v>
                </c:pt>
                <c:pt idx="7">
                  <c:v>14398184.694229811</c:v>
                </c:pt>
                <c:pt idx="8">
                  <c:v>12708462.552987786</c:v>
                </c:pt>
                <c:pt idx="9">
                  <c:v>12905544.682496732</c:v>
                </c:pt>
                <c:pt idx="10">
                  <c:v>13014999.925769715</c:v>
                </c:pt>
                <c:pt idx="11">
                  <c:v>14257342.535225295</c:v>
                </c:pt>
                <c:pt idx="12">
                  <c:v>14673186.643404178</c:v>
                </c:pt>
                <c:pt idx="13">
                  <c:v>13907959.453907603</c:v>
                </c:pt>
                <c:pt idx="14">
                  <c:v>13703487.317310153</c:v>
                </c:pt>
                <c:pt idx="15">
                  <c:v>12865814.166670781</c:v>
                </c:pt>
                <c:pt idx="16">
                  <c:v>12994089.482648725</c:v>
                </c:pt>
                <c:pt idx="17">
                  <c:v>13623713.800707139</c:v>
                </c:pt>
                <c:pt idx="18">
                  <c:v>14875918.573783077</c:v>
                </c:pt>
                <c:pt idx="19">
                  <c:v>14386574.416021412</c:v>
                </c:pt>
                <c:pt idx="20">
                  <c:v>12724219.359127756</c:v>
                </c:pt>
                <c:pt idx="21">
                  <c:v>12816394.331967944</c:v>
                </c:pt>
                <c:pt idx="22">
                  <c:v>12933313.325517755</c:v>
                </c:pt>
                <c:pt idx="23">
                  <c:v>14190583.435526991</c:v>
                </c:pt>
                <c:pt idx="24">
                  <c:v>14573669.973046459</c:v>
                </c:pt>
                <c:pt idx="25">
                  <c:v>13595988.800197298</c:v>
                </c:pt>
                <c:pt idx="26">
                  <c:v>13608531.827677164</c:v>
                </c:pt>
                <c:pt idx="27">
                  <c:v>12858765.06918711</c:v>
                </c:pt>
                <c:pt idx="28">
                  <c:v>13023115.178169725</c:v>
                </c:pt>
                <c:pt idx="29">
                  <c:v>13704156.442579627</c:v>
                </c:pt>
                <c:pt idx="30">
                  <c:v>14923188.992202993</c:v>
                </c:pt>
                <c:pt idx="31">
                  <c:v>14489822.961517544</c:v>
                </c:pt>
                <c:pt idx="32">
                  <c:v>12810881.792897604</c:v>
                </c:pt>
                <c:pt idx="33">
                  <c:v>12976864.962919762</c:v>
                </c:pt>
                <c:pt idx="34">
                  <c:v>13030756.731909687</c:v>
                </c:pt>
                <c:pt idx="35">
                  <c:v>14191827.393906465</c:v>
                </c:pt>
                <c:pt idx="36">
                  <c:v>14572011.36187383</c:v>
                </c:pt>
                <c:pt idx="37">
                  <c:v>13587281.091540996</c:v>
                </c:pt>
                <c:pt idx="38">
                  <c:v>13591116.410364565</c:v>
                </c:pt>
                <c:pt idx="39">
                  <c:v>12784956.872005135</c:v>
                </c:pt>
                <c:pt idx="40">
                  <c:v>12912817.535189923</c:v>
                </c:pt>
                <c:pt idx="41">
                  <c:v>13748938.9442406</c:v>
                </c:pt>
                <c:pt idx="42">
                  <c:v>14935628.575997708</c:v>
                </c:pt>
                <c:pt idx="43">
                  <c:v>14528385.671281161</c:v>
                </c:pt>
                <c:pt idx="44">
                  <c:v>12679851.510259941</c:v>
                </c:pt>
                <c:pt idx="45">
                  <c:v>12835468.360453174</c:v>
                </c:pt>
                <c:pt idx="46">
                  <c:v>12949070.131657727</c:v>
                </c:pt>
                <c:pt idx="47">
                  <c:v>14189754.129940677</c:v>
                </c:pt>
                <c:pt idx="48">
                  <c:v>15567877.153216252</c:v>
                </c:pt>
                <c:pt idx="49">
                  <c:v>14550803.96501716</c:v>
                </c:pt>
                <c:pt idx="50">
                  <c:v>14584079.632154886</c:v>
                </c:pt>
                <c:pt idx="51">
                  <c:v>13739772.036824999</c:v>
                </c:pt>
                <c:pt idx="52">
                  <c:v>13804605.475449897</c:v>
                </c:pt>
                <c:pt idx="53">
                  <c:v>14561942.853800716</c:v>
                </c:pt>
                <c:pt idx="54">
                  <c:v>15792171.028839326</c:v>
                </c:pt>
                <c:pt idx="55">
                  <c:v>15385757.42970909</c:v>
                </c:pt>
                <c:pt idx="56">
                  <c:v>13608958.201904062</c:v>
                </c:pt>
                <c:pt idx="57">
                  <c:v>13721036.508815791</c:v>
                </c:pt>
                <c:pt idx="58">
                  <c:v>13854126.961298732</c:v>
                </c:pt>
                <c:pt idx="59">
                  <c:v>15096884.223547466</c:v>
                </c:pt>
                <c:pt idx="60">
                  <c:v>15536363.540936308</c:v>
                </c:pt>
                <c:pt idx="61">
                  <c:v>14755379.545299761</c:v>
                </c:pt>
                <c:pt idx="62">
                  <c:v>14574957.270705428</c:v>
                </c:pt>
                <c:pt idx="63">
                  <c:v>13716551.480408199</c:v>
                </c:pt>
                <c:pt idx="64">
                  <c:v>13848558.671524556</c:v>
                </c:pt>
                <c:pt idx="65">
                  <c:v>14545356.74207443</c:v>
                </c:pt>
                <c:pt idx="66">
                  <c:v>15701776.719931066</c:v>
                </c:pt>
                <c:pt idx="67">
                  <c:v>15255556.452657744</c:v>
                </c:pt>
                <c:pt idx="68">
                  <c:v>13551321.463655217</c:v>
                </c:pt>
                <c:pt idx="69">
                  <c:v>13791942.136445666</c:v>
                </c:pt>
                <c:pt idx="70">
                  <c:v>13958619.465174334</c:v>
                </c:pt>
                <c:pt idx="71">
                  <c:v>15070761.097578567</c:v>
                </c:pt>
                <c:pt idx="72">
                  <c:v>15508996.456587937</c:v>
                </c:pt>
                <c:pt idx="73">
                  <c:v>14423505.557517912</c:v>
                </c:pt>
                <c:pt idx="74">
                  <c:v>14494929.281626096</c:v>
                </c:pt>
                <c:pt idx="75">
                  <c:v>13635694.185742553</c:v>
                </c:pt>
                <c:pt idx="76">
                  <c:v>13805434.781036211</c:v>
                </c:pt>
                <c:pt idx="77">
                  <c:v>14474036.4616514</c:v>
                </c:pt>
                <c:pt idx="78">
                  <c:v>15600601.438400719</c:v>
                </c:pt>
                <c:pt idx="79">
                  <c:v>15276703.745108759</c:v>
                </c:pt>
                <c:pt idx="80">
                  <c:v>13593201.39576409</c:v>
                </c:pt>
                <c:pt idx="81">
                  <c:v>13883580.403733395</c:v>
                </c:pt>
                <c:pt idx="82">
                  <c:v>13929179.116860179</c:v>
                </c:pt>
                <c:pt idx="83">
                  <c:v>15169863.115143126</c:v>
                </c:pt>
                <c:pt idx="84">
                  <c:v>15587365.834494639</c:v>
                </c:pt>
                <c:pt idx="85">
                  <c:v>14557023.756914517</c:v>
                </c:pt>
                <c:pt idx="86">
                  <c:v>14578274.493050687</c:v>
                </c:pt>
                <c:pt idx="87">
                  <c:v>13716966.133201355</c:v>
                </c:pt>
                <c:pt idx="88">
                  <c:v>13746554.084407896</c:v>
                </c:pt>
                <c:pt idx="89">
                  <c:v>14505550.07393134</c:v>
                </c:pt>
                <c:pt idx="90">
                  <c:v>15744900.610419409</c:v>
                </c:pt>
                <c:pt idx="91">
                  <c:v>15392806.527192762</c:v>
                </c:pt>
                <c:pt idx="92">
                  <c:v>13626788.27200982</c:v>
                </c:pt>
                <c:pt idx="93">
                  <c:v>13731402.828644719</c:v>
                </c:pt>
                <c:pt idx="94">
                  <c:v>13928764.46406702</c:v>
                </c:pt>
                <c:pt idx="95">
                  <c:v>15134617.62772477</c:v>
                </c:pt>
                <c:pt idx="96">
                  <c:v>15617635.48839511</c:v>
                </c:pt>
                <c:pt idx="97">
                  <c:v>14506436.116149344</c:v>
                </c:pt>
                <c:pt idx="98">
                  <c:v>14506539.559834497</c:v>
                </c:pt>
                <c:pt idx="99">
                  <c:v>13652280.297468839</c:v>
                </c:pt>
                <c:pt idx="100">
                  <c:v>13796727.072379911</c:v>
                </c:pt>
                <c:pt idx="101">
                  <c:v>14552405.8395581</c:v>
                </c:pt>
                <c:pt idx="102">
                  <c:v>15733704.985004168</c:v>
                </c:pt>
                <c:pt idx="103">
                  <c:v>15352170.55346336</c:v>
                </c:pt>
                <c:pt idx="104">
                  <c:v>13642130.425356634</c:v>
                </c:pt>
                <c:pt idx="105">
                  <c:v>13808528.248171952</c:v>
                </c:pt>
                <c:pt idx="106">
                  <c:v>13822198.696225632</c:v>
                </c:pt>
                <c:pt idx="107">
                  <c:v>15055004.291438594</c:v>
                </c:pt>
                <c:pt idx="108">
                  <c:v>15494898.261620592</c:v>
                </c:pt>
                <c:pt idx="109">
                  <c:v>14737964.127987161</c:v>
                </c:pt>
                <c:pt idx="110">
                  <c:v>14467147.544484565</c:v>
                </c:pt>
                <c:pt idx="111">
                  <c:v>13695404.187957184</c:v>
                </c:pt>
                <c:pt idx="112">
                  <c:v>13868047.352802943</c:v>
                </c:pt>
                <c:pt idx="113">
                  <c:v>14597188.341219071</c:v>
                </c:pt>
                <c:pt idx="114">
                  <c:v>15816635.543635599</c:v>
                </c:pt>
                <c:pt idx="115">
                  <c:v>15355902.428601775</c:v>
                </c:pt>
                <c:pt idx="116">
                  <c:v>13698937.858019166</c:v>
                </c:pt>
                <c:pt idx="117">
                  <c:v>13825529.012691392</c:v>
                </c:pt>
                <c:pt idx="118">
                  <c:v>14003401.966835309</c:v>
                </c:pt>
                <c:pt idx="119">
                  <c:v>15111397.071307968</c:v>
                </c:pt>
                <c:pt idx="120">
                  <c:v>15520606.734796336</c:v>
                </c:pt>
                <c:pt idx="121">
                  <c:v>14362551.596923811</c:v>
                </c:pt>
                <c:pt idx="122">
                  <c:v>14504880.948661868</c:v>
                </c:pt>
                <c:pt idx="123">
                  <c:v>13650207.033503054</c:v>
                </c:pt>
                <c:pt idx="124">
                  <c:v>13797141.725173067</c:v>
                </c:pt>
                <c:pt idx="125">
                  <c:v>14555308.409110202</c:v>
                </c:pt>
                <c:pt idx="126">
                  <c:v>15737022.207349423</c:v>
                </c:pt>
                <c:pt idx="127">
                  <c:v>15356317.081394931</c:v>
                </c:pt>
                <c:pt idx="128">
                  <c:v>13645447.647701891</c:v>
                </c:pt>
                <c:pt idx="129">
                  <c:v>13807698.942585636</c:v>
                </c:pt>
                <c:pt idx="130">
                  <c:v>13817637.515500903</c:v>
                </c:pt>
                <c:pt idx="131">
                  <c:v>15050857.763507023</c:v>
                </c:pt>
                <c:pt idx="132">
                  <c:v>15494068.956034277</c:v>
                </c:pt>
                <c:pt idx="133">
                  <c:v>14700078.970553737</c:v>
                </c:pt>
                <c:pt idx="134">
                  <c:v>14504051.643075556</c:v>
                </c:pt>
                <c:pt idx="135">
                  <c:v>13648963.075123582</c:v>
                </c:pt>
                <c:pt idx="136">
                  <c:v>13797971.030759383</c:v>
                </c:pt>
                <c:pt idx="137">
                  <c:v>14556552.367489671</c:v>
                </c:pt>
                <c:pt idx="138">
                  <c:v>15738680.818522053</c:v>
                </c:pt>
                <c:pt idx="139">
                  <c:v>15358390.345360717</c:v>
                </c:pt>
                <c:pt idx="140">
                  <c:v>13647106.258874521</c:v>
                </c:pt>
                <c:pt idx="141">
                  <c:v>13806869.63699932</c:v>
                </c:pt>
                <c:pt idx="142">
                  <c:v>13815978.904328274</c:v>
                </c:pt>
                <c:pt idx="143">
                  <c:v>15048784.499541236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609536"/>
        <c:axId val="172611072"/>
      </c:lineChart>
      <c:dateAx>
        <c:axId val="1726095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72611072"/>
        <c:crosses val="autoZero"/>
        <c:auto val="1"/>
        <c:lblOffset val="100"/>
        <c:baseTimeUnit val="months"/>
      </c:dateAx>
      <c:valAx>
        <c:axId val="172611072"/>
        <c:scaling>
          <c:orientation val="minMax"/>
          <c:max val="16643462.941569053"/>
          <c:min val="12254987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726095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[GSLT50 Application 2003 to 2014.xlsx]NormalizedAnnualDataSumm!PivotTable1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NormalizedAnnualDataSumm!$B$3</c:f>
              <c:strCache>
                <c:ptCount val="1"/>
                <c:pt idx="0">
                  <c:v>GSlt50kWh </c:v>
                </c:pt>
              </c:strCache>
            </c:strRef>
          </c:tx>
          <c:marker>
            <c:symbol val="none"/>
          </c:marker>
          <c:cat>
            <c:strRef>
              <c:f>NormalizedAnnualDataSumm!$A$4:$A$15</c:f>
              <c:strCache>
                <c:ptCount val="1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</c:strCache>
            </c:strRef>
          </c:cat>
          <c:val>
            <c:numRef>
              <c:f>NormalizedAnnualDataSumm!$B$4:$B$15</c:f>
              <c:numCache>
                <c:formatCode>#,##0_ ;[Red]\-#,##0\ </c:formatCode>
                <c:ptCount val="12"/>
                <c:pt idx="0">
                  <c:v>164870095</c:v>
                </c:pt>
                <c:pt idx="1">
                  <c:v>159898814</c:v>
                </c:pt>
                <c:pt idx="2">
                  <c:v>165624026</c:v>
                </c:pt>
                <c:pt idx="3">
                  <c:v>164584172</c:v>
                </c:pt>
                <c:pt idx="4">
                  <c:v>177274923</c:v>
                </c:pt>
                <c:pt idx="5">
                  <c:v>173814745</c:v>
                </c:pt>
                <c:pt idx="6">
                  <c:v>172363092</c:v>
                </c:pt>
                <c:pt idx="7">
                  <c:v>172200325</c:v>
                </c:pt>
                <c:pt idx="8">
                  <c:v>174484065</c:v>
                </c:pt>
                <c:pt idx="9">
                  <c:v>174704767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NormalizedAnnualDataSumm!$C$3</c:f>
              <c:strCache>
                <c:ptCount val="1"/>
                <c:pt idx="0">
                  <c:v>Normalized Value </c:v>
                </c:pt>
              </c:strCache>
            </c:strRef>
          </c:tx>
          <c:marker>
            <c:symbol val="none"/>
          </c:marker>
          <c:cat>
            <c:strRef>
              <c:f>NormalizedAnnualDataSumm!$A$4:$A$15</c:f>
              <c:strCache>
                <c:ptCount val="1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</c:strCache>
            </c:strRef>
          </c:cat>
          <c:val>
            <c:numRef>
              <c:f>NormalizedAnnualDataSumm!$C$4:$C$15</c:f>
              <c:numCache>
                <c:formatCode>#,##0_ ;[Red]\-#,##0\ </c:formatCode>
                <c:ptCount val="12"/>
                <c:pt idx="0">
                  <c:v>163507264.83803722</c:v>
                </c:pt>
                <c:pt idx="1">
                  <c:v>163695254.30659351</c:v>
                </c:pt>
                <c:pt idx="2">
                  <c:v>163787570.12621146</c:v>
                </c:pt>
                <c:pt idx="3">
                  <c:v>163315280.59480545</c:v>
                </c:pt>
                <c:pt idx="4">
                  <c:v>174268015.47057834</c:v>
                </c:pt>
                <c:pt idx="5">
                  <c:v>174307144.58639127</c:v>
                </c:pt>
                <c:pt idx="6">
                  <c:v>173795725.93917239</c:v>
                </c:pt>
                <c:pt idx="7">
                  <c:v>174251014.70605892</c:v>
                </c:pt>
                <c:pt idx="8">
                  <c:v>174045761.57344615</c:v>
                </c:pt>
                <c:pt idx="9">
                  <c:v>174672453.69716272</c:v>
                </c:pt>
                <c:pt idx="10">
                  <c:v>173805677.60620815</c:v>
                </c:pt>
                <c:pt idx="11">
                  <c:v>174117496.50666231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607936"/>
        <c:axId val="173613824"/>
      </c:lineChart>
      <c:catAx>
        <c:axId val="173607936"/>
        <c:scaling>
          <c:orientation val="minMax"/>
        </c:scaling>
        <c:delete val="0"/>
        <c:axPos val="b"/>
        <c:majorTickMark val="out"/>
        <c:minorTickMark val="none"/>
        <c:tickLblPos val="nextTo"/>
        <c:crossAx val="173613824"/>
        <c:crosses val="autoZero"/>
        <c:auto val="1"/>
        <c:lblAlgn val="ctr"/>
        <c:lblOffset val="100"/>
        <c:noMultiLvlLbl val="0"/>
      </c:catAx>
      <c:valAx>
        <c:axId val="173613824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1736079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361950</xdr:colOff>
      <xdr:row>4</xdr:row>
      <xdr:rowOff>147637</xdr:rowOff>
    </xdr:from>
    <xdr:to>
      <xdr:col>13</xdr:col>
      <xdr:colOff>57150</xdr:colOff>
      <xdr:row>19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447675</xdr:colOff>
      <xdr:row>4</xdr:row>
      <xdr:rowOff>147637</xdr:rowOff>
    </xdr:from>
    <xdr:to>
      <xdr:col>12</xdr:col>
      <xdr:colOff>142875</xdr:colOff>
      <xdr:row>19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4</xdr:row>
      <xdr:rowOff>147637</xdr:rowOff>
    </xdr:from>
    <xdr:to>
      <xdr:col>13</xdr:col>
      <xdr:colOff>38100</xdr:colOff>
      <xdr:row>19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361950</xdr:colOff>
      <xdr:row>4</xdr:row>
      <xdr:rowOff>147637</xdr:rowOff>
    </xdr:from>
    <xdr:to>
      <xdr:col>13</xdr:col>
      <xdr:colOff>57150</xdr:colOff>
      <xdr:row>19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219075</xdr:colOff>
      <xdr:row>4</xdr:row>
      <xdr:rowOff>147637</xdr:rowOff>
    </xdr:from>
    <xdr:to>
      <xdr:col>12</xdr:col>
      <xdr:colOff>523875</xdr:colOff>
      <xdr:row>19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tin Benum" refreshedDate="41652.549381249999" createdVersion="4" refreshedVersion="4" minRefreshableVersion="3" recordCount="120">
  <cacheSource type="worksheet">
    <worksheetSource ref="A1:E121" sheet="Predicted Monthly Data Summ"/>
  </cacheSource>
  <cacheFields count="6">
    <cacheField name="Date" numFmtId="0">
      <sharedItems containsSemiMixedTypes="0" containsNonDate="0" containsDate="1" containsString="0" minDate="2003-01-01T00:00:00" maxDate="2012-12-02T00:00:00" count="120"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  <d v="2004-11-01T00:00:00"/>
        <d v="2004-12-01T00:00:00"/>
        <d v="2005-01-01T00:00:00"/>
        <d v="2005-02-01T00:00:00"/>
        <d v="2005-03-01T00:00:00"/>
        <d v="2005-04-01T00:00:00"/>
        <d v="2005-05-01T00:00:00"/>
        <d v="2005-06-01T00:00:00"/>
        <d v="2005-07-01T00:00:00"/>
        <d v="2005-08-01T00:00:00"/>
        <d v="2005-09-01T00:00:00"/>
        <d v="2005-10-01T00:00:00"/>
        <d v="2005-11-01T00:00:00"/>
        <d v="2005-12-01T00:00:00"/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</sharedItems>
    </cacheField>
    <cacheField name="Year" numFmtId="0">
      <sharedItems containsSemiMixedTypes="0" containsString="0" containsNumber="1" containsInteger="1" minValue="2003" maxValue="2012" count="10">
        <n v="2003"/>
        <n v="2004"/>
        <n v="2005"/>
        <n v="2006"/>
        <n v="2007"/>
        <n v="2008"/>
        <n v="2009"/>
        <n v="2010"/>
        <n v="2011"/>
        <n v="2012"/>
      </sharedItems>
    </cacheField>
    <cacheField name="GSlt50kWh" numFmtId="3">
      <sharedItems containsSemiMixedTypes="0" containsString="0" containsNumber="1" containsInteger="1" minValue="12254987" maxValue="16622947" count="120">
        <n v="14725364"/>
        <n v="13813814"/>
        <n v="14528938"/>
        <n v="13401771"/>
        <n v="12623569"/>
        <n v="13621464"/>
        <n v="15172270"/>
        <n v="13939309"/>
        <n v="13536278"/>
        <n v="12902693"/>
        <n v="12759013"/>
        <n v="13845612"/>
        <n v="14085449"/>
        <n v="13888435"/>
        <n v="13762531"/>
        <n v="12400465"/>
        <n v="12698878"/>
        <n v="12797929"/>
        <n v="13695289"/>
        <n v="13771120"/>
        <n v="13033548"/>
        <n v="12801196"/>
        <n v="13166644"/>
        <n v="13797330"/>
        <n v="14766967"/>
        <n v="13804600"/>
        <n v="13686035"/>
        <n v="12498043"/>
        <n v="12869194"/>
        <n v="14454200"/>
        <n v="15509626"/>
        <n v="14861042"/>
        <n v="13389341"/>
        <n v="12747922"/>
        <n v="12843936"/>
        <n v="14193120"/>
        <n v="14265893"/>
        <n v="13236791"/>
        <n v="13910653"/>
        <n v="12254987"/>
        <n v="12986715"/>
        <n v="13696422"/>
        <n v="15371315"/>
        <n v="14499122"/>
        <n v="12687211"/>
        <n v="13130024"/>
        <n v="13947133"/>
        <n v="14597906"/>
        <n v="15809611"/>
        <n v="15056106"/>
        <n v="15315370"/>
        <n v="13685110"/>
        <n v="13960122"/>
        <n v="14673629"/>
        <n v="15730380"/>
        <n v="15502155"/>
        <n v="14311612"/>
        <n v="13967367"/>
        <n v="13996509"/>
        <n v="15266952"/>
        <n v="15544828"/>
        <n v="14862324"/>
        <n v="15097048"/>
        <n v="13585077"/>
        <n v="13492129"/>
        <n v="14258259"/>
        <n v="15471914"/>
        <n v="15015979"/>
        <n v="13735683"/>
        <n v="13572429"/>
        <n v="14047607"/>
        <n v="15131468"/>
        <n v="15895146"/>
        <n v="14653535"/>
        <n v="15181939"/>
        <n v="13561049"/>
        <n v="13559089"/>
        <n v="13757165"/>
        <n v="14681369"/>
        <n v="15190741"/>
        <n v="13734145"/>
        <n v="13581813"/>
        <n v="13607461"/>
        <n v="14959640"/>
        <n v="15762767"/>
        <n v="14456043"/>
        <n v="14266604"/>
        <n v="12709245"/>
        <n v="13617876"/>
        <n v="14352297"/>
        <n v="16022256"/>
        <n v="15750964"/>
        <n v="13403453"/>
        <n v="13142565"/>
        <n v="13574075"/>
        <n v="15142180"/>
        <n v="15948894"/>
        <n v="14508851"/>
        <n v="15118512"/>
        <n v="13472398"/>
        <n v="13580628"/>
        <n v="14441555"/>
        <n v="16563549"/>
        <n v="15817066"/>
        <n v="13485911"/>
        <n v="13233997"/>
        <n v="13536526"/>
        <n v="14776178"/>
        <n v="15377774"/>
        <n v="14331621"/>
        <n v="14211977"/>
        <n v="13069683"/>
        <n v="13868621"/>
        <n v="14868354"/>
        <n v="16622947"/>
        <n v="15780828"/>
        <n v="14057851"/>
        <n v="13542230"/>
        <n v="14045765"/>
        <n v="14927116"/>
      </sharedItems>
    </cacheField>
    <cacheField name="Predicted Value" numFmtId="0">
      <sharedItems containsSemiMixedTypes="0" containsString="0" containsNumber="1" minValue="12447203.642917737" maxValue="16643462.941569053" count="120">
        <n v="14926411.643148167"/>
        <n v="13843356.740470985"/>
        <n v="13841749.241315886"/>
        <n v="13055380.432810698"/>
        <n v="12792272.269691246"/>
        <n v="13360623.000687011"/>
        <n v="14513381.129182177"/>
        <n v="14660845.226647623"/>
        <n v="12570028.687674262"/>
        <n v="12945041.807005124"/>
        <n v="13009450.699638357"/>
        <n v="14141918.631693037"/>
        <n v="15033608.880635917"/>
        <n v="13896861.001644887"/>
        <n v="13604711.092171969"/>
        <n v="12919751.072250305"/>
        <n v="12910321.391293881"/>
        <n v="13063526.299176501"/>
        <n v="14115640.19426336"/>
        <n v="13654100.804254362"/>
        <n v="12774471.303962154"/>
        <n v="12740473.449508877"/>
        <n v="12873936.60591222"/>
        <n v="14302400.342073865"/>
        <n v="14714620.316782966"/>
        <n v="13542438.768029688"/>
        <n v="13846316.167405877"/>
        <n v="12844169.032044357"/>
        <n v="12907075.420854727"/>
        <n v="14765015.831106016"/>
        <n v="15686075.901108768"/>
        <n v="14937822.078710062"/>
        <n v="13003958.174462741"/>
        <n v="12975438.67450705"/>
        <n v="12997183.913814967"/>
        <n v="14364408.326591715"/>
        <n v="14107541.134679118"/>
        <n v="13500158.241278667"/>
        <n v="13573636.348050784"/>
        <n v="12732903.55847571"/>
        <n v="13028779.000193045"/>
        <n v="13749665.847098157"/>
        <n v="15377797.074709099"/>
        <n v="14401497.734259741"/>
        <n v="12447203.642917737"/>
        <n v="12925578.751427073"/>
        <n v="12898294.712555798"/>
        <n v="13905078.829401983"/>
        <n v="15367827.551180774"/>
        <n v="14840473.569074078"/>
        <n v="14650115.423118051"/>
        <n v="13862796.807739938"/>
        <n v="13865227.004167855"/>
        <n v="14938009.062366666"/>
        <n v="15326023.583571343"/>
        <n v="15852125.664709365"/>
        <n v="13772772.078958217"/>
        <n v="13673544.109978531"/>
        <n v="14026152.971370848"/>
        <n v="15173463.544160215"/>
        <n v="15270833.070550801"/>
        <n v="14863589.454861253"/>
        <n v="14817180.991339229"/>
        <n v="13555178.412091011"/>
        <n v="13769372.45849522"/>
        <n v="14523490.039386636"/>
        <n v="15302960.649748145"/>
        <n v="14588747.482614748"/>
        <n v="13464727.984225221"/>
        <n v="13838653.254924821"/>
        <n v="14100402.192830546"/>
        <n v="15213653.670461049"/>
        <n v="15816978.506878335"/>
        <n v="14342209.394693509"/>
        <n v="14525172.564042"/>
        <n v="13636307.745451562"/>
        <n v="13695911.597658424"/>
        <n v="13966965.274910184"/>
        <n v="14207598.916622788"/>
        <n v="15006493.12031774"/>
        <n v="13409140.705416877"/>
        <n v="13955817.962416802"/>
        <n v="13820136.823378984"/>
        <n v="15248107.203595281"/>
        <n v="15589585.524947181"/>
        <n v="14453253.228258112"/>
        <n v="14300535.725176193"/>
        <n v="13475684.208592605"/>
        <n v="14077292.549984325"/>
        <n v="14289077.185725151"/>
        <n v="16156094.992814137"/>
        <n v="15817602.410174122"/>
        <n v="13665126.741804067"/>
        <n v="13675453.263693742"/>
        <n v="13942082.606782282"/>
        <n v="15337441.842825925"/>
        <n v="15773291.281379716"/>
        <n v="14557766.457864411"/>
        <n v="14644992.751811894"/>
        <n v="13708436.893500907"/>
        <n v="13710090.680026842"/>
        <n v="14231027.025688432"/>
        <n v="16643462.941569053"/>
        <n v="15522358.178482177"/>
        <n v="13713850.40633731"/>
        <n v="13771344.502048649"/>
        <n v="13659606.370576827"/>
        <n v="14863278.528600156"/>
        <n v="15194130.205300957"/>
        <n v="14450236.753076222"/>
        <n v="13988749.545908784"/>
        <n v="13722149.885493051"/>
        <n v="13990099.536451489"/>
        <n v="15027812.877159955"/>
        <n v="16600504.030778389"/>
        <n v="15380272.17961348"/>
        <n v="13817867.208517861"/>
        <n v="13788562.125257181"/>
        <n v="14096351.504535565"/>
        <n v="14918284.001936691"/>
      </sharedItems>
    </cacheField>
    <cacheField name="Absolute % Error" numFmtId="166">
      <sharedItems containsSemiMixedTypes="0" containsString="0" containsNumber="1" minValue="8.514515369557951E-5" maxValue="7.520099560563466E-2" count="120">
        <n v="1.3653152692739349E-2"/>
        <n v="2.1386374878787965E-3"/>
        <n v="4.7297934555444704E-2"/>
        <n v="2.5846626329408425E-2"/>
        <n v="1.3364150003160408E-2"/>
        <n v="1.9149263200562688E-2"/>
        <n v="4.3427178056930395E-2"/>
        <n v="5.1762696891762917E-2"/>
        <n v="7.1382200655581859E-2"/>
        <n v="3.2821680718222285E-3"/>
        <n v="1.962829723885048E-2"/>
        <n v="2.1400760883161916E-2"/>
        <n v="6.7314849575325367E-2"/>
        <n v="6.0669194512463288E-4"/>
        <n v="1.1467360751305927E-2"/>
        <n v="4.1876338689743067E-2"/>
        <n v="1.6650556946360258E-2"/>
        <n v="2.0753146792461586E-2"/>
        <n v="3.0693123326083847E-2"/>
        <n v="8.4974349033076213E-3"/>
        <n v="1.9877679971550776E-2"/>
        <n v="4.7435060357737301E-3"/>
        <n v="2.2230979594176029E-2"/>
        <n v="3.6606382689539585E-2"/>
        <n v="3.5448500167321933E-3"/>
        <n v="1.8990860435674491E-2"/>
        <n v="1.1711293110523045E-2"/>
        <n v="2.7694418401693503E-2"/>
        <n v="2.9435736888205125E-3"/>
        <n v="2.1503495946231296E-2"/>
        <n v="1.1376799228348113E-2"/>
        <n v="5.1665339960725786E-3"/>
        <n v="2.8782807573371889E-2"/>
        <n v="1.7847353828102326E-2"/>
        <n v="1.1931538261711012E-2"/>
        <n v="1.2068405438107704E-2"/>
        <n v="1.1100031755522197E-2"/>
        <n v="1.9896607967797256E-2"/>
        <n v="2.422723447628344E-2"/>
        <n v="3.8997720558635471E-2"/>
        <n v="3.2390023337729784E-3"/>
        <n v="3.8874274681487478E-3"/>
        <n v="4.2169942578750003E-4"/>
        <n v="6.7331156838502789E-3"/>
        <n v="1.8917266929844759E-2"/>
        <n v="1.5570820630101435E-2"/>
        <n v="7.520099560563466E-2"/>
        <n v="4.7460722832303279E-2"/>
        <n v="2.7943979698123227E-2"/>
        <n v="1.4321925664306725E-2"/>
        <n v="4.343705551233492E-2"/>
        <n v="1.2983951735860193E-2"/>
        <n v="6.7975763988413008E-3"/>
        <n v="1.8017360420293185E-2"/>
        <n v="2.5705444905250684E-2"/>
        <n v="2.2575613823327467E-2"/>
        <n v="3.7650540067868173E-2"/>
        <n v="2.1036383594808489E-2"/>
        <n v="2.1179546536102606E-3"/>
        <n v="6.1235835312631369E-3"/>
        <n v="1.7626115222966685E-2"/>
        <n v="8.514515369557951E-5"/>
        <n v="1.8537863075004529E-2"/>
        <n v="2.2008405185328594E-3"/>
        <n v="2.0548533036944736E-2"/>
        <n v="1.8601923235272669E-2"/>
        <n v="1.0920003191063196E-2"/>
        <n v="2.8451792412952349E-2"/>
        <n v="1.9726359131524731E-2"/>
        <n v="1.9615078106123875E-2"/>
        <n v="3.7583050857377936E-3"/>
        <n v="5.4314406547368238E-3"/>
        <n v="4.9176958249810962E-3"/>
        <n v="2.1245768021606475E-2"/>
        <n v="4.3259720379458771E-2"/>
        <n v="5.5496256559180715E-3"/>
        <n v="1.0090840001007715E-2"/>
        <n v="1.5250255042385813E-2"/>
        <n v="3.2270157052602673E-2"/>
        <n v="1.2128959323462868E-2"/>
        <n v="2.3663962669909423E-2"/>
        <n v="2.7537189800566509E-2"/>
        <n v="1.5629353880123844E-2"/>
        <n v="1.9283031115406565E-2"/>
        <n v="1.0986743320688471E-2"/>
        <n v="1.9298308270718028E-4"/>
        <n v="2.3784023987904073E-3"/>
        <n v="6.0305644323687589E-2"/>
        <n v="3.3736285305015608E-2"/>
        <n v="4.4048568863123E-3"/>
        <n v="8.3533175861212478E-3"/>
        <n v="4.2307512209488942E-3"/>
        <n v="1.952286040053015E-2"/>
        <n v="4.0546747434290223E-2"/>
        <n v="2.7111063316084653E-2"/>
        <n v="1.2895226633544508E-2"/>
        <n v="1.1010338310624142E-2"/>
        <n v="3.371421890293806E-3"/>
        <n v="3.1320492928676204E-2"/>
        <n v="1.7520184120221757E-2"/>
        <n v="9.5328934734713513E-3"/>
        <n v="1.4577929752825637E-2"/>
        <n v="4.8246871228534802E-3"/>
        <n v="1.8632268558392766E-2"/>
        <n v="1.6902039939111983E-2"/>
        <n v="4.0603568373836635E-2"/>
        <n v="9.0924636481196763E-3"/>
        <n v="5.8946588624038173E-3"/>
        <n v="1.1942157213328992E-2"/>
        <n v="8.2765064102812789E-3"/>
        <n v="1.5706995169723081E-2"/>
        <n v="4.9922166091790537E-2"/>
        <n v="8.7592368737662331E-3"/>
        <n v="1.0724716210009189E-2"/>
        <n v="1.3501197604498514E-3"/>
        <n v="2.5382433696541123E-2"/>
        <n v="1.7071157709819186E-2"/>
        <n v="1.818992331818179E-2"/>
        <n v="3.6015485475917584E-3"/>
        <n v="5.9167477919439481E-4"/>
      </sharedItems>
    </cacheField>
    <cacheField name="Absolute % Error " numFmtId="0" formula=" ABS('Predicted Value'-GSlt50kWh)/GSlt50kWh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Martin Benum" refreshedDate="41652.549386226849" createdVersion="4" refreshedVersion="4" minRefreshableVersion="3" recordCount="120">
  <cacheSource type="worksheet">
    <worksheetSource ref="A1:E121" sheet="Predicted Monthly Data Summ"/>
  </cacheSource>
  <cacheFields count="5">
    <cacheField name="Date" numFmtId="0">
      <sharedItems containsSemiMixedTypes="0" containsNonDate="0" containsDate="1" containsString="0" minDate="2003-01-01T00:00:00" maxDate="2012-12-02T00:00:00" count="120"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  <d v="2004-11-01T00:00:00"/>
        <d v="2004-12-01T00:00:00"/>
        <d v="2005-01-01T00:00:00"/>
        <d v="2005-02-01T00:00:00"/>
        <d v="2005-03-01T00:00:00"/>
        <d v="2005-04-01T00:00:00"/>
        <d v="2005-05-01T00:00:00"/>
        <d v="2005-06-01T00:00:00"/>
        <d v="2005-07-01T00:00:00"/>
        <d v="2005-08-01T00:00:00"/>
        <d v="2005-09-01T00:00:00"/>
        <d v="2005-10-01T00:00:00"/>
        <d v="2005-11-01T00:00:00"/>
        <d v="2005-12-01T00:00:00"/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</sharedItems>
    </cacheField>
    <cacheField name="Year" numFmtId="0">
      <sharedItems containsSemiMixedTypes="0" containsString="0" containsNumber="1" containsInteger="1" minValue="2003" maxValue="2012" count="10">
        <n v="2003"/>
        <n v="2004"/>
        <n v="2005"/>
        <n v="2006"/>
        <n v="2007"/>
        <n v="2008"/>
        <n v="2009"/>
        <n v="2010"/>
        <n v="2011"/>
        <n v="2012"/>
      </sharedItems>
    </cacheField>
    <cacheField name="GSlt50kWh" numFmtId="3">
      <sharedItems containsSemiMixedTypes="0" containsString="0" containsNumber="1" containsInteger="1" minValue="12254987" maxValue="16622947" count="120">
        <n v="14725364"/>
        <n v="13813814"/>
        <n v="14528938"/>
        <n v="13401771"/>
        <n v="12623569"/>
        <n v="13621464"/>
        <n v="15172270"/>
        <n v="13939309"/>
        <n v="13536278"/>
        <n v="12902693"/>
        <n v="12759013"/>
        <n v="13845612"/>
        <n v="14085449"/>
        <n v="13888435"/>
        <n v="13762531"/>
        <n v="12400465"/>
        <n v="12698878"/>
        <n v="12797929"/>
        <n v="13695289"/>
        <n v="13771120"/>
        <n v="13033548"/>
        <n v="12801196"/>
        <n v="13166644"/>
        <n v="13797330"/>
        <n v="14766967"/>
        <n v="13804600"/>
        <n v="13686035"/>
        <n v="12498043"/>
        <n v="12869194"/>
        <n v="14454200"/>
        <n v="15509626"/>
        <n v="14861042"/>
        <n v="13389341"/>
        <n v="12747922"/>
        <n v="12843936"/>
        <n v="14193120"/>
        <n v="14265893"/>
        <n v="13236791"/>
        <n v="13910653"/>
        <n v="12254987"/>
        <n v="12986715"/>
        <n v="13696422"/>
        <n v="15371315"/>
        <n v="14499122"/>
        <n v="12687211"/>
        <n v="13130024"/>
        <n v="13947133"/>
        <n v="14597906"/>
        <n v="15809611"/>
        <n v="15056106"/>
        <n v="15315370"/>
        <n v="13685110"/>
        <n v="13960122"/>
        <n v="14673629"/>
        <n v="15730380"/>
        <n v="15502155"/>
        <n v="14311612"/>
        <n v="13967367"/>
        <n v="13996509"/>
        <n v="15266952"/>
        <n v="15544828"/>
        <n v="14862324"/>
        <n v="15097048"/>
        <n v="13585077"/>
        <n v="13492129"/>
        <n v="14258259"/>
        <n v="15471914"/>
        <n v="15015979"/>
        <n v="13735683"/>
        <n v="13572429"/>
        <n v="14047607"/>
        <n v="15131468"/>
        <n v="15895146"/>
        <n v="14653535"/>
        <n v="15181939"/>
        <n v="13561049"/>
        <n v="13559089"/>
        <n v="13757165"/>
        <n v="14681369"/>
        <n v="15190741"/>
        <n v="13734145"/>
        <n v="13581813"/>
        <n v="13607461"/>
        <n v="14959640"/>
        <n v="15762767"/>
        <n v="14456043"/>
        <n v="14266604"/>
        <n v="12709245"/>
        <n v="13617876"/>
        <n v="14352297"/>
        <n v="16022256"/>
        <n v="15750964"/>
        <n v="13403453"/>
        <n v="13142565"/>
        <n v="13574075"/>
        <n v="15142180"/>
        <n v="15948894"/>
        <n v="14508851"/>
        <n v="15118512"/>
        <n v="13472398"/>
        <n v="13580628"/>
        <n v="14441555"/>
        <n v="16563549"/>
        <n v="15817066"/>
        <n v="13485911"/>
        <n v="13233997"/>
        <n v="13536526"/>
        <n v="14776178"/>
        <n v="15377774"/>
        <n v="14331621"/>
        <n v="14211977"/>
        <n v="13069683"/>
        <n v="13868621"/>
        <n v="14868354"/>
        <n v="16622947"/>
        <n v="15780828"/>
        <n v="14057851"/>
        <n v="13542230"/>
        <n v="14045765"/>
        <n v="14927116"/>
      </sharedItems>
    </cacheField>
    <cacheField name="Predicted Value" numFmtId="0">
      <sharedItems containsSemiMixedTypes="0" containsString="0" containsNumber="1" minValue="12447203.642917737" maxValue="16643462.941569053" count="120">
        <n v="14926411.643148167"/>
        <n v="13843356.740470985"/>
        <n v="13841749.241315886"/>
        <n v="13055380.432810698"/>
        <n v="12792272.269691246"/>
        <n v="13360623.000687011"/>
        <n v="14513381.129182177"/>
        <n v="14660845.226647623"/>
        <n v="12570028.687674262"/>
        <n v="12945041.807005124"/>
        <n v="13009450.699638357"/>
        <n v="14141918.631693037"/>
        <n v="15033608.880635917"/>
        <n v="13896861.001644887"/>
        <n v="13604711.092171969"/>
        <n v="12919751.072250305"/>
        <n v="12910321.391293881"/>
        <n v="13063526.299176501"/>
        <n v="14115640.19426336"/>
        <n v="13654100.804254362"/>
        <n v="12774471.303962154"/>
        <n v="12740473.449508877"/>
        <n v="12873936.60591222"/>
        <n v="14302400.342073865"/>
        <n v="14714620.316782966"/>
        <n v="13542438.768029688"/>
        <n v="13846316.167405877"/>
        <n v="12844169.032044357"/>
        <n v="12907075.420854727"/>
        <n v="14765015.831106016"/>
        <n v="15686075.901108768"/>
        <n v="14937822.078710062"/>
        <n v="13003958.174462741"/>
        <n v="12975438.67450705"/>
        <n v="12997183.913814967"/>
        <n v="14364408.326591715"/>
        <n v="14107541.134679118"/>
        <n v="13500158.241278667"/>
        <n v="13573636.348050784"/>
        <n v="12732903.55847571"/>
        <n v="13028779.000193045"/>
        <n v="13749665.847098157"/>
        <n v="15377797.074709099"/>
        <n v="14401497.734259741"/>
        <n v="12447203.642917737"/>
        <n v="12925578.751427073"/>
        <n v="12898294.712555798"/>
        <n v="13905078.829401983"/>
        <n v="15367827.551180774"/>
        <n v="14840473.569074078"/>
        <n v="14650115.423118051"/>
        <n v="13862796.807739938"/>
        <n v="13865227.004167855"/>
        <n v="14938009.062366666"/>
        <n v="15326023.583571343"/>
        <n v="15852125.664709365"/>
        <n v="13772772.078958217"/>
        <n v="13673544.109978531"/>
        <n v="14026152.971370848"/>
        <n v="15173463.544160215"/>
        <n v="15270833.070550801"/>
        <n v="14863589.454861253"/>
        <n v="14817180.991339229"/>
        <n v="13555178.412091011"/>
        <n v="13769372.45849522"/>
        <n v="14523490.039386636"/>
        <n v="15302960.649748145"/>
        <n v="14588747.482614748"/>
        <n v="13464727.984225221"/>
        <n v="13838653.254924821"/>
        <n v="14100402.192830546"/>
        <n v="15213653.670461049"/>
        <n v="15816978.506878335"/>
        <n v="14342209.394693509"/>
        <n v="14525172.564042"/>
        <n v="13636307.745451562"/>
        <n v="13695911.597658424"/>
        <n v="13966965.274910184"/>
        <n v="14207598.916622788"/>
        <n v="15006493.12031774"/>
        <n v="13409140.705416877"/>
        <n v="13955817.962416802"/>
        <n v="13820136.823378984"/>
        <n v="15248107.203595281"/>
        <n v="15589585.524947181"/>
        <n v="14453253.228258112"/>
        <n v="14300535.725176193"/>
        <n v="13475684.208592605"/>
        <n v="14077292.549984325"/>
        <n v="14289077.185725151"/>
        <n v="16156094.992814137"/>
        <n v="15817602.410174122"/>
        <n v="13665126.741804067"/>
        <n v="13675453.263693742"/>
        <n v="13942082.606782282"/>
        <n v="15337441.842825925"/>
        <n v="15773291.281379716"/>
        <n v="14557766.457864411"/>
        <n v="14644992.751811894"/>
        <n v="13708436.893500907"/>
        <n v="13710090.680026842"/>
        <n v="14231027.025688432"/>
        <n v="16643462.941569053"/>
        <n v="15522358.178482177"/>
        <n v="13713850.40633731"/>
        <n v="13771344.502048649"/>
        <n v="13659606.370576827"/>
        <n v="14863278.528600156"/>
        <n v="15194130.205300957"/>
        <n v="14450236.753076222"/>
        <n v="13988749.545908784"/>
        <n v="13722149.885493051"/>
        <n v="13990099.536451489"/>
        <n v="15027812.877159955"/>
        <n v="16600504.030778389"/>
        <n v="15380272.17961348"/>
        <n v="13817867.208517861"/>
        <n v="13788562.125257181"/>
        <n v="14096351.504535565"/>
        <n v="14918284.001936691"/>
      </sharedItems>
    </cacheField>
    <cacheField name="Absolute % Error" numFmtId="166">
      <sharedItems containsSemiMixedTypes="0" containsString="0" containsNumber="1" minValue="8.514515369557951E-5" maxValue="7.520099560563466E-2" count="120">
        <n v="1.3653152692739349E-2"/>
        <n v="2.1386374878787965E-3"/>
        <n v="4.7297934555444704E-2"/>
        <n v="2.5846626329408425E-2"/>
        <n v="1.3364150003160408E-2"/>
        <n v="1.9149263200562688E-2"/>
        <n v="4.3427178056930395E-2"/>
        <n v="5.1762696891762917E-2"/>
        <n v="7.1382200655581859E-2"/>
        <n v="3.2821680718222285E-3"/>
        <n v="1.962829723885048E-2"/>
        <n v="2.1400760883161916E-2"/>
        <n v="6.7314849575325367E-2"/>
        <n v="6.0669194512463288E-4"/>
        <n v="1.1467360751305927E-2"/>
        <n v="4.1876338689743067E-2"/>
        <n v="1.6650556946360258E-2"/>
        <n v="2.0753146792461586E-2"/>
        <n v="3.0693123326083847E-2"/>
        <n v="8.4974349033076213E-3"/>
        <n v="1.9877679971550776E-2"/>
        <n v="4.7435060357737301E-3"/>
        <n v="2.2230979594176029E-2"/>
        <n v="3.6606382689539585E-2"/>
        <n v="3.5448500167321933E-3"/>
        <n v="1.8990860435674491E-2"/>
        <n v="1.1711293110523045E-2"/>
        <n v="2.7694418401693503E-2"/>
        <n v="2.9435736888205125E-3"/>
        <n v="2.1503495946231296E-2"/>
        <n v="1.1376799228348113E-2"/>
        <n v="5.1665339960725786E-3"/>
        <n v="2.8782807573371889E-2"/>
        <n v="1.7847353828102326E-2"/>
        <n v="1.1931538261711012E-2"/>
        <n v="1.2068405438107704E-2"/>
        <n v="1.1100031755522197E-2"/>
        <n v="1.9896607967797256E-2"/>
        <n v="2.422723447628344E-2"/>
        <n v="3.8997720558635471E-2"/>
        <n v="3.2390023337729784E-3"/>
        <n v="3.8874274681487478E-3"/>
        <n v="4.2169942578750003E-4"/>
        <n v="6.7331156838502789E-3"/>
        <n v="1.8917266929844759E-2"/>
        <n v="1.5570820630101435E-2"/>
        <n v="7.520099560563466E-2"/>
        <n v="4.7460722832303279E-2"/>
        <n v="2.7943979698123227E-2"/>
        <n v="1.4321925664306725E-2"/>
        <n v="4.343705551233492E-2"/>
        <n v="1.2983951735860193E-2"/>
        <n v="6.7975763988413008E-3"/>
        <n v="1.8017360420293185E-2"/>
        <n v="2.5705444905250684E-2"/>
        <n v="2.2575613823327467E-2"/>
        <n v="3.7650540067868173E-2"/>
        <n v="2.1036383594808489E-2"/>
        <n v="2.1179546536102606E-3"/>
        <n v="6.1235835312631369E-3"/>
        <n v="1.7626115222966685E-2"/>
        <n v="8.514515369557951E-5"/>
        <n v="1.8537863075004529E-2"/>
        <n v="2.2008405185328594E-3"/>
        <n v="2.0548533036944736E-2"/>
        <n v="1.8601923235272669E-2"/>
        <n v="1.0920003191063196E-2"/>
        <n v="2.8451792412952349E-2"/>
        <n v="1.9726359131524731E-2"/>
        <n v="1.9615078106123875E-2"/>
        <n v="3.7583050857377936E-3"/>
        <n v="5.4314406547368238E-3"/>
        <n v="4.9176958249810962E-3"/>
        <n v="2.1245768021606475E-2"/>
        <n v="4.3259720379458771E-2"/>
        <n v="5.5496256559180715E-3"/>
        <n v="1.0090840001007715E-2"/>
        <n v="1.5250255042385813E-2"/>
        <n v="3.2270157052602673E-2"/>
        <n v="1.2128959323462868E-2"/>
        <n v="2.3663962669909423E-2"/>
        <n v="2.7537189800566509E-2"/>
        <n v="1.5629353880123844E-2"/>
        <n v="1.9283031115406565E-2"/>
        <n v="1.0986743320688471E-2"/>
        <n v="1.9298308270718028E-4"/>
        <n v="2.3784023987904073E-3"/>
        <n v="6.0305644323687589E-2"/>
        <n v="3.3736285305015608E-2"/>
        <n v="4.4048568863123E-3"/>
        <n v="8.3533175861212478E-3"/>
        <n v="4.2307512209488942E-3"/>
        <n v="1.952286040053015E-2"/>
        <n v="4.0546747434290223E-2"/>
        <n v="2.7111063316084653E-2"/>
        <n v="1.2895226633544508E-2"/>
        <n v="1.1010338310624142E-2"/>
        <n v="3.371421890293806E-3"/>
        <n v="3.1320492928676204E-2"/>
        <n v="1.7520184120221757E-2"/>
        <n v="9.5328934734713513E-3"/>
        <n v="1.4577929752825637E-2"/>
        <n v="4.8246871228534802E-3"/>
        <n v="1.8632268558392766E-2"/>
        <n v="1.6902039939111983E-2"/>
        <n v="4.0603568373836635E-2"/>
        <n v="9.0924636481196763E-3"/>
        <n v="5.8946588624038173E-3"/>
        <n v="1.1942157213328992E-2"/>
        <n v="8.2765064102812789E-3"/>
        <n v="1.5706995169723081E-2"/>
        <n v="4.9922166091790537E-2"/>
        <n v="8.7592368737662331E-3"/>
        <n v="1.0724716210009189E-2"/>
        <n v="1.3501197604498514E-3"/>
        <n v="2.5382433696541123E-2"/>
        <n v="1.7071157709819186E-2"/>
        <n v="1.818992331818179E-2"/>
        <n v="3.6015485475917584E-3"/>
        <n v="5.9167477919439481E-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Martin Benum" refreshedDate="41652.550183333333" createdVersion="4" refreshedVersion="4" minRefreshableVersion="3" recordCount="144">
  <cacheSource type="worksheet">
    <worksheetSource ref="A1:D145" sheet="Normalized Monthly Data Summ"/>
  </cacheSource>
  <cacheFields count="4">
    <cacheField name="Date" numFmtId="17">
      <sharedItems containsSemiMixedTypes="0" containsNonDate="0" containsDate="1" containsString="0" minDate="2003-01-01T00:00:00" maxDate="2014-12-02T00:00:00" count="144"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  <d v="2004-11-01T00:00:00"/>
        <d v="2004-12-01T00:00:00"/>
        <d v="2005-01-01T00:00:00"/>
        <d v="2005-02-01T00:00:00"/>
        <d v="2005-03-01T00:00:00"/>
        <d v="2005-04-01T00:00:00"/>
        <d v="2005-05-01T00:00:00"/>
        <d v="2005-06-01T00:00:00"/>
        <d v="2005-07-01T00:00:00"/>
        <d v="2005-08-01T00:00:00"/>
        <d v="2005-09-01T00:00:00"/>
        <d v="2005-10-01T00:00:00"/>
        <d v="2005-11-01T00:00:00"/>
        <d v="2005-12-01T00:00:00"/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4-10-01T00:00:00"/>
        <d v="2014-11-01T00:00:00"/>
        <d v="2014-12-01T00:00:00"/>
      </sharedItems>
    </cacheField>
    <cacheField name="Year" numFmtId="0">
      <sharedItems containsSemiMixedTypes="0" containsString="0" containsNumber="1" containsInteger="1" minValue="2003" maxValue="2014" count="12">
        <n v="2003"/>
        <n v="2004"/>
        <n v="2005"/>
        <n v="2006"/>
        <n v="2007"/>
        <n v="2008"/>
        <n v="2009"/>
        <n v="2010"/>
        <n v="2011"/>
        <n v="2012"/>
        <n v="2013"/>
        <n v="2014"/>
      </sharedItems>
    </cacheField>
    <cacheField name="GSlt50kWh" numFmtId="0">
      <sharedItems containsString="0" containsBlank="1" containsNumber="1" containsInteger="1" minValue="12254987" maxValue="16622947" count="121">
        <n v="14725364"/>
        <n v="13813814"/>
        <n v="14528938"/>
        <n v="13401771"/>
        <n v="12623569"/>
        <n v="13621464"/>
        <n v="15172270"/>
        <n v="13939309"/>
        <n v="13536278"/>
        <n v="12902693"/>
        <n v="12759013"/>
        <n v="13845612"/>
        <n v="14085449"/>
        <n v="13888435"/>
        <n v="13762531"/>
        <n v="12400465"/>
        <n v="12698878"/>
        <n v="12797929"/>
        <n v="13695289"/>
        <n v="13771120"/>
        <n v="13033548"/>
        <n v="12801196"/>
        <n v="13166644"/>
        <n v="13797330"/>
        <n v="14766967"/>
        <n v="13804600"/>
        <n v="13686035"/>
        <n v="12498043"/>
        <n v="12869194"/>
        <n v="14454200"/>
        <n v="15509626"/>
        <n v="14861042"/>
        <n v="13389341"/>
        <n v="12747922"/>
        <n v="12843936"/>
        <n v="14193120"/>
        <n v="14265893"/>
        <n v="13236791"/>
        <n v="13910653"/>
        <n v="12254987"/>
        <n v="12986715"/>
        <n v="13696422"/>
        <n v="15371315"/>
        <n v="14499122"/>
        <n v="12687211"/>
        <n v="13130024"/>
        <n v="13947133"/>
        <n v="14597906"/>
        <n v="15809611"/>
        <n v="15056106"/>
        <n v="15315370"/>
        <n v="13685110"/>
        <n v="13960122"/>
        <n v="14673629"/>
        <n v="15730380"/>
        <n v="15502155"/>
        <n v="14311612"/>
        <n v="13967367"/>
        <n v="13996509"/>
        <n v="15266952"/>
        <n v="15544828"/>
        <n v="14862324"/>
        <n v="15097048"/>
        <n v="13585077"/>
        <n v="13492129"/>
        <n v="14258259"/>
        <n v="15471914"/>
        <n v="15015979"/>
        <n v="13735683"/>
        <n v="13572429"/>
        <n v="14047607"/>
        <n v="15131468"/>
        <n v="15895146"/>
        <n v="14653535"/>
        <n v="15181939"/>
        <n v="13561049"/>
        <n v="13559089"/>
        <n v="13757165"/>
        <n v="14681369"/>
        <n v="15190741"/>
        <n v="13734145"/>
        <n v="13581813"/>
        <n v="13607461"/>
        <n v="14959640"/>
        <n v="15762767"/>
        <n v="14456043"/>
        <n v="14266604"/>
        <n v="12709245"/>
        <n v="13617876"/>
        <n v="14352297"/>
        <n v="16022256"/>
        <n v="15750964"/>
        <n v="13403453"/>
        <n v="13142565"/>
        <n v="13574075"/>
        <n v="15142180"/>
        <n v="15948894"/>
        <n v="14508851"/>
        <n v="15118512"/>
        <n v="13472398"/>
        <n v="13580628"/>
        <n v="14441555"/>
        <n v="16563549"/>
        <n v="15817066"/>
        <n v="13485911"/>
        <n v="13233997"/>
        <n v="13536526"/>
        <n v="14776178"/>
        <n v="15377774"/>
        <n v="14331621"/>
        <n v="14211977"/>
        <n v="13069683"/>
        <n v="13868621"/>
        <n v="14868354"/>
        <n v="16622947"/>
        <n v="15780828"/>
        <n v="14057851"/>
        <n v="13542230"/>
        <n v="14045765"/>
        <n v="14927116"/>
        <m/>
      </sharedItems>
    </cacheField>
    <cacheField name="Normalized Value" numFmtId="0">
      <sharedItems containsSemiMixedTypes="0" containsString="0" containsNumber="1" minValue="12679851.510259941" maxValue="15816635.543635599" count="144">
        <n v="14661991.017988933"/>
        <n v="13667723.733413486"/>
        <n v="13680266.760893352"/>
        <n v="12851715.971703438"/>
        <n v="12952209.550539853"/>
        <n v="13603810.466635594"/>
        <n v="14805012.946153203"/>
        <n v="14398184.694229811"/>
        <n v="12708462.552987786"/>
        <n v="12905544.682496732"/>
        <n v="13014999.925769715"/>
        <n v="14257342.535225295"/>
        <n v="14673186.643404178"/>
        <n v="13907959.453907603"/>
        <n v="13703487.317310153"/>
        <n v="12865814.166670781"/>
        <n v="12994089.482648725"/>
        <n v="13623713.800707139"/>
        <n v="14875918.573783077"/>
        <n v="14386574.416021412"/>
        <n v="12724219.359127756"/>
        <n v="12816394.331967944"/>
        <n v="12933313.325517755"/>
        <n v="14190583.435526991"/>
        <n v="14573669.973046459"/>
        <n v="13595988.800197298"/>
        <n v="13608531.827677164"/>
        <n v="12858765.06918711"/>
        <n v="13023115.178169725"/>
        <n v="13704156.442579627"/>
        <n v="14923188.992202993"/>
        <n v="14489822.961517544"/>
        <n v="12810881.792897604"/>
        <n v="12976864.962919762"/>
        <n v="13030756.731909687"/>
        <n v="14191827.393906465"/>
        <n v="14572011.36187383"/>
        <n v="13587281.091540996"/>
        <n v="13591116.410364565"/>
        <n v="12784956.872005135"/>
        <n v="12912817.535189923"/>
        <n v="13748938.9442406"/>
        <n v="14935628.575997708"/>
        <n v="14528385.671281161"/>
        <n v="12679851.510259941"/>
        <n v="12835468.360453174"/>
        <n v="12949070.131657727"/>
        <n v="14189754.129940677"/>
        <n v="15567877.153216252"/>
        <n v="14550803.96501716"/>
        <n v="14584079.632154886"/>
        <n v="13739772.036824999"/>
        <n v="13804605.475449897"/>
        <n v="14561942.853800716"/>
        <n v="15792171.028839326"/>
        <n v="15385757.42970909"/>
        <n v="13608958.201904062"/>
        <n v="13721036.508815791"/>
        <n v="13854126.961298732"/>
        <n v="15096884.223547466"/>
        <n v="15536363.540936308"/>
        <n v="14755379.545299761"/>
        <n v="14574957.270705428"/>
        <n v="13716551.480408199"/>
        <n v="13848558.671524556"/>
        <n v="14545356.74207443"/>
        <n v="15701776.719931066"/>
        <n v="15255556.452657744"/>
        <n v="13551321.463655217"/>
        <n v="13791942.136445666"/>
        <n v="13958619.465174334"/>
        <n v="15070761.097578567"/>
        <n v="15508996.456587937"/>
        <n v="14423505.557517912"/>
        <n v="14494929.281626096"/>
        <n v="13635694.185742553"/>
        <n v="13805434.781036211"/>
        <n v="14474036.4616514"/>
        <n v="15600601.438400719"/>
        <n v="15276703.745108759"/>
        <n v="13593201.39576409"/>
        <n v="13883580.403733395"/>
        <n v="13929179.116860179"/>
        <n v="15169863.115143126"/>
        <n v="15587365.834494639"/>
        <n v="14557023.756914517"/>
        <n v="14578274.493050687"/>
        <n v="13716966.133201355"/>
        <n v="13746554.084407896"/>
        <n v="14505550.07393134"/>
        <n v="15744900.610419409"/>
        <n v="15392806.527192762"/>
        <n v="13626788.27200982"/>
        <n v="13731402.828644719"/>
        <n v="13928764.46406702"/>
        <n v="15134617.62772477"/>
        <n v="15617635.48839511"/>
        <n v="14506436.116149344"/>
        <n v="14506539.559834497"/>
        <n v="13652280.297468839"/>
        <n v="13796727.072379911"/>
        <n v="14552405.8395581"/>
        <n v="15733704.985004168"/>
        <n v="15352170.55346336"/>
        <n v="13642130.425356634"/>
        <n v="13808528.248171952"/>
        <n v="13822198.696225632"/>
        <n v="15055004.291438594"/>
        <n v="15494898.261620592"/>
        <n v="14737964.127987161"/>
        <n v="14467147.544484565"/>
        <n v="13695404.187957184"/>
        <n v="13868047.352802943"/>
        <n v="14597188.341219071"/>
        <n v="15816635.543635599"/>
        <n v="15355902.428601775"/>
        <n v="13698937.858019166"/>
        <n v="13825529.012691392"/>
        <n v="14003401.966835309"/>
        <n v="15111397.071307968"/>
        <n v="15520606.734796336"/>
        <n v="14362551.596923811"/>
        <n v="14504880.948661868"/>
        <n v="13650207.033503054"/>
        <n v="13797141.725173067"/>
        <n v="14555308.409110202"/>
        <n v="15737022.207349423"/>
        <n v="15356317.081394931"/>
        <n v="13645447.647701891"/>
        <n v="13807698.942585636"/>
        <n v="13817637.515500903"/>
        <n v="15050857.763507023"/>
        <n v="15494068.956034277"/>
        <n v="14700078.970553737"/>
        <n v="14504051.643075556"/>
        <n v="13648963.075123582"/>
        <n v="13797971.030759383"/>
        <n v="14556552.367489671"/>
        <n v="15738680.818522053"/>
        <n v="15358390.345360717"/>
        <n v="13647106.258874521"/>
        <n v="13806869.63699932"/>
        <n v="13815978.904328274"/>
        <n v="15048784.499541236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0">
  <r>
    <x v="0"/>
    <x v="0"/>
    <x v="0"/>
    <x v="0"/>
    <x v="0"/>
  </r>
  <r>
    <x v="1"/>
    <x v="0"/>
    <x v="1"/>
    <x v="1"/>
    <x v="1"/>
  </r>
  <r>
    <x v="2"/>
    <x v="0"/>
    <x v="2"/>
    <x v="2"/>
    <x v="2"/>
  </r>
  <r>
    <x v="3"/>
    <x v="0"/>
    <x v="3"/>
    <x v="3"/>
    <x v="3"/>
  </r>
  <r>
    <x v="4"/>
    <x v="0"/>
    <x v="4"/>
    <x v="4"/>
    <x v="4"/>
  </r>
  <r>
    <x v="5"/>
    <x v="0"/>
    <x v="5"/>
    <x v="5"/>
    <x v="5"/>
  </r>
  <r>
    <x v="6"/>
    <x v="0"/>
    <x v="6"/>
    <x v="6"/>
    <x v="6"/>
  </r>
  <r>
    <x v="7"/>
    <x v="0"/>
    <x v="7"/>
    <x v="7"/>
    <x v="7"/>
  </r>
  <r>
    <x v="8"/>
    <x v="0"/>
    <x v="8"/>
    <x v="8"/>
    <x v="8"/>
  </r>
  <r>
    <x v="9"/>
    <x v="0"/>
    <x v="9"/>
    <x v="9"/>
    <x v="9"/>
  </r>
  <r>
    <x v="10"/>
    <x v="0"/>
    <x v="10"/>
    <x v="10"/>
    <x v="10"/>
  </r>
  <r>
    <x v="11"/>
    <x v="0"/>
    <x v="11"/>
    <x v="11"/>
    <x v="11"/>
  </r>
  <r>
    <x v="12"/>
    <x v="1"/>
    <x v="12"/>
    <x v="12"/>
    <x v="12"/>
  </r>
  <r>
    <x v="13"/>
    <x v="1"/>
    <x v="13"/>
    <x v="13"/>
    <x v="13"/>
  </r>
  <r>
    <x v="14"/>
    <x v="1"/>
    <x v="14"/>
    <x v="14"/>
    <x v="14"/>
  </r>
  <r>
    <x v="15"/>
    <x v="1"/>
    <x v="15"/>
    <x v="15"/>
    <x v="15"/>
  </r>
  <r>
    <x v="16"/>
    <x v="1"/>
    <x v="16"/>
    <x v="16"/>
    <x v="16"/>
  </r>
  <r>
    <x v="17"/>
    <x v="1"/>
    <x v="17"/>
    <x v="17"/>
    <x v="17"/>
  </r>
  <r>
    <x v="18"/>
    <x v="1"/>
    <x v="18"/>
    <x v="18"/>
    <x v="18"/>
  </r>
  <r>
    <x v="19"/>
    <x v="1"/>
    <x v="19"/>
    <x v="19"/>
    <x v="19"/>
  </r>
  <r>
    <x v="20"/>
    <x v="1"/>
    <x v="20"/>
    <x v="20"/>
    <x v="20"/>
  </r>
  <r>
    <x v="21"/>
    <x v="1"/>
    <x v="21"/>
    <x v="21"/>
    <x v="21"/>
  </r>
  <r>
    <x v="22"/>
    <x v="1"/>
    <x v="22"/>
    <x v="22"/>
    <x v="22"/>
  </r>
  <r>
    <x v="23"/>
    <x v="1"/>
    <x v="23"/>
    <x v="23"/>
    <x v="23"/>
  </r>
  <r>
    <x v="24"/>
    <x v="2"/>
    <x v="24"/>
    <x v="24"/>
    <x v="24"/>
  </r>
  <r>
    <x v="25"/>
    <x v="2"/>
    <x v="25"/>
    <x v="25"/>
    <x v="25"/>
  </r>
  <r>
    <x v="26"/>
    <x v="2"/>
    <x v="26"/>
    <x v="26"/>
    <x v="26"/>
  </r>
  <r>
    <x v="27"/>
    <x v="2"/>
    <x v="27"/>
    <x v="27"/>
    <x v="27"/>
  </r>
  <r>
    <x v="28"/>
    <x v="2"/>
    <x v="28"/>
    <x v="28"/>
    <x v="28"/>
  </r>
  <r>
    <x v="29"/>
    <x v="2"/>
    <x v="29"/>
    <x v="29"/>
    <x v="29"/>
  </r>
  <r>
    <x v="30"/>
    <x v="2"/>
    <x v="30"/>
    <x v="30"/>
    <x v="30"/>
  </r>
  <r>
    <x v="31"/>
    <x v="2"/>
    <x v="31"/>
    <x v="31"/>
    <x v="31"/>
  </r>
  <r>
    <x v="32"/>
    <x v="2"/>
    <x v="32"/>
    <x v="32"/>
    <x v="32"/>
  </r>
  <r>
    <x v="33"/>
    <x v="2"/>
    <x v="33"/>
    <x v="33"/>
    <x v="33"/>
  </r>
  <r>
    <x v="34"/>
    <x v="2"/>
    <x v="34"/>
    <x v="34"/>
    <x v="34"/>
  </r>
  <r>
    <x v="35"/>
    <x v="2"/>
    <x v="35"/>
    <x v="35"/>
    <x v="35"/>
  </r>
  <r>
    <x v="36"/>
    <x v="3"/>
    <x v="36"/>
    <x v="36"/>
    <x v="36"/>
  </r>
  <r>
    <x v="37"/>
    <x v="3"/>
    <x v="37"/>
    <x v="37"/>
    <x v="37"/>
  </r>
  <r>
    <x v="38"/>
    <x v="3"/>
    <x v="38"/>
    <x v="38"/>
    <x v="38"/>
  </r>
  <r>
    <x v="39"/>
    <x v="3"/>
    <x v="39"/>
    <x v="39"/>
    <x v="39"/>
  </r>
  <r>
    <x v="40"/>
    <x v="3"/>
    <x v="40"/>
    <x v="40"/>
    <x v="40"/>
  </r>
  <r>
    <x v="41"/>
    <x v="3"/>
    <x v="41"/>
    <x v="41"/>
    <x v="41"/>
  </r>
  <r>
    <x v="42"/>
    <x v="3"/>
    <x v="42"/>
    <x v="42"/>
    <x v="42"/>
  </r>
  <r>
    <x v="43"/>
    <x v="3"/>
    <x v="43"/>
    <x v="43"/>
    <x v="43"/>
  </r>
  <r>
    <x v="44"/>
    <x v="3"/>
    <x v="44"/>
    <x v="44"/>
    <x v="44"/>
  </r>
  <r>
    <x v="45"/>
    <x v="3"/>
    <x v="45"/>
    <x v="45"/>
    <x v="45"/>
  </r>
  <r>
    <x v="46"/>
    <x v="3"/>
    <x v="46"/>
    <x v="46"/>
    <x v="46"/>
  </r>
  <r>
    <x v="47"/>
    <x v="3"/>
    <x v="47"/>
    <x v="47"/>
    <x v="47"/>
  </r>
  <r>
    <x v="48"/>
    <x v="4"/>
    <x v="48"/>
    <x v="48"/>
    <x v="48"/>
  </r>
  <r>
    <x v="49"/>
    <x v="4"/>
    <x v="49"/>
    <x v="49"/>
    <x v="49"/>
  </r>
  <r>
    <x v="50"/>
    <x v="4"/>
    <x v="50"/>
    <x v="50"/>
    <x v="50"/>
  </r>
  <r>
    <x v="51"/>
    <x v="4"/>
    <x v="51"/>
    <x v="51"/>
    <x v="51"/>
  </r>
  <r>
    <x v="52"/>
    <x v="4"/>
    <x v="52"/>
    <x v="52"/>
    <x v="52"/>
  </r>
  <r>
    <x v="53"/>
    <x v="4"/>
    <x v="53"/>
    <x v="53"/>
    <x v="53"/>
  </r>
  <r>
    <x v="54"/>
    <x v="4"/>
    <x v="54"/>
    <x v="54"/>
    <x v="54"/>
  </r>
  <r>
    <x v="55"/>
    <x v="4"/>
    <x v="55"/>
    <x v="55"/>
    <x v="55"/>
  </r>
  <r>
    <x v="56"/>
    <x v="4"/>
    <x v="56"/>
    <x v="56"/>
    <x v="56"/>
  </r>
  <r>
    <x v="57"/>
    <x v="4"/>
    <x v="57"/>
    <x v="57"/>
    <x v="57"/>
  </r>
  <r>
    <x v="58"/>
    <x v="4"/>
    <x v="58"/>
    <x v="58"/>
    <x v="58"/>
  </r>
  <r>
    <x v="59"/>
    <x v="4"/>
    <x v="59"/>
    <x v="59"/>
    <x v="59"/>
  </r>
  <r>
    <x v="60"/>
    <x v="5"/>
    <x v="60"/>
    <x v="60"/>
    <x v="60"/>
  </r>
  <r>
    <x v="61"/>
    <x v="5"/>
    <x v="61"/>
    <x v="61"/>
    <x v="61"/>
  </r>
  <r>
    <x v="62"/>
    <x v="5"/>
    <x v="62"/>
    <x v="62"/>
    <x v="62"/>
  </r>
  <r>
    <x v="63"/>
    <x v="5"/>
    <x v="63"/>
    <x v="63"/>
    <x v="63"/>
  </r>
  <r>
    <x v="64"/>
    <x v="5"/>
    <x v="64"/>
    <x v="64"/>
    <x v="64"/>
  </r>
  <r>
    <x v="65"/>
    <x v="5"/>
    <x v="65"/>
    <x v="65"/>
    <x v="65"/>
  </r>
  <r>
    <x v="66"/>
    <x v="5"/>
    <x v="66"/>
    <x v="66"/>
    <x v="66"/>
  </r>
  <r>
    <x v="67"/>
    <x v="5"/>
    <x v="67"/>
    <x v="67"/>
    <x v="67"/>
  </r>
  <r>
    <x v="68"/>
    <x v="5"/>
    <x v="68"/>
    <x v="68"/>
    <x v="68"/>
  </r>
  <r>
    <x v="69"/>
    <x v="5"/>
    <x v="69"/>
    <x v="69"/>
    <x v="69"/>
  </r>
  <r>
    <x v="70"/>
    <x v="5"/>
    <x v="70"/>
    <x v="70"/>
    <x v="70"/>
  </r>
  <r>
    <x v="71"/>
    <x v="5"/>
    <x v="71"/>
    <x v="71"/>
    <x v="71"/>
  </r>
  <r>
    <x v="72"/>
    <x v="6"/>
    <x v="72"/>
    <x v="72"/>
    <x v="72"/>
  </r>
  <r>
    <x v="73"/>
    <x v="6"/>
    <x v="73"/>
    <x v="73"/>
    <x v="73"/>
  </r>
  <r>
    <x v="74"/>
    <x v="6"/>
    <x v="74"/>
    <x v="74"/>
    <x v="74"/>
  </r>
  <r>
    <x v="75"/>
    <x v="6"/>
    <x v="75"/>
    <x v="75"/>
    <x v="75"/>
  </r>
  <r>
    <x v="76"/>
    <x v="6"/>
    <x v="76"/>
    <x v="76"/>
    <x v="76"/>
  </r>
  <r>
    <x v="77"/>
    <x v="6"/>
    <x v="77"/>
    <x v="77"/>
    <x v="77"/>
  </r>
  <r>
    <x v="78"/>
    <x v="6"/>
    <x v="78"/>
    <x v="78"/>
    <x v="78"/>
  </r>
  <r>
    <x v="79"/>
    <x v="6"/>
    <x v="79"/>
    <x v="79"/>
    <x v="79"/>
  </r>
  <r>
    <x v="80"/>
    <x v="6"/>
    <x v="80"/>
    <x v="80"/>
    <x v="80"/>
  </r>
  <r>
    <x v="81"/>
    <x v="6"/>
    <x v="81"/>
    <x v="81"/>
    <x v="81"/>
  </r>
  <r>
    <x v="82"/>
    <x v="6"/>
    <x v="82"/>
    <x v="82"/>
    <x v="82"/>
  </r>
  <r>
    <x v="83"/>
    <x v="6"/>
    <x v="83"/>
    <x v="83"/>
    <x v="83"/>
  </r>
  <r>
    <x v="84"/>
    <x v="7"/>
    <x v="84"/>
    <x v="84"/>
    <x v="84"/>
  </r>
  <r>
    <x v="85"/>
    <x v="7"/>
    <x v="85"/>
    <x v="85"/>
    <x v="85"/>
  </r>
  <r>
    <x v="86"/>
    <x v="7"/>
    <x v="86"/>
    <x v="86"/>
    <x v="86"/>
  </r>
  <r>
    <x v="87"/>
    <x v="7"/>
    <x v="87"/>
    <x v="87"/>
    <x v="87"/>
  </r>
  <r>
    <x v="88"/>
    <x v="7"/>
    <x v="88"/>
    <x v="88"/>
    <x v="88"/>
  </r>
  <r>
    <x v="89"/>
    <x v="7"/>
    <x v="89"/>
    <x v="89"/>
    <x v="89"/>
  </r>
  <r>
    <x v="90"/>
    <x v="7"/>
    <x v="90"/>
    <x v="90"/>
    <x v="90"/>
  </r>
  <r>
    <x v="91"/>
    <x v="7"/>
    <x v="91"/>
    <x v="91"/>
    <x v="91"/>
  </r>
  <r>
    <x v="92"/>
    <x v="7"/>
    <x v="92"/>
    <x v="92"/>
    <x v="92"/>
  </r>
  <r>
    <x v="93"/>
    <x v="7"/>
    <x v="93"/>
    <x v="93"/>
    <x v="93"/>
  </r>
  <r>
    <x v="94"/>
    <x v="7"/>
    <x v="94"/>
    <x v="94"/>
    <x v="94"/>
  </r>
  <r>
    <x v="95"/>
    <x v="7"/>
    <x v="95"/>
    <x v="95"/>
    <x v="95"/>
  </r>
  <r>
    <x v="96"/>
    <x v="8"/>
    <x v="96"/>
    <x v="96"/>
    <x v="96"/>
  </r>
  <r>
    <x v="97"/>
    <x v="8"/>
    <x v="97"/>
    <x v="97"/>
    <x v="97"/>
  </r>
  <r>
    <x v="98"/>
    <x v="8"/>
    <x v="98"/>
    <x v="98"/>
    <x v="98"/>
  </r>
  <r>
    <x v="99"/>
    <x v="8"/>
    <x v="99"/>
    <x v="99"/>
    <x v="99"/>
  </r>
  <r>
    <x v="100"/>
    <x v="8"/>
    <x v="100"/>
    <x v="100"/>
    <x v="100"/>
  </r>
  <r>
    <x v="101"/>
    <x v="8"/>
    <x v="101"/>
    <x v="101"/>
    <x v="101"/>
  </r>
  <r>
    <x v="102"/>
    <x v="8"/>
    <x v="102"/>
    <x v="102"/>
    <x v="102"/>
  </r>
  <r>
    <x v="103"/>
    <x v="8"/>
    <x v="103"/>
    <x v="103"/>
    <x v="103"/>
  </r>
  <r>
    <x v="104"/>
    <x v="8"/>
    <x v="104"/>
    <x v="104"/>
    <x v="104"/>
  </r>
  <r>
    <x v="105"/>
    <x v="8"/>
    <x v="105"/>
    <x v="105"/>
    <x v="105"/>
  </r>
  <r>
    <x v="106"/>
    <x v="8"/>
    <x v="106"/>
    <x v="106"/>
    <x v="106"/>
  </r>
  <r>
    <x v="107"/>
    <x v="8"/>
    <x v="107"/>
    <x v="107"/>
    <x v="107"/>
  </r>
  <r>
    <x v="108"/>
    <x v="9"/>
    <x v="108"/>
    <x v="108"/>
    <x v="108"/>
  </r>
  <r>
    <x v="109"/>
    <x v="9"/>
    <x v="109"/>
    <x v="109"/>
    <x v="109"/>
  </r>
  <r>
    <x v="110"/>
    <x v="9"/>
    <x v="110"/>
    <x v="110"/>
    <x v="110"/>
  </r>
  <r>
    <x v="111"/>
    <x v="9"/>
    <x v="111"/>
    <x v="111"/>
    <x v="111"/>
  </r>
  <r>
    <x v="112"/>
    <x v="9"/>
    <x v="112"/>
    <x v="112"/>
    <x v="112"/>
  </r>
  <r>
    <x v="113"/>
    <x v="9"/>
    <x v="113"/>
    <x v="113"/>
    <x v="113"/>
  </r>
  <r>
    <x v="114"/>
    <x v="9"/>
    <x v="114"/>
    <x v="114"/>
    <x v="114"/>
  </r>
  <r>
    <x v="115"/>
    <x v="9"/>
    <x v="115"/>
    <x v="115"/>
    <x v="115"/>
  </r>
  <r>
    <x v="116"/>
    <x v="9"/>
    <x v="116"/>
    <x v="116"/>
    <x v="116"/>
  </r>
  <r>
    <x v="117"/>
    <x v="9"/>
    <x v="117"/>
    <x v="117"/>
    <x v="117"/>
  </r>
  <r>
    <x v="118"/>
    <x v="9"/>
    <x v="118"/>
    <x v="118"/>
    <x v="118"/>
  </r>
  <r>
    <x v="119"/>
    <x v="9"/>
    <x v="119"/>
    <x v="119"/>
    <x v="11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20">
  <r>
    <x v="0"/>
    <x v="0"/>
    <x v="0"/>
    <x v="0"/>
    <x v="0"/>
  </r>
  <r>
    <x v="1"/>
    <x v="0"/>
    <x v="1"/>
    <x v="1"/>
    <x v="1"/>
  </r>
  <r>
    <x v="2"/>
    <x v="0"/>
    <x v="2"/>
    <x v="2"/>
    <x v="2"/>
  </r>
  <r>
    <x v="3"/>
    <x v="0"/>
    <x v="3"/>
    <x v="3"/>
    <x v="3"/>
  </r>
  <r>
    <x v="4"/>
    <x v="0"/>
    <x v="4"/>
    <x v="4"/>
    <x v="4"/>
  </r>
  <r>
    <x v="5"/>
    <x v="0"/>
    <x v="5"/>
    <x v="5"/>
    <x v="5"/>
  </r>
  <r>
    <x v="6"/>
    <x v="0"/>
    <x v="6"/>
    <x v="6"/>
    <x v="6"/>
  </r>
  <r>
    <x v="7"/>
    <x v="0"/>
    <x v="7"/>
    <x v="7"/>
    <x v="7"/>
  </r>
  <r>
    <x v="8"/>
    <x v="0"/>
    <x v="8"/>
    <x v="8"/>
    <x v="8"/>
  </r>
  <r>
    <x v="9"/>
    <x v="0"/>
    <x v="9"/>
    <x v="9"/>
    <x v="9"/>
  </r>
  <r>
    <x v="10"/>
    <x v="0"/>
    <x v="10"/>
    <x v="10"/>
    <x v="10"/>
  </r>
  <r>
    <x v="11"/>
    <x v="0"/>
    <x v="11"/>
    <x v="11"/>
    <x v="11"/>
  </r>
  <r>
    <x v="12"/>
    <x v="1"/>
    <x v="12"/>
    <x v="12"/>
    <x v="12"/>
  </r>
  <r>
    <x v="13"/>
    <x v="1"/>
    <x v="13"/>
    <x v="13"/>
    <x v="13"/>
  </r>
  <r>
    <x v="14"/>
    <x v="1"/>
    <x v="14"/>
    <x v="14"/>
    <x v="14"/>
  </r>
  <r>
    <x v="15"/>
    <x v="1"/>
    <x v="15"/>
    <x v="15"/>
    <x v="15"/>
  </r>
  <r>
    <x v="16"/>
    <x v="1"/>
    <x v="16"/>
    <x v="16"/>
    <x v="16"/>
  </r>
  <r>
    <x v="17"/>
    <x v="1"/>
    <x v="17"/>
    <x v="17"/>
    <x v="17"/>
  </r>
  <r>
    <x v="18"/>
    <x v="1"/>
    <x v="18"/>
    <x v="18"/>
    <x v="18"/>
  </r>
  <r>
    <x v="19"/>
    <x v="1"/>
    <x v="19"/>
    <x v="19"/>
    <x v="19"/>
  </r>
  <r>
    <x v="20"/>
    <x v="1"/>
    <x v="20"/>
    <x v="20"/>
    <x v="20"/>
  </r>
  <r>
    <x v="21"/>
    <x v="1"/>
    <x v="21"/>
    <x v="21"/>
    <x v="21"/>
  </r>
  <r>
    <x v="22"/>
    <x v="1"/>
    <x v="22"/>
    <x v="22"/>
    <x v="22"/>
  </r>
  <r>
    <x v="23"/>
    <x v="1"/>
    <x v="23"/>
    <x v="23"/>
    <x v="23"/>
  </r>
  <r>
    <x v="24"/>
    <x v="2"/>
    <x v="24"/>
    <x v="24"/>
    <x v="24"/>
  </r>
  <r>
    <x v="25"/>
    <x v="2"/>
    <x v="25"/>
    <x v="25"/>
    <x v="25"/>
  </r>
  <r>
    <x v="26"/>
    <x v="2"/>
    <x v="26"/>
    <x v="26"/>
    <x v="26"/>
  </r>
  <r>
    <x v="27"/>
    <x v="2"/>
    <x v="27"/>
    <x v="27"/>
    <x v="27"/>
  </r>
  <r>
    <x v="28"/>
    <x v="2"/>
    <x v="28"/>
    <x v="28"/>
    <x v="28"/>
  </r>
  <r>
    <x v="29"/>
    <x v="2"/>
    <x v="29"/>
    <x v="29"/>
    <x v="29"/>
  </r>
  <r>
    <x v="30"/>
    <x v="2"/>
    <x v="30"/>
    <x v="30"/>
    <x v="30"/>
  </r>
  <r>
    <x v="31"/>
    <x v="2"/>
    <x v="31"/>
    <x v="31"/>
    <x v="31"/>
  </r>
  <r>
    <x v="32"/>
    <x v="2"/>
    <x v="32"/>
    <x v="32"/>
    <x v="32"/>
  </r>
  <r>
    <x v="33"/>
    <x v="2"/>
    <x v="33"/>
    <x v="33"/>
    <x v="33"/>
  </r>
  <r>
    <x v="34"/>
    <x v="2"/>
    <x v="34"/>
    <x v="34"/>
    <x v="34"/>
  </r>
  <r>
    <x v="35"/>
    <x v="2"/>
    <x v="35"/>
    <x v="35"/>
    <x v="35"/>
  </r>
  <r>
    <x v="36"/>
    <x v="3"/>
    <x v="36"/>
    <x v="36"/>
    <x v="36"/>
  </r>
  <r>
    <x v="37"/>
    <x v="3"/>
    <x v="37"/>
    <x v="37"/>
    <x v="37"/>
  </r>
  <r>
    <x v="38"/>
    <x v="3"/>
    <x v="38"/>
    <x v="38"/>
    <x v="38"/>
  </r>
  <r>
    <x v="39"/>
    <x v="3"/>
    <x v="39"/>
    <x v="39"/>
    <x v="39"/>
  </r>
  <r>
    <x v="40"/>
    <x v="3"/>
    <x v="40"/>
    <x v="40"/>
    <x v="40"/>
  </r>
  <r>
    <x v="41"/>
    <x v="3"/>
    <x v="41"/>
    <x v="41"/>
    <x v="41"/>
  </r>
  <r>
    <x v="42"/>
    <x v="3"/>
    <x v="42"/>
    <x v="42"/>
    <x v="42"/>
  </r>
  <r>
    <x v="43"/>
    <x v="3"/>
    <x v="43"/>
    <x v="43"/>
    <x v="43"/>
  </r>
  <r>
    <x v="44"/>
    <x v="3"/>
    <x v="44"/>
    <x v="44"/>
    <x v="44"/>
  </r>
  <r>
    <x v="45"/>
    <x v="3"/>
    <x v="45"/>
    <x v="45"/>
    <x v="45"/>
  </r>
  <r>
    <x v="46"/>
    <x v="3"/>
    <x v="46"/>
    <x v="46"/>
    <x v="46"/>
  </r>
  <r>
    <x v="47"/>
    <x v="3"/>
    <x v="47"/>
    <x v="47"/>
    <x v="47"/>
  </r>
  <r>
    <x v="48"/>
    <x v="4"/>
    <x v="48"/>
    <x v="48"/>
    <x v="48"/>
  </r>
  <r>
    <x v="49"/>
    <x v="4"/>
    <x v="49"/>
    <x v="49"/>
    <x v="49"/>
  </r>
  <r>
    <x v="50"/>
    <x v="4"/>
    <x v="50"/>
    <x v="50"/>
    <x v="50"/>
  </r>
  <r>
    <x v="51"/>
    <x v="4"/>
    <x v="51"/>
    <x v="51"/>
    <x v="51"/>
  </r>
  <r>
    <x v="52"/>
    <x v="4"/>
    <x v="52"/>
    <x v="52"/>
    <x v="52"/>
  </r>
  <r>
    <x v="53"/>
    <x v="4"/>
    <x v="53"/>
    <x v="53"/>
    <x v="53"/>
  </r>
  <r>
    <x v="54"/>
    <x v="4"/>
    <x v="54"/>
    <x v="54"/>
    <x v="54"/>
  </r>
  <r>
    <x v="55"/>
    <x v="4"/>
    <x v="55"/>
    <x v="55"/>
    <x v="55"/>
  </r>
  <r>
    <x v="56"/>
    <x v="4"/>
    <x v="56"/>
    <x v="56"/>
    <x v="56"/>
  </r>
  <r>
    <x v="57"/>
    <x v="4"/>
    <x v="57"/>
    <x v="57"/>
    <x v="57"/>
  </r>
  <r>
    <x v="58"/>
    <x v="4"/>
    <x v="58"/>
    <x v="58"/>
    <x v="58"/>
  </r>
  <r>
    <x v="59"/>
    <x v="4"/>
    <x v="59"/>
    <x v="59"/>
    <x v="59"/>
  </r>
  <r>
    <x v="60"/>
    <x v="5"/>
    <x v="60"/>
    <x v="60"/>
    <x v="60"/>
  </r>
  <r>
    <x v="61"/>
    <x v="5"/>
    <x v="61"/>
    <x v="61"/>
    <x v="61"/>
  </r>
  <r>
    <x v="62"/>
    <x v="5"/>
    <x v="62"/>
    <x v="62"/>
    <x v="62"/>
  </r>
  <r>
    <x v="63"/>
    <x v="5"/>
    <x v="63"/>
    <x v="63"/>
    <x v="63"/>
  </r>
  <r>
    <x v="64"/>
    <x v="5"/>
    <x v="64"/>
    <x v="64"/>
    <x v="64"/>
  </r>
  <r>
    <x v="65"/>
    <x v="5"/>
    <x v="65"/>
    <x v="65"/>
    <x v="65"/>
  </r>
  <r>
    <x v="66"/>
    <x v="5"/>
    <x v="66"/>
    <x v="66"/>
    <x v="66"/>
  </r>
  <r>
    <x v="67"/>
    <x v="5"/>
    <x v="67"/>
    <x v="67"/>
    <x v="67"/>
  </r>
  <r>
    <x v="68"/>
    <x v="5"/>
    <x v="68"/>
    <x v="68"/>
    <x v="68"/>
  </r>
  <r>
    <x v="69"/>
    <x v="5"/>
    <x v="69"/>
    <x v="69"/>
    <x v="69"/>
  </r>
  <r>
    <x v="70"/>
    <x v="5"/>
    <x v="70"/>
    <x v="70"/>
    <x v="70"/>
  </r>
  <r>
    <x v="71"/>
    <x v="5"/>
    <x v="71"/>
    <x v="71"/>
    <x v="71"/>
  </r>
  <r>
    <x v="72"/>
    <x v="6"/>
    <x v="72"/>
    <x v="72"/>
    <x v="72"/>
  </r>
  <r>
    <x v="73"/>
    <x v="6"/>
    <x v="73"/>
    <x v="73"/>
    <x v="73"/>
  </r>
  <r>
    <x v="74"/>
    <x v="6"/>
    <x v="74"/>
    <x v="74"/>
    <x v="74"/>
  </r>
  <r>
    <x v="75"/>
    <x v="6"/>
    <x v="75"/>
    <x v="75"/>
    <x v="75"/>
  </r>
  <r>
    <x v="76"/>
    <x v="6"/>
    <x v="76"/>
    <x v="76"/>
    <x v="76"/>
  </r>
  <r>
    <x v="77"/>
    <x v="6"/>
    <x v="77"/>
    <x v="77"/>
    <x v="77"/>
  </r>
  <r>
    <x v="78"/>
    <x v="6"/>
    <x v="78"/>
    <x v="78"/>
    <x v="78"/>
  </r>
  <r>
    <x v="79"/>
    <x v="6"/>
    <x v="79"/>
    <x v="79"/>
    <x v="79"/>
  </r>
  <r>
    <x v="80"/>
    <x v="6"/>
    <x v="80"/>
    <x v="80"/>
    <x v="80"/>
  </r>
  <r>
    <x v="81"/>
    <x v="6"/>
    <x v="81"/>
    <x v="81"/>
    <x v="81"/>
  </r>
  <r>
    <x v="82"/>
    <x v="6"/>
    <x v="82"/>
    <x v="82"/>
    <x v="82"/>
  </r>
  <r>
    <x v="83"/>
    <x v="6"/>
    <x v="83"/>
    <x v="83"/>
    <x v="83"/>
  </r>
  <r>
    <x v="84"/>
    <x v="7"/>
    <x v="84"/>
    <x v="84"/>
    <x v="84"/>
  </r>
  <r>
    <x v="85"/>
    <x v="7"/>
    <x v="85"/>
    <x v="85"/>
    <x v="85"/>
  </r>
  <r>
    <x v="86"/>
    <x v="7"/>
    <x v="86"/>
    <x v="86"/>
    <x v="86"/>
  </r>
  <r>
    <x v="87"/>
    <x v="7"/>
    <x v="87"/>
    <x v="87"/>
    <x v="87"/>
  </r>
  <r>
    <x v="88"/>
    <x v="7"/>
    <x v="88"/>
    <x v="88"/>
    <x v="88"/>
  </r>
  <r>
    <x v="89"/>
    <x v="7"/>
    <x v="89"/>
    <x v="89"/>
    <x v="89"/>
  </r>
  <r>
    <x v="90"/>
    <x v="7"/>
    <x v="90"/>
    <x v="90"/>
    <x v="90"/>
  </r>
  <r>
    <x v="91"/>
    <x v="7"/>
    <x v="91"/>
    <x v="91"/>
    <x v="91"/>
  </r>
  <r>
    <x v="92"/>
    <x v="7"/>
    <x v="92"/>
    <x v="92"/>
    <x v="92"/>
  </r>
  <r>
    <x v="93"/>
    <x v="7"/>
    <x v="93"/>
    <x v="93"/>
    <x v="93"/>
  </r>
  <r>
    <x v="94"/>
    <x v="7"/>
    <x v="94"/>
    <x v="94"/>
    <x v="94"/>
  </r>
  <r>
    <x v="95"/>
    <x v="7"/>
    <x v="95"/>
    <x v="95"/>
    <x v="95"/>
  </r>
  <r>
    <x v="96"/>
    <x v="8"/>
    <x v="96"/>
    <x v="96"/>
    <x v="96"/>
  </r>
  <r>
    <x v="97"/>
    <x v="8"/>
    <x v="97"/>
    <x v="97"/>
    <x v="97"/>
  </r>
  <r>
    <x v="98"/>
    <x v="8"/>
    <x v="98"/>
    <x v="98"/>
    <x v="98"/>
  </r>
  <r>
    <x v="99"/>
    <x v="8"/>
    <x v="99"/>
    <x v="99"/>
    <x v="99"/>
  </r>
  <r>
    <x v="100"/>
    <x v="8"/>
    <x v="100"/>
    <x v="100"/>
    <x v="100"/>
  </r>
  <r>
    <x v="101"/>
    <x v="8"/>
    <x v="101"/>
    <x v="101"/>
    <x v="101"/>
  </r>
  <r>
    <x v="102"/>
    <x v="8"/>
    <x v="102"/>
    <x v="102"/>
    <x v="102"/>
  </r>
  <r>
    <x v="103"/>
    <x v="8"/>
    <x v="103"/>
    <x v="103"/>
    <x v="103"/>
  </r>
  <r>
    <x v="104"/>
    <x v="8"/>
    <x v="104"/>
    <x v="104"/>
    <x v="104"/>
  </r>
  <r>
    <x v="105"/>
    <x v="8"/>
    <x v="105"/>
    <x v="105"/>
    <x v="105"/>
  </r>
  <r>
    <x v="106"/>
    <x v="8"/>
    <x v="106"/>
    <x v="106"/>
    <x v="106"/>
  </r>
  <r>
    <x v="107"/>
    <x v="8"/>
    <x v="107"/>
    <x v="107"/>
    <x v="107"/>
  </r>
  <r>
    <x v="108"/>
    <x v="9"/>
    <x v="108"/>
    <x v="108"/>
    <x v="108"/>
  </r>
  <r>
    <x v="109"/>
    <x v="9"/>
    <x v="109"/>
    <x v="109"/>
    <x v="109"/>
  </r>
  <r>
    <x v="110"/>
    <x v="9"/>
    <x v="110"/>
    <x v="110"/>
    <x v="110"/>
  </r>
  <r>
    <x v="111"/>
    <x v="9"/>
    <x v="111"/>
    <x v="111"/>
    <x v="111"/>
  </r>
  <r>
    <x v="112"/>
    <x v="9"/>
    <x v="112"/>
    <x v="112"/>
    <x v="112"/>
  </r>
  <r>
    <x v="113"/>
    <x v="9"/>
    <x v="113"/>
    <x v="113"/>
    <x v="113"/>
  </r>
  <r>
    <x v="114"/>
    <x v="9"/>
    <x v="114"/>
    <x v="114"/>
    <x v="114"/>
  </r>
  <r>
    <x v="115"/>
    <x v="9"/>
    <x v="115"/>
    <x v="115"/>
    <x v="115"/>
  </r>
  <r>
    <x v="116"/>
    <x v="9"/>
    <x v="116"/>
    <x v="116"/>
    <x v="116"/>
  </r>
  <r>
    <x v="117"/>
    <x v="9"/>
    <x v="117"/>
    <x v="117"/>
    <x v="117"/>
  </r>
  <r>
    <x v="118"/>
    <x v="9"/>
    <x v="118"/>
    <x v="118"/>
    <x v="118"/>
  </r>
  <r>
    <x v="119"/>
    <x v="9"/>
    <x v="119"/>
    <x v="119"/>
    <x v="119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44">
  <r>
    <x v="0"/>
    <x v="0"/>
    <x v="0"/>
    <x v="0"/>
  </r>
  <r>
    <x v="1"/>
    <x v="0"/>
    <x v="1"/>
    <x v="1"/>
  </r>
  <r>
    <x v="2"/>
    <x v="0"/>
    <x v="2"/>
    <x v="2"/>
  </r>
  <r>
    <x v="3"/>
    <x v="0"/>
    <x v="3"/>
    <x v="3"/>
  </r>
  <r>
    <x v="4"/>
    <x v="0"/>
    <x v="4"/>
    <x v="4"/>
  </r>
  <r>
    <x v="5"/>
    <x v="0"/>
    <x v="5"/>
    <x v="5"/>
  </r>
  <r>
    <x v="6"/>
    <x v="0"/>
    <x v="6"/>
    <x v="6"/>
  </r>
  <r>
    <x v="7"/>
    <x v="0"/>
    <x v="7"/>
    <x v="7"/>
  </r>
  <r>
    <x v="8"/>
    <x v="0"/>
    <x v="8"/>
    <x v="8"/>
  </r>
  <r>
    <x v="9"/>
    <x v="0"/>
    <x v="9"/>
    <x v="9"/>
  </r>
  <r>
    <x v="10"/>
    <x v="0"/>
    <x v="10"/>
    <x v="10"/>
  </r>
  <r>
    <x v="11"/>
    <x v="0"/>
    <x v="11"/>
    <x v="11"/>
  </r>
  <r>
    <x v="12"/>
    <x v="1"/>
    <x v="12"/>
    <x v="12"/>
  </r>
  <r>
    <x v="13"/>
    <x v="1"/>
    <x v="13"/>
    <x v="13"/>
  </r>
  <r>
    <x v="14"/>
    <x v="1"/>
    <x v="14"/>
    <x v="14"/>
  </r>
  <r>
    <x v="15"/>
    <x v="1"/>
    <x v="15"/>
    <x v="15"/>
  </r>
  <r>
    <x v="16"/>
    <x v="1"/>
    <x v="16"/>
    <x v="16"/>
  </r>
  <r>
    <x v="17"/>
    <x v="1"/>
    <x v="17"/>
    <x v="17"/>
  </r>
  <r>
    <x v="18"/>
    <x v="1"/>
    <x v="18"/>
    <x v="18"/>
  </r>
  <r>
    <x v="19"/>
    <x v="1"/>
    <x v="19"/>
    <x v="19"/>
  </r>
  <r>
    <x v="20"/>
    <x v="1"/>
    <x v="20"/>
    <x v="20"/>
  </r>
  <r>
    <x v="21"/>
    <x v="1"/>
    <x v="21"/>
    <x v="21"/>
  </r>
  <r>
    <x v="22"/>
    <x v="1"/>
    <x v="22"/>
    <x v="22"/>
  </r>
  <r>
    <x v="23"/>
    <x v="1"/>
    <x v="23"/>
    <x v="23"/>
  </r>
  <r>
    <x v="24"/>
    <x v="2"/>
    <x v="24"/>
    <x v="24"/>
  </r>
  <r>
    <x v="25"/>
    <x v="2"/>
    <x v="25"/>
    <x v="25"/>
  </r>
  <r>
    <x v="26"/>
    <x v="2"/>
    <x v="26"/>
    <x v="26"/>
  </r>
  <r>
    <x v="27"/>
    <x v="2"/>
    <x v="27"/>
    <x v="27"/>
  </r>
  <r>
    <x v="28"/>
    <x v="2"/>
    <x v="28"/>
    <x v="28"/>
  </r>
  <r>
    <x v="29"/>
    <x v="2"/>
    <x v="29"/>
    <x v="29"/>
  </r>
  <r>
    <x v="30"/>
    <x v="2"/>
    <x v="30"/>
    <x v="30"/>
  </r>
  <r>
    <x v="31"/>
    <x v="2"/>
    <x v="31"/>
    <x v="31"/>
  </r>
  <r>
    <x v="32"/>
    <x v="2"/>
    <x v="32"/>
    <x v="32"/>
  </r>
  <r>
    <x v="33"/>
    <x v="2"/>
    <x v="33"/>
    <x v="33"/>
  </r>
  <r>
    <x v="34"/>
    <x v="2"/>
    <x v="34"/>
    <x v="34"/>
  </r>
  <r>
    <x v="35"/>
    <x v="2"/>
    <x v="35"/>
    <x v="35"/>
  </r>
  <r>
    <x v="36"/>
    <x v="3"/>
    <x v="36"/>
    <x v="36"/>
  </r>
  <r>
    <x v="37"/>
    <x v="3"/>
    <x v="37"/>
    <x v="37"/>
  </r>
  <r>
    <x v="38"/>
    <x v="3"/>
    <x v="38"/>
    <x v="38"/>
  </r>
  <r>
    <x v="39"/>
    <x v="3"/>
    <x v="39"/>
    <x v="39"/>
  </r>
  <r>
    <x v="40"/>
    <x v="3"/>
    <x v="40"/>
    <x v="40"/>
  </r>
  <r>
    <x v="41"/>
    <x v="3"/>
    <x v="41"/>
    <x v="41"/>
  </r>
  <r>
    <x v="42"/>
    <x v="3"/>
    <x v="42"/>
    <x v="42"/>
  </r>
  <r>
    <x v="43"/>
    <x v="3"/>
    <x v="43"/>
    <x v="43"/>
  </r>
  <r>
    <x v="44"/>
    <x v="3"/>
    <x v="44"/>
    <x v="44"/>
  </r>
  <r>
    <x v="45"/>
    <x v="3"/>
    <x v="45"/>
    <x v="45"/>
  </r>
  <r>
    <x v="46"/>
    <x v="3"/>
    <x v="46"/>
    <x v="46"/>
  </r>
  <r>
    <x v="47"/>
    <x v="3"/>
    <x v="47"/>
    <x v="47"/>
  </r>
  <r>
    <x v="48"/>
    <x v="4"/>
    <x v="48"/>
    <x v="48"/>
  </r>
  <r>
    <x v="49"/>
    <x v="4"/>
    <x v="49"/>
    <x v="49"/>
  </r>
  <r>
    <x v="50"/>
    <x v="4"/>
    <x v="50"/>
    <x v="50"/>
  </r>
  <r>
    <x v="51"/>
    <x v="4"/>
    <x v="51"/>
    <x v="51"/>
  </r>
  <r>
    <x v="52"/>
    <x v="4"/>
    <x v="52"/>
    <x v="52"/>
  </r>
  <r>
    <x v="53"/>
    <x v="4"/>
    <x v="53"/>
    <x v="53"/>
  </r>
  <r>
    <x v="54"/>
    <x v="4"/>
    <x v="54"/>
    <x v="54"/>
  </r>
  <r>
    <x v="55"/>
    <x v="4"/>
    <x v="55"/>
    <x v="55"/>
  </r>
  <r>
    <x v="56"/>
    <x v="4"/>
    <x v="56"/>
    <x v="56"/>
  </r>
  <r>
    <x v="57"/>
    <x v="4"/>
    <x v="57"/>
    <x v="57"/>
  </r>
  <r>
    <x v="58"/>
    <x v="4"/>
    <x v="58"/>
    <x v="58"/>
  </r>
  <r>
    <x v="59"/>
    <x v="4"/>
    <x v="59"/>
    <x v="59"/>
  </r>
  <r>
    <x v="60"/>
    <x v="5"/>
    <x v="60"/>
    <x v="60"/>
  </r>
  <r>
    <x v="61"/>
    <x v="5"/>
    <x v="61"/>
    <x v="61"/>
  </r>
  <r>
    <x v="62"/>
    <x v="5"/>
    <x v="62"/>
    <x v="62"/>
  </r>
  <r>
    <x v="63"/>
    <x v="5"/>
    <x v="63"/>
    <x v="63"/>
  </r>
  <r>
    <x v="64"/>
    <x v="5"/>
    <x v="64"/>
    <x v="64"/>
  </r>
  <r>
    <x v="65"/>
    <x v="5"/>
    <x v="65"/>
    <x v="65"/>
  </r>
  <r>
    <x v="66"/>
    <x v="5"/>
    <x v="66"/>
    <x v="66"/>
  </r>
  <r>
    <x v="67"/>
    <x v="5"/>
    <x v="67"/>
    <x v="67"/>
  </r>
  <r>
    <x v="68"/>
    <x v="5"/>
    <x v="68"/>
    <x v="68"/>
  </r>
  <r>
    <x v="69"/>
    <x v="5"/>
    <x v="69"/>
    <x v="69"/>
  </r>
  <r>
    <x v="70"/>
    <x v="5"/>
    <x v="70"/>
    <x v="70"/>
  </r>
  <r>
    <x v="71"/>
    <x v="5"/>
    <x v="71"/>
    <x v="71"/>
  </r>
  <r>
    <x v="72"/>
    <x v="6"/>
    <x v="72"/>
    <x v="72"/>
  </r>
  <r>
    <x v="73"/>
    <x v="6"/>
    <x v="73"/>
    <x v="73"/>
  </r>
  <r>
    <x v="74"/>
    <x v="6"/>
    <x v="74"/>
    <x v="74"/>
  </r>
  <r>
    <x v="75"/>
    <x v="6"/>
    <x v="75"/>
    <x v="75"/>
  </r>
  <r>
    <x v="76"/>
    <x v="6"/>
    <x v="76"/>
    <x v="76"/>
  </r>
  <r>
    <x v="77"/>
    <x v="6"/>
    <x v="77"/>
    <x v="77"/>
  </r>
  <r>
    <x v="78"/>
    <x v="6"/>
    <x v="78"/>
    <x v="78"/>
  </r>
  <r>
    <x v="79"/>
    <x v="6"/>
    <x v="79"/>
    <x v="79"/>
  </r>
  <r>
    <x v="80"/>
    <x v="6"/>
    <x v="80"/>
    <x v="80"/>
  </r>
  <r>
    <x v="81"/>
    <x v="6"/>
    <x v="81"/>
    <x v="81"/>
  </r>
  <r>
    <x v="82"/>
    <x v="6"/>
    <x v="82"/>
    <x v="82"/>
  </r>
  <r>
    <x v="83"/>
    <x v="6"/>
    <x v="83"/>
    <x v="83"/>
  </r>
  <r>
    <x v="84"/>
    <x v="7"/>
    <x v="84"/>
    <x v="84"/>
  </r>
  <r>
    <x v="85"/>
    <x v="7"/>
    <x v="85"/>
    <x v="85"/>
  </r>
  <r>
    <x v="86"/>
    <x v="7"/>
    <x v="86"/>
    <x v="86"/>
  </r>
  <r>
    <x v="87"/>
    <x v="7"/>
    <x v="87"/>
    <x v="87"/>
  </r>
  <r>
    <x v="88"/>
    <x v="7"/>
    <x v="88"/>
    <x v="88"/>
  </r>
  <r>
    <x v="89"/>
    <x v="7"/>
    <x v="89"/>
    <x v="89"/>
  </r>
  <r>
    <x v="90"/>
    <x v="7"/>
    <x v="90"/>
    <x v="90"/>
  </r>
  <r>
    <x v="91"/>
    <x v="7"/>
    <x v="91"/>
    <x v="91"/>
  </r>
  <r>
    <x v="92"/>
    <x v="7"/>
    <x v="92"/>
    <x v="92"/>
  </r>
  <r>
    <x v="93"/>
    <x v="7"/>
    <x v="93"/>
    <x v="93"/>
  </r>
  <r>
    <x v="94"/>
    <x v="7"/>
    <x v="94"/>
    <x v="94"/>
  </r>
  <r>
    <x v="95"/>
    <x v="7"/>
    <x v="95"/>
    <x v="95"/>
  </r>
  <r>
    <x v="96"/>
    <x v="8"/>
    <x v="96"/>
    <x v="96"/>
  </r>
  <r>
    <x v="97"/>
    <x v="8"/>
    <x v="97"/>
    <x v="97"/>
  </r>
  <r>
    <x v="98"/>
    <x v="8"/>
    <x v="98"/>
    <x v="98"/>
  </r>
  <r>
    <x v="99"/>
    <x v="8"/>
    <x v="99"/>
    <x v="99"/>
  </r>
  <r>
    <x v="100"/>
    <x v="8"/>
    <x v="100"/>
    <x v="100"/>
  </r>
  <r>
    <x v="101"/>
    <x v="8"/>
    <x v="101"/>
    <x v="101"/>
  </r>
  <r>
    <x v="102"/>
    <x v="8"/>
    <x v="102"/>
    <x v="102"/>
  </r>
  <r>
    <x v="103"/>
    <x v="8"/>
    <x v="103"/>
    <x v="103"/>
  </r>
  <r>
    <x v="104"/>
    <x v="8"/>
    <x v="104"/>
    <x v="104"/>
  </r>
  <r>
    <x v="105"/>
    <x v="8"/>
    <x v="105"/>
    <x v="105"/>
  </r>
  <r>
    <x v="106"/>
    <x v="8"/>
    <x v="106"/>
    <x v="106"/>
  </r>
  <r>
    <x v="107"/>
    <x v="8"/>
    <x v="107"/>
    <x v="107"/>
  </r>
  <r>
    <x v="108"/>
    <x v="9"/>
    <x v="108"/>
    <x v="108"/>
  </r>
  <r>
    <x v="109"/>
    <x v="9"/>
    <x v="109"/>
    <x v="109"/>
  </r>
  <r>
    <x v="110"/>
    <x v="9"/>
    <x v="110"/>
    <x v="110"/>
  </r>
  <r>
    <x v="111"/>
    <x v="9"/>
    <x v="111"/>
    <x v="111"/>
  </r>
  <r>
    <x v="112"/>
    <x v="9"/>
    <x v="112"/>
    <x v="112"/>
  </r>
  <r>
    <x v="113"/>
    <x v="9"/>
    <x v="113"/>
    <x v="113"/>
  </r>
  <r>
    <x v="114"/>
    <x v="9"/>
    <x v="114"/>
    <x v="114"/>
  </r>
  <r>
    <x v="115"/>
    <x v="9"/>
    <x v="115"/>
    <x v="115"/>
  </r>
  <r>
    <x v="116"/>
    <x v="9"/>
    <x v="116"/>
    <x v="116"/>
  </r>
  <r>
    <x v="117"/>
    <x v="9"/>
    <x v="117"/>
    <x v="117"/>
  </r>
  <r>
    <x v="118"/>
    <x v="9"/>
    <x v="118"/>
    <x v="118"/>
  </r>
  <r>
    <x v="119"/>
    <x v="9"/>
    <x v="119"/>
    <x v="119"/>
  </r>
  <r>
    <x v="120"/>
    <x v="10"/>
    <x v="120"/>
    <x v="120"/>
  </r>
  <r>
    <x v="121"/>
    <x v="10"/>
    <x v="120"/>
    <x v="121"/>
  </r>
  <r>
    <x v="122"/>
    <x v="10"/>
    <x v="120"/>
    <x v="122"/>
  </r>
  <r>
    <x v="123"/>
    <x v="10"/>
    <x v="120"/>
    <x v="123"/>
  </r>
  <r>
    <x v="124"/>
    <x v="10"/>
    <x v="120"/>
    <x v="124"/>
  </r>
  <r>
    <x v="125"/>
    <x v="10"/>
    <x v="120"/>
    <x v="125"/>
  </r>
  <r>
    <x v="126"/>
    <x v="10"/>
    <x v="120"/>
    <x v="126"/>
  </r>
  <r>
    <x v="127"/>
    <x v="10"/>
    <x v="120"/>
    <x v="127"/>
  </r>
  <r>
    <x v="128"/>
    <x v="10"/>
    <x v="120"/>
    <x v="128"/>
  </r>
  <r>
    <x v="129"/>
    <x v="10"/>
    <x v="120"/>
    <x v="129"/>
  </r>
  <r>
    <x v="130"/>
    <x v="10"/>
    <x v="120"/>
    <x v="130"/>
  </r>
  <r>
    <x v="131"/>
    <x v="10"/>
    <x v="120"/>
    <x v="131"/>
  </r>
  <r>
    <x v="132"/>
    <x v="11"/>
    <x v="120"/>
    <x v="132"/>
  </r>
  <r>
    <x v="133"/>
    <x v="11"/>
    <x v="120"/>
    <x v="133"/>
  </r>
  <r>
    <x v="134"/>
    <x v="11"/>
    <x v="120"/>
    <x v="134"/>
  </r>
  <r>
    <x v="135"/>
    <x v="11"/>
    <x v="120"/>
    <x v="135"/>
  </r>
  <r>
    <x v="136"/>
    <x v="11"/>
    <x v="120"/>
    <x v="136"/>
  </r>
  <r>
    <x v="137"/>
    <x v="11"/>
    <x v="120"/>
    <x v="137"/>
  </r>
  <r>
    <x v="138"/>
    <x v="11"/>
    <x v="120"/>
    <x v="138"/>
  </r>
  <r>
    <x v="139"/>
    <x v="11"/>
    <x v="120"/>
    <x v="139"/>
  </r>
  <r>
    <x v="140"/>
    <x v="11"/>
    <x v="120"/>
    <x v="140"/>
  </r>
  <r>
    <x v="141"/>
    <x v="11"/>
    <x v="120"/>
    <x v="141"/>
  </r>
  <r>
    <x v="142"/>
    <x v="11"/>
    <x v="120"/>
    <x v="142"/>
  </r>
  <r>
    <x v="143"/>
    <x v="11"/>
    <x v="120"/>
    <x v="14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2" cacheId="19" applyNumberFormats="0" applyBorderFormats="0" applyFontFormats="0" applyPatternFormats="0" applyAlignmentFormats="0" applyWidthHeightFormats="1" dataCaption="Values" updatedVersion="4" minRefreshableVersion="3" showDrill="0" useAutoFormatting="1" rowGrandTotals="0" colGrandTotals="0" itemPrintTitles="1" createdVersion="4" indent="0" showHeaders="0" outline="1" outlineData="1" multipleFieldFilters="0" chartFormat="1">
  <location ref="A3:D13" firstHeaderRow="0" firstDataRow="1" firstDataCol="1"/>
  <pivotFields count="6">
    <pivotField showAll="0" defaultSubtotal="0">
      <items count="1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</items>
    </pivotField>
    <pivotField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dataField="1" numFmtId="3" showAll="0" defaultSubtotal="0">
      <items count="120">
        <item x="39"/>
        <item x="15"/>
        <item x="27"/>
        <item x="4"/>
        <item x="44"/>
        <item x="16"/>
        <item x="87"/>
        <item x="33"/>
        <item x="10"/>
        <item x="17"/>
        <item x="21"/>
        <item x="34"/>
        <item x="28"/>
        <item x="9"/>
        <item x="40"/>
        <item x="20"/>
        <item x="111"/>
        <item x="45"/>
        <item x="93"/>
        <item x="22"/>
        <item x="105"/>
        <item x="37"/>
        <item x="32"/>
        <item x="3"/>
        <item x="92"/>
        <item x="99"/>
        <item x="104"/>
        <item x="64"/>
        <item x="8"/>
        <item x="106"/>
        <item x="117"/>
        <item x="76"/>
        <item x="75"/>
        <item x="69"/>
        <item x="94"/>
        <item x="100"/>
        <item x="81"/>
        <item x="63"/>
        <item x="82"/>
        <item x="88"/>
        <item x="5"/>
        <item x="51"/>
        <item x="26"/>
        <item x="18"/>
        <item x="41"/>
        <item x="80"/>
        <item x="68"/>
        <item x="77"/>
        <item x="14"/>
        <item x="19"/>
        <item x="23"/>
        <item x="25"/>
        <item x="1"/>
        <item x="11"/>
        <item x="112"/>
        <item x="13"/>
        <item x="38"/>
        <item x="7"/>
        <item x="46"/>
        <item x="52"/>
        <item x="57"/>
        <item x="58"/>
        <item x="118"/>
        <item x="70"/>
        <item x="116"/>
        <item x="12"/>
        <item x="35"/>
        <item x="110"/>
        <item x="65"/>
        <item x="36"/>
        <item x="86"/>
        <item x="56"/>
        <item x="109"/>
        <item x="89"/>
        <item x="101"/>
        <item x="29"/>
        <item x="85"/>
        <item x="43"/>
        <item x="97"/>
        <item x="2"/>
        <item x="47"/>
        <item x="73"/>
        <item x="53"/>
        <item x="78"/>
        <item x="0"/>
        <item x="24"/>
        <item x="107"/>
        <item x="31"/>
        <item x="61"/>
        <item x="113"/>
        <item x="119"/>
        <item x="83"/>
        <item x="67"/>
        <item x="49"/>
        <item x="62"/>
        <item x="98"/>
        <item x="71"/>
        <item x="95"/>
        <item x="6"/>
        <item x="74"/>
        <item x="79"/>
        <item x="59"/>
        <item x="50"/>
        <item x="42"/>
        <item x="108"/>
        <item x="66"/>
        <item x="55"/>
        <item x="30"/>
        <item x="60"/>
        <item x="54"/>
        <item x="91"/>
        <item x="84"/>
        <item x="115"/>
        <item x="48"/>
        <item x="103"/>
        <item x="72"/>
        <item x="96"/>
        <item x="90"/>
        <item x="102"/>
        <item x="114"/>
      </items>
    </pivotField>
    <pivotField dataField="1" showAll="0" defaultSubtotal="0">
      <items count="120">
        <item x="44"/>
        <item x="8"/>
        <item x="39"/>
        <item x="21"/>
        <item x="20"/>
        <item x="4"/>
        <item x="27"/>
        <item x="22"/>
        <item x="46"/>
        <item x="28"/>
        <item x="16"/>
        <item x="15"/>
        <item x="45"/>
        <item x="9"/>
        <item x="33"/>
        <item x="34"/>
        <item x="32"/>
        <item x="10"/>
        <item x="40"/>
        <item x="3"/>
        <item x="17"/>
        <item x="5"/>
        <item x="80"/>
        <item x="68"/>
        <item x="87"/>
        <item x="37"/>
        <item x="25"/>
        <item x="63"/>
        <item x="38"/>
        <item x="14"/>
        <item x="75"/>
        <item x="19"/>
        <item x="106"/>
        <item x="92"/>
        <item x="57"/>
        <item x="93"/>
        <item x="76"/>
        <item x="99"/>
        <item x="100"/>
        <item x="104"/>
        <item x="111"/>
        <item x="41"/>
        <item x="64"/>
        <item x="105"/>
        <item x="56"/>
        <item x="117"/>
        <item x="116"/>
        <item x="82"/>
        <item x="69"/>
        <item x="2"/>
        <item x="1"/>
        <item x="26"/>
        <item x="51"/>
        <item x="52"/>
        <item x="13"/>
        <item x="47"/>
        <item x="94"/>
        <item x="81"/>
        <item x="77"/>
        <item x="110"/>
        <item x="112"/>
        <item x="58"/>
        <item x="88"/>
        <item x="118"/>
        <item x="70"/>
        <item x="36"/>
        <item x="18"/>
        <item x="11"/>
        <item x="78"/>
        <item x="101"/>
        <item x="89"/>
        <item x="86"/>
        <item x="23"/>
        <item x="73"/>
        <item x="35"/>
        <item x="43"/>
        <item x="109"/>
        <item x="85"/>
        <item x="6"/>
        <item x="65"/>
        <item x="74"/>
        <item x="97"/>
        <item x="67"/>
        <item x="98"/>
        <item x="50"/>
        <item x="7"/>
        <item x="24"/>
        <item x="29"/>
        <item x="62"/>
        <item x="49"/>
        <item x="107"/>
        <item x="61"/>
        <item x="119"/>
        <item x="0"/>
        <item x="31"/>
        <item x="53"/>
        <item x="79"/>
        <item x="113"/>
        <item x="12"/>
        <item x="59"/>
        <item x="108"/>
        <item x="71"/>
        <item x="83"/>
        <item x="60"/>
        <item x="66"/>
        <item x="54"/>
        <item x="95"/>
        <item x="48"/>
        <item x="42"/>
        <item x="115"/>
        <item x="103"/>
        <item x="84"/>
        <item x="30"/>
        <item x="96"/>
        <item x="72"/>
        <item x="91"/>
        <item x="55"/>
        <item x="90"/>
        <item x="114"/>
        <item x="102"/>
      </items>
    </pivotField>
    <pivotField numFmtId="166" showAll="0" defaultSubtotal="0">
      <items count="120">
        <item x="61"/>
        <item x="85"/>
        <item x="42"/>
        <item x="119"/>
        <item x="13"/>
        <item x="114"/>
        <item x="58"/>
        <item x="1"/>
        <item x="63"/>
        <item x="86"/>
        <item x="28"/>
        <item x="40"/>
        <item x="9"/>
        <item x="97"/>
        <item x="24"/>
        <item x="118"/>
        <item x="70"/>
        <item x="41"/>
        <item x="91"/>
        <item x="89"/>
        <item x="21"/>
        <item x="102"/>
        <item x="72"/>
        <item x="31"/>
        <item x="71"/>
        <item x="75"/>
        <item x="107"/>
        <item x="59"/>
        <item x="43"/>
        <item x="52"/>
        <item x="109"/>
        <item x="90"/>
        <item x="19"/>
        <item x="112"/>
        <item x="106"/>
        <item x="100"/>
        <item x="76"/>
        <item x="113"/>
        <item x="66"/>
        <item x="84"/>
        <item x="96"/>
        <item x="36"/>
        <item x="30"/>
        <item x="14"/>
        <item x="26"/>
        <item x="34"/>
        <item x="108"/>
        <item x="35"/>
        <item x="79"/>
        <item x="95"/>
        <item x="51"/>
        <item x="4"/>
        <item x="0"/>
        <item x="49"/>
        <item x="101"/>
        <item x="77"/>
        <item x="45"/>
        <item x="82"/>
        <item x="110"/>
        <item x="16"/>
        <item x="104"/>
        <item x="116"/>
        <item x="99"/>
        <item x="60"/>
        <item x="33"/>
        <item x="53"/>
        <item x="117"/>
        <item x="62"/>
        <item x="65"/>
        <item x="103"/>
        <item x="44"/>
        <item x="25"/>
        <item x="5"/>
        <item x="83"/>
        <item x="92"/>
        <item x="69"/>
        <item x="10"/>
        <item x="68"/>
        <item x="20"/>
        <item x="37"/>
        <item x="64"/>
        <item x="17"/>
        <item x="57"/>
        <item x="73"/>
        <item x="11"/>
        <item x="29"/>
        <item x="22"/>
        <item x="55"/>
        <item x="80"/>
        <item x="38"/>
        <item x="115"/>
        <item x="54"/>
        <item x="3"/>
        <item x="94"/>
        <item x="81"/>
        <item x="27"/>
        <item x="48"/>
        <item x="67"/>
        <item x="32"/>
        <item x="18"/>
        <item x="98"/>
        <item x="78"/>
        <item x="88"/>
        <item x="23"/>
        <item x="56"/>
        <item x="39"/>
        <item x="93"/>
        <item x="105"/>
        <item x="15"/>
        <item x="74"/>
        <item x="6"/>
        <item x="50"/>
        <item x="2"/>
        <item x="47"/>
        <item x="111"/>
        <item x="7"/>
        <item x="87"/>
        <item x="12"/>
        <item x="8"/>
        <item x="46"/>
      </items>
    </pivotField>
    <pivotField dataField="1" dragToRow="0" dragToCol="0" dragToPage="0" showAll="0" defaultSubtotal="0"/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Fields count="1">
    <field x="-2"/>
  </colFields>
  <colItems count="3">
    <i>
      <x/>
    </i>
    <i i="1">
      <x v="1"/>
    </i>
    <i i="2">
      <x v="2"/>
    </i>
  </colItems>
  <dataFields count="3">
    <dataField name="GSlt50kWh " fld="2" baseField="0" baseItem="0" numFmtId="167"/>
    <dataField name="Predicted Value " fld="3" baseField="0" baseItem="0" numFmtId="167"/>
    <dataField name="Absolute % Error  " fld="5" subtotal="average" baseField="0" baseItem="0" numFmtId="166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20" applyNumberFormats="0" applyBorderFormats="0" applyFontFormats="0" applyPatternFormats="0" applyAlignmentFormats="0" applyWidthHeightFormats="1" dataCaption="Values" updatedVersion="4" minRefreshableVersion="3" showDrill="0" useAutoFormatting="1" rowGrandTotals="0" colGrandTotals="0" itemPrintTitles="1" createdVersion="4" indent="0" showHeaders="0" outline="1" outlineData="1" multipleFieldFilters="0" chartFormat="1">
  <location ref="A3:C13" firstHeaderRow="0" firstDataRow="1" firstDataCol="1"/>
  <pivotFields count="5">
    <pivotField showAll="0" defaultSubtotal="0">
      <items count="1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</items>
    </pivotField>
    <pivotField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dataField="1" numFmtId="3" showAll="0" defaultSubtotal="0">
      <items count="120">
        <item x="39"/>
        <item x="15"/>
        <item x="27"/>
        <item x="4"/>
        <item x="44"/>
        <item x="16"/>
        <item x="87"/>
        <item x="33"/>
        <item x="10"/>
        <item x="17"/>
        <item x="21"/>
        <item x="34"/>
        <item x="28"/>
        <item x="9"/>
        <item x="40"/>
        <item x="20"/>
        <item x="111"/>
        <item x="45"/>
        <item x="93"/>
        <item x="22"/>
        <item x="105"/>
        <item x="37"/>
        <item x="32"/>
        <item x="3"/>
        <item x="92"/>
        <item x="99"/>
        <item x="104"/>
        <item x="64"/>
        <item x="8"/>
        <item x="106"/>
        <item x="117"/>
        <item x="76"/>
        <item x="75"/>
        <item x="69"/>
        <item x="94"/>
        <item x="100"/>
        <item x="81"/>
        <item x="63"/>
        <item x="82"/>
        <item x="88"/>
        <item x="5"/>
        <item x="51"/>
        <item x="26"/>
        <item x="18"/>
        <item x="41"/>
        <item x="80"/>
        <item x="68"/>
        <item x="77"/>
        <item x="14"/>
        <item x="19"/>
        <item x="23"/>
        <item x="25"/>
        <item x="1"/>
        <item x="11"/>
        <item x="112"/>
        <item x="13"/>
        <item x="38"/>
        <item x="7"/>
        <item x="46"/>
        <item x="52"/>
        <item x="57"/>
        <item x="58"/>
        <item x="118"/>
        <item x="70"/>
        <item x="116"/>
        <item x="12"/>
        <item x="35"/>
        <item x="110"/>
        <item x="65"/>
        <item x="36"/>
        <item x="86"/>
        <item x="56"/>
        <item x="109"/>
        <item x="89"/>
        <item x="101"/>
        <item x="29"/>
        <item x="85"/>
        <item x="43"/>
        <item x="97"/>
        <item x="2"/>
        <item x="47"/>
        <item x="73"/>
        <item x="53"/>
        <item x="78"/>
        <item x="0"/>
        <item x="24"/>
        <item x="107"/>
        <item x="31"/>
        <item x="61"/>
        <item x="113"/>
        <item x="119"/>
        <item x="83"/>
        <item x="67"/>
        <item x="49"/>
        <item x="62"/>
        <item x="98"/>
        <item x="71"/>
        <item x="95"/>
        <item x="6"/>
        <item x="74"/>
        <item x="79"/>
        <item x="59"/>
        <item x="50"/>
        <item x="42"/>
        <item x="108"/>
        <item x="66"/>
        <item x="55"/>
        <item x="30"/>
        <item x="60"/>
        <item x="54"/>
        <item x="91"/>
        <item x="84"/>
        <item x="115"/>
        <item x="48"/>
        <item x="103"/>
        <item x="72"/>
        <item x="96"/>
        <item x="90"/>
        <item x="102"/>
        <item x="114"/>
      </items>
    </pivotField>
    <pivotField dataField="1" showAll="0" defaultSubtotal="0">
      <items count="120">
        <item x="44"/>
        <item x="8"/>
        <item x="39"/>
        <item x="21"/>
        <item x="20"/>
        <item x="4"/>
        <item x="27"/>
        <item x="22"/>
        <item x="46"/>
        <item x="28"/>
        <item x="16"/>
        <item x="15"/>
        <item x="45"/>
        <item x="9"/>
        <item x="33"/>
        <item x="34"/>
        <item x="32"/>
        <item x="10"/>
        <item x="40"/>
        <item x="3"/>
        <item x="17"/>
        <item x="5"/>
        <item x="80"/>
        <item x="68"/>
        <item x="87"/>
        <item x="37"/>
        <item x="25"/>
        <item x="63"/>
        <item x="38"/>
        <item x="14"/>
        <item x="75"/>
        <item x="19"/>
        <item x="106"/>
        <item x="92"/>
        <item x="57"/>
        <item x="93"/>
        <item x="76"/>
        <item x="99"/>
        <item x="100"/>
        <item x="104"/>
        <item x="111"/>
        <item x="41"/>
        <item x="64"/>
        <item x="105"/>
        <item x="56"/>
        <item x="117"/>
        <item x="116"/>
        <item x="82"/>
        <item x="69"/>
        <item x="2"/>
        <item x="1"/>
        <item x="26"/>
        <item x="51"/>
        <item x="52"/>
        <item x="13"/>
        <item x="47"/>
        <item x="94"/>
        <item x="81"/>
        <item x="77"/>
        <item x="110"/>
        <item x="112"/>
        <item x="58"/>
        <item x="88"/>
        <item x="118"/>
        <item x="70"/>
        <item x="36"/>
        <item x="18"/>
        <item x="11"/>
        <item x="78"/>
        <item x="101"/>
        <item x="89"/>
        <item x="86"/>
        <item x="23"/>
        <item x="73"/>
        <item x="35"/>
        <item x="43"/>
        <item x="109"/>
        <item x="85"/>
        <item x="6"/>
        <item x="65"/>
        <item x="74"/>
        <item x="97"/>
        <item x="67"/>
        <item x="98"/>
        <item x="50"/>
        <item x="7"/>
        <item x="24"/>
        <item x="29"/>
        <item x="62"/>
        <item x="49"/>
        <item x="107"/>
        <item x="61"/>
        <item x="119"/>
        <item x="0"/>
        <item x="31"/>
        <item x="53"/>
        <item x="79"/>
        <item x="113"/>
        <item x="12"/>
        <item x="59"/>
        <item x="108"/>
        <item x="71"/>
        <item x="83"/>
        <item x="60"/>
        <item x="66"/>
        <item x="54"/>
        <item x="95"/>
        <item x="48"/>
        <item x="42"/>
        <item x="115"/>
        <item x="103"/>
        <item x="84"/>
        <item x="30"/>
        <item x="96"/>
        <item x="72"/>
        <item x="91"/>
        <item x="55"/>
        <item x="90"/>
        <item x="114"/>
        <item x="102"/>
      </items>
    </pivotField>
    <pivotField numFmtId="166" showAll="0" defaultSubtotal="0">
      <items count="120">
        <item x="61"/>
        <item x="85"/>
        <item x="42"/>
        <item x="119"/>
        <item x="13"/>
        <item x="114"/>
        <item x="58"/>
        <item x="1"/>
        <item x="63"/>
        <item x="86"/>
        <item x="28"/>
        <item x="40"/>
        <item x="9"/>
        <item x="97"/>
        <item x="24"/>
        <item x="118"/>
        <item x="70"/>
        <item x="41"/>
        <item x="91"/>
        <item x="89"/>
        <item x="21"/>
        <item x="102"/>
        <item x="72"/>
        <item x="31"/>
        <item x="71"/>
        <item x="75"/>
        <item x="107"/>
        <item x="59"/>
        <item x="43"/>
        <item x="52"/>
        <item x="109"/>
        <item x="90"/>
        <item x="19"/>
        <item x="112"/>
        <item x="106"/>
        <item x="100"/>
        <item x="76"/>
        <item x="113"/>
        <item x="66"/>
        <item x="84"/>
        <item x="96"/>
        <item x="36"/>
        <item x="30"/>
        <item x="14"/>
        <item x="26"/>
        <item x="34"/>
        <item x="108"/>
        <item x="35"/>
        <item x="79"/>
        <item x="95"/>
        <item x="51"/>
        <item x="4"/>
        <item x="0"/>
        <item x="49"/>
        <item x="101"/>
        <item x="77"/>
        <item x="45"/>
        <item x="82"/>
        <item x="110"/>
        <item x="16"/>
        <item x="104"/>
        <item x="116"/>
        <item x="99"/>
        <item x="60"/>
        <item x="33"/>
        <item x="53"/>
        <item x="117"/>
        <item x="62"/>
        <item x="65"/>
        <item x="103"/>
        <item x="44"/>
        <item x="25"/>
        <item x="5"/>
        <item x="83"/>
        <item x="92"/>
        <item x="69"/>
        <item x="10"/>
        <item x="68"/>
        <item x="20"/>
        <item x="37"/>
        <item x="64"/>
        <item x="17"/>
        <item x="57"/>
        <item x="73"/>
        <item x="11"/>
        <item x="29"/>
        <item x="22"/>
        <item x="55"/>
        <item x="80"/>
        <item x="38"/>
        <item x="115"/>
        <item x="54"/>
        <item x="3"/>
        <item x="94"/>
        <item x="81"/>
        <item x="27"/>
        <item x="48"/>
        <item x="67"/>
        <item x="32"/>
        <item x="18"/>
        <item x="98"/>
        <item x="78"/>
        <item x="88"/>
        <item x="23"/>
        <item x="56"/>
        <item x="39"/>
        <item x="93"/>
        <item x="105"/>
        <item x="15"/>
        <item x="74"/>
        <item x="6"/>
        <item x="50"/>
        <item x="2"/>
        <item x="47"/>
        <item x="111"/>
        <item x="7"/>
        <item x="87"/>
        <item x="12"/>
        <item x="8"/>
        <item x="46"/>
      </items>
    </pivotField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Fields count="1">
    <field x="-2"/>
  </colFields>
  <colItems count="2">
    <i>
      <x/>
    </i>
    <i i="1">
      <x v="1"/>
    </i>
  </colItems>
  <dataFields count="2">
    <dataField name="GSlt50kWh " fld="2" baseField="0" baseItem="0" numFmtId="167"/>
    <dataField name="Predicted Value " fld="3" baseField="0" baseItem="0" numFmtId="167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" cacheId="21" applyNumberFormats="0" applyBorderFormats="0" applyFontFormats="0" applyPatternFormats="0" applyAlignmentFormats="0" applyWidthHeightFormats="1" dataCaption="Values" updatedVersion="4" minRefreshableVersion="3" showDrill="0" useAutoFormatting="1" rowGrandTotals="0" colGrandTotals="0" itemPrintTitles="1" createdVersion="4" indent="0" showHeaders="0" outline="1" outlineData="1" multipleFieldFilters="0" chartFormat="1">
  <location ref="A3:C15" firstHeaderRow="0" firstDataRow="1" firstDataCol="1"/>
  <pivotFields count="4">
    <pivotField numFmtId="17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howAll="0" defaultSubtotal="0">
      <items count="121">
        <item x="39"/>
        <item x="15"/>
        <item x="27"/>
        <item x="4"/>
        <item x="44"/>
        <item x="16"/>
        <item x="87"/>
        <item x="33"/>
        <item x="10"/>
        <item x="17"/>
        <item x="21"/>
        <item x="34"/>
        <item x="28"/>
        <item x="9"/>
        <item x="40"/>
        <item x="20"/>
        <item x="111"/>
        <item x="45"/>
        <item x="93"/>
        <item x="22"/>
        <item x="105"/>
        <item x="37"/>
        <item x="32"/>
        <item x="3"/>
        <item x="92"/>
        <item x="99"/>
        <item x="104"/>
        <item x="64"/>
        <item x="8"/>
        <item x="106"/>
        <item x="117"/>
        <item x="76"/>
        <item x="75"/>
        <item x="69"/>
        <item x="94"/>
        <item x="100"/>
        <item x="81"/>
        <item x="63"/>
        <item x="82"/>
        <item x="88"/>
        <item x="5"/>
        <item x="51"/>
        <item x="26"/>
        <item x="18"/>
        <item x="41"/>
        <item x="80"/>
        <item x="68"/>
        <item x="77"/>
        <item x="14"/>
        <item x="19"/>
        <item x="23"/>
        <item x="25"/>
        <item x="1"/>
        <item x="11"/>
        <item x="112"/>
        <item x="13"/>
        <item x="38"/>
        <item x="7"/>
        <item x="46"/>
        <item x="52"/>
        <item x="57"/>
        <item x="58"/>
        <item x="118"/>
        <item x="70"/>
        <item x="116"/>
        <item x="12"/>
        <item x="35"/>
        <item x="110"/>
        <item x="65"/>
        <item x="36"/>
        <item x="86"/>
        <item x="56"/>
        <item x="109"/>
        <item x="89"/>
        <item x="101"/>
        <item x="29"/>
        <item x="85"/>
        <item x="43"/>
        <item x="97"/>
        <item x="2"/>
        <item x="47"/>
        <item x="73"/>
        <item x="53"/>
        <item x="78"/>
        <item x="0"/>
        <item x="24"/>
        <item x="107"/>
        <item x="31"/>
        <item x="61"/>
        <item x="113"/>
        <item x="119"/>
        <item x="83"/>
        <item x="67"/>
        <item x="49"/>
        <item x="62"/>
        <item x="98"/>
        <item x="71"/>
        <item x="95"/>
        <item x="6"/>
        <item x="74"/>
        <item x="79"/>
        <item x="59"/>
        <item x="50"/>
        <item x="42"/>
        <item x="108"/>
        <item x="66"/>
        <item x="55"/>
        <item x="30"/>
        <item x="60"/>
        <item x="54"/>
        <item x="91"/>
        <item x="84"/>
        <item x="115"/>
        <item x="48"/>
        <item x="103"/>
        <item x="72"/>
        <item x="96"/>
        <item x="90"/>
        <item x="102"/>
        <item x="114"/>
        <item x="120"/>
      </items>
    </pivotField>
    <pivotField dataField="1" showAll="0" defaultSubtotal="0">
      <items count="144">
        <item x="44"/>
        <item x="8"/>
        <item x="20"/>
        <item x="39"/>
        <item x="32"/>
        <item x="21"/>
        <item x="45"/>
        <item x="3"/>
        <item x="27"/>
        <item x="15"/>
        <item x="9"/>
        <item x="40"/>
        <item x="22"/>
        <item x="46"/>
        <item x="4"/>
        <item x="33"/>
        <item x="16"/>
        <item x="10"/>
        <item x="28"/>
        <item x="34"/>
        <item x="68"/>
        <item x="37"/>
        <item x="38"/>
        <item x="80"/>
        <item x="25"/>
        <item x="5"/>
        <item x="26"/>
        <item x="56"/>
        <item x="17"/>
        <item x="92"/>
        <item x="75"/>
        <item x="104"/>
        <item x="128"/>
        <item x="140"/>
        <item x="135"/>
        <item x="123"/>
        <item x="99"/>
        <item x="1"/>
        <item x="2"/>
        <item x="111"/>
        <item x="116"/>
        <item x="14"/>
        <item x="29"/>
        <item x="63"/>
        <item x="87"/>
        <item x="57"/>
        <item x="93"/>
        <item x="51"/>
        <item x="88"/>
        <item x="41"/>
        <item x="69"/>
        <item x="100"/>
        <item x="124"/>
        <item x="136"/>
        <item x="52"/>
        <item x="76"/>
        <item x="141"/>
        <item x="129"/>
        <item x="105"/>
        <item x="142"/>
        <item x="130"/>
        <item x="106"/>
        <item x="117"/>
        <item x="64"/>
        <item x="58"/>
        <item x="112"/>
        <item x="81"/>
        <item x="13"/>
        <item x="94"/>
        <item x="82"/>
        <item x="70"/>
        <item x="118"/>
        <item x="47"/>
        <item x="23"/>
        <item x="35"/>
        <item x="11"/>
        <item x="121"/>
        <item x="19"/>
        <item x="7"/>
        <item x="73"/>
        <item x="110"/>
        <item x="77"/>
        <item x="31"/>
        <item x="74"/>
        <item x="134"/>
        <item x="122"/>
        <item x="89"/>
        <item x="97"/>
        <item x="98"/>
        <item x="43"/>
        <item x="65"/>
        <item x="49"/>
        <item x="101"/>
        <item x="125"/>
        <item x="137"/>
        <item x="85"/>
        <item x="53"/>
        <item x="36"/>
        <item x="24"/>
        <item x="62"/>
        <item x="86"/>
        <item x="50"/>
        <item x="113"/>
        <item x="0"/>
        <item x="12"/>
        <item x="133"/>
        <item x="109"/>
        <item x="61"/>
        <item x="6"/>
        <item x="18"/>
        <item x="30"/>
        <item x="42"/>
        <item x="143"/>
        <item x="131"/>
        <item x="107"/>
        <item x="71"/>
        <item x="59"/>
        <item x="119"/>
        <item x="95"/>
        <item x="83"/>
        <item x="67"/>
        <item x="79"/>
        <item x="103"/>
        <item x="115"/>
        <item x="127"/>
        <item x="139"/>
        <item x="55"/>
        <item x="91"/>
        <item x="132"/>
        <item x="108"/>
        <item x="72"/>
        <item x="120"/>
        <item x="60"/>
        <item x="48"/>
        <item x="84"/>
        <item x="78"/>
        <item x="96"/>
        <item x="66"/>
        <item x="102"/>
        <item x="126"/>
        <item x="138"/>
        <item x="90"/>
        <item x="54"/>
        <item x="114"/>
      </items>
    </pivotField>
  </pivotFields>
  <rowFields count="1">
    <field x="1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rowItems>
  <colFields count="1">
    <field x="-2"/>
  </colFields>
  <colItems count="2">
    <i>
      <x/>
    </i>
    <i i="1">
      <x v="1"/>
    </i>
  </colItems>
  <dataFields count="2">
    <dataField name="GSlt50kWh " fld="2" baseField="0" baseItem="0" numFmtId="167"/>
    <dataField name="Normalized Value " fld="3" baseField="0" baseItem="0" numFmtId="167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121"/>
  <sheetViews>
    <sheetView tabSelected="1" workbookViewId="0">
      <selection activeCell="B21" sqref="B21"/>
    </sheetView>
  </sheetViews>
  <sheetFormatPr defaultColWidth="9.140625" defaultRowHeight="15" x14ac:dyDescent="0.25"/>
  <cols>
    <col min="1" max="1" width="10.7109375" bestFit="1" customWidth="1"/>
    <col min="2" max="2" width="10.5703125" bestFit="1" customWidth="1"/>
    <col min="3" max="3" width="12" bestFit="1" customWidth="1"/>
    <col min="4" max="4" width="11.85546875" bestFit="1" customWidth="1"/>
    <col min="5" max="5" width="10" bestFit="1" customWidth="1"/>
    <col min="6" max="6" width="11" bestFit="1" customWidth="1"/>
    <col min="7" max="7" width="10.42578125" bestFit="1" customWidth="1"/>
    <col min="8" max="8" width="11" bestFit="1" customWidth="1"/>
  </cols>
  <sheetData>
    <row r="1" spans="1:8" x14ac:dyDescent="0.25">
      <c r="A1" s="2" t="s">
        <v>1</v>
      </c>
      <c r="B1" s="2" t="s">
        <v>2</v>
      </c>
      <c r="C1" s="2" t="s">
        <v>3</v>
      </c>
      <c r="D1" s="2" t="s">
        <v>4</v>
      </c>
      <c r="E1" s="2" t="s">
        <v>7</v>
      </c>
      <c r="F1" s="2" t="s">
        <v>6</v>
      </c>
      <c r="G1" s="2" t="s">
        <v>8</v>
      </c>
      <c r="H1" s="2" t="s">
        <v>5</v>
      </c>
    </row>
    <row r="2" spans="1:8" x14ac:dyDescent="0.25">
      <c r="A2" s="3">
        <v>37622</v>
      </c>
      <c r="B2" s="4">
        <v>14725364</v>
      </c>
      <c r="C2" s="5">
        <v>814.5</v>
      </c>
      <c r="D2" s="5">
        <v>0</v>
      </c>
      <c r="E2" s="5">
        <v>0</v>
      </c>
      <c r="F2" s="5">
        <v>31</v>
      </c>
      <c r="G2" s="5">
        <v>0</v>
      </c>
      <c r="H2" s="5">
        <v>2.4000000000000909</v>
      </c>
    </row>
    <row r="3" spans="1:8" x14ac:dyDescent="0.25">
      <c r="A3" s="3">
        <v>37653</v>
      </c>
      <c r="B3" s="4">
        <v>13813814</v>
      </c>
      <c r="C3" s="5">
        <v>699</v>
      </c>
      <c r="D3" s="5">
        <v>0</v>
      </c>
      <c r="E3" s="5">
        <v>0</v>
      </c>
      <c r="F3" s="5">
        <v>28</v>
      </c>
      <c r="G3" s="5">
        <v>0</v>
      </c>
      <c r="H3" s="5">
        <v>-2.9000000000000909</v>
      </c>
    </row>
    <row r="4" spans="1:8" x14ac:dyDescent="0.25">
      <c r="A4" s="3">
        <v>37681</v>
      </c>
      <c r="B4" s="4">
        <v>14528938</v>
      </c>
      <c r="C4" s="5">
        <v>581.1</v>
      </c>
      <c r="D4" s="5">
        <v>0</v>
      </c>
      <c r="E4" s="5">
        <v>1</v>
      </c>
      <c r="F4" s="5">
        <v>31</v>
      </c>
      <c r="G4" s="5">
        <v>0</v>
      </c>
      <c r="H4" s="5">
        <v>-1.0999999999999091</v>
      </c>
    </row>
    <row r="5" spans="1:8" x14ac:dyDescent="0.25">
      <c r="A5" s="3">
        <v>37712</v>
      </c>
      <c r="B5" s="4">
        <v>13401771</v>
      </c>
      <c r="C5" s="5">
        <v>372.5</v>
      </c>
      <c r="D5" s="5">
        <v>2.4</v>
      </c>
      <c r="E5" s="5">
        <v>1</v>
      </c>
      <c r="F5" s="5">
        <v>30</v>
      </c>
      <c r="G5" s="5">
        <v>0</v>
      </c>
      <c r="H5" s="5">
        <v>-0.3000000000001819</v>
      </c>
    </row>
    <row r="6" spans="1:8" x14ac:dyDescent="0.25">
      <c r="A6" s="3">
        <v>37742</v>
      </c>
      <c r="B6" s="4">
        <v>12623569</v>
      </c>
      <c r="C6" s="5">
        <v>177.9</v>
      </c>
      <c r="D6" s="5">
        <v>0</v>
      </c>
      <c r="E6" s="5">
        <v>1</v>
      </c>
      <c r="F6" s="5">
        <v>31</v>
      </c>
      <c r="G6" s="5">
        <v>0</v>
      </c>
      <c r="H6" s="5">
        <v>15.600000000000364</v>
      </c>
    </row>
    <row r="7" spans="1:8" x14ac:dyDescent="0.25">
      <c r="A7" s="3">
        <v>37773</v>
      </c>
      <c r="B7" s="4">
        <v>13621464</v>
      </c>
      <c r="C7" s="5">
        <v>43.4</v>
      </c>
      <c r="D7" s="5">
        <v>52.9</v>
      </c>
      <c r="E7" s="5">
        <v>0</v>
      </c>
      <c r="F7" s="5">
        <v>30</v>
      </c>
      <c r="G7" s="5">
        <v>0</v>
      </c>
      <c r="H7" s="5">
        <v>9.0999999999999091</v>
      </c>
    </row>
    <row r="8" spans="1:8" x14ac:dyDescent="0.25">
      <c r="A8" s="3">
        <v>37803</v>
      </c>
      <c r="B8" s="4">
        <v>15172270</v>
      </c>
      <c r="C8" s="5">
        <v>0.2</v>
      </c>
      <c r="D8" s="5">
        <v>118.3</v>
      </c>
      <c r="E8" s="5">
        <v>0</v>
      </c>
      <c r="F8" s="5">
        <v>31</v>
      </c>
      <c r="G8" s="5">
        <v>0</v>
      </c>
      <c r="H8" s="5">
        <v>20.099999999999909</v>
      </c>
    </row>
    <row r="9" spans="1:8" x14ac:dyDescent="0.25">
      <c r="A9" s="3">
        <v>37834</v>
      </c>
      <c r="B9" s="4">
        <v>13939309</v>
      </c>
      <c r="C9" s="5">
        <v>2</v>
      </c>
      <c r="D9" s="5">
        <v>128</v>
      </c>
      <c r="E9" s="5">
        <v>0</v>
      </c>
      <c r="F9" s="5">
        <v>31</v>
      </c>
      <c r="G9" s="5">
        <v>0</v>
      </c>
      <c r="H9" s="5">
        <v>19.400000000000091</v>
      </c>
    </row>
    <row r="10" spans="1:8" x14ac:dyDescent="0.25">
      <c r="A10" s="3">
        <v>37865</v>
      </c>
      <c r="B10" s="4">
        <v>13536278</v>
      </c>
      <c r="C10" s="5">
        <v>54.9</v>
      </c>
      <c r="D10" s="5">
        <v>24</v>
      </c>
      <c r="E10" s="5">
        <v>1</v>
      </c>
      <c r="F10" s="5">
        <v>30</v>
      </c>
      <c r="G10" s="5">
        <v>0</v>
      </c>
      <c r="H10" s="5">
        <v>17.099999999999909</v>
      </c>
    </row>
    <row r="11" spans="1:8" x14ac:dyDescent="0.25">
      <c r="A11" s="3">
        <v>37895</v>
      </c>
      <c r="B11" s="4">
        <v>12902693</v>
      </c>
      <c r="C11" s="5">
        <v>276</v>
      </c>
      <c r="D11" s="5">
        <v>0</v>
      </c>
      <c r="E11" s="5">
        <v>1</v>
      </c>
      <c r="F11" s="5">
        <v>31</v>
      </c>
      <c r="G11" s="5">
        <v>0</v>
      </c>
      <c r="H11" s="5">
        <v>-13.199999999999818</v>
      </c>
    </row>
    <row r="12" spans="1:8" x14ac:dyDescent="0.25">
      <c r="A12" s="3">
        <v>37926</v>
      </c>
      <c r="B12" s="4">
        <v>12759013</v>
      </c>
      <c r="C12" s="5">
        <v>398.5</v>
      </c>
      <c r="D12" s="5">
        <v>0</v>
      </c>
      <c r="E12" s="5">
        <v>1</v>
      </c>
      <c r="F12" s="5">
        <v>30</v>
      </c>
      <c r="G12" s="5">
        <v>0</v>
      </c>
      <c r="H12" s="5">
        <v>-20.100000000000364</v>
      </c>
    </row>
    <row r="13" spans="1:8" x14ac:dyDescent="0.25">
      <c r="A13" s="3">
        <v>37956</v>
      </c>
      <c r="B13" s="4">
        <v>13845612</v>
      </c>
      <c r="C13" s="5">
        <v>561.5</v>
      </c>
      <c r="D13" s="5">
        <v>0</v>
      </c>
      <c r="E13" s="5">
        <v>0</v>
      </c>
      <c r="F13" s="5">
        <v>31</v>
      </c>
      <c r="G13" s="5">
        <v>0</v>
      </c>
      <c r="H13" s="5">
        <v>-17.5</v>
      </c>
    </row>
    <row r="14" spans="1:8" x14ac:dyDescent="0.25">
      <c r="A14" s="3">
        <v>37987</v>
      </c>
      <c r="B14" s="4">
        <v>14085449</v>
      </c>
      <c r="C14" s="5">
        <v>849.1</v>
      </c>
      <c r="D14" s="5">
        <v>0</v>
      </c>
      <c r="E14" s="5">
        <v>0</v>
      </c>
      <c r="F14" s="5">
        <v>31</v>
      </c>
      <c r="G14" s="5">
        <v>0</v>
      </c>
      <c r="H14" s="5">
        <v>5.1000000000003638</v>
      </c>
    </row>
    <row r="15" spans="1:8" x14ac:dyDescent="0.25">
      <c r="A15" s="3">
        <v>38018</v>
      </c>
      <c r="B15" s="4">
        <v>13888435</v>
      </c>
      <c r="C15" s="5">
        <v>631.70000000000005</v>
      </c>
      <c r="D15" s="5">
        <v>0</v>
      </c>
      <c r="E15" s="5">
        <v>0</v>
      </c>
      <c r="F15" s="5">
        <v>29</v>
      </c>
      <c r="G15" s="5">
        <v>0</v>
      </c>
      <c r="H15" s="5">
        <v>-4.5</v>
      </c>
    </row>
    <row r="16" spans="1:8" x14ac:dyDescent="0.25">
      <c r="A16" s="3">
        <v>38047</v>
      </c>
      <c r="B16" s="4">
        <v>13762531</v>
      </c>
      <c r="C16" s="5">
        <v>487.3</v>
      </c>
      <c r="D16" s="5">
        <v>0</v>
      </c>
      <c r="E16" s="5">
        <v>1</v>
      </c>
      <c r="F16" s="5">
        <v>31</v>
      </c>
      <c r="G16" s="5">
        <v>0</v>
      </c>
      <c r="H16" s="5">
        <v>4.5</v>
      </c>
    </row>
    <row r="17" spans="1:8" x14ac:dyDescent="0.25">
      <c r="A17" s="3">
        <v>38078</v>
      </c>
      <c r="B17" s="4">
        <v>12400465</v>
      </c>
      <c r="C17" s="5">
        <v>331.5</v>
      </c>
      <c r="D17" s="5">
        <v>0</v>
      </c>
      <c r="E17" s="5">
        <v>1</v>
      </c>
      <c r="F17" s="5">
        <v>30</v>
      </c>
      <c r="G17" s="5">
        <v>0</v>
      </c>
      <c r="H17" s="5">
        <v>3.0999999999999091</v>
      </c>
    </row>
    <row r="18" spans="1:8" x14ac:dyDescent="0.25">
      <c r="A18" s="3">
        <v>38108</v>
      </c>
      <c r="B18" s="4">
        <v>12698878</v>
      </c>
      <c r="C18" s="5">
        <v>158.9</v>
      </c>
      <c r="D18" s="5">
        <v>8.6</v>
      </c>
      <c r="E18" s="5">
        <v>1</v>
      </c>
      <c r="F18" s="5">
        <v>31</v>
      </c>
      <c r="G18" s="5">
        <v>0</v>
      </c>
      <c r="H18" s="5">
        <v>25.699999999999818</v>
      </c>
    </row>
    <row r="19" spans="1:8" x14ac:dyDescent="0.25">
      <c r="A19" s="3">
        <v>38139</v>
      </c>
      <c r="B19" s="4">
        <v>12797929</v>
      </c>
      <c r="C19" s="5">
        <v>44.2</v>
      </c>
      <c r="D19" s="5">
        <v>31.6</v>
      </c>
      <c r="E19" s="5">
        <v>0</v>
      </c>
      <c r="F19" s="5">
        <v>30</v>
      </c>
      <c r="G19" s="5">
        <v>0</v>
      </c>
      <c r="H19" s="5">
        <v>13.900000000000091</v>
      </c>
    </row>
    <row r="20" spans="1:8" x14ac:dyDescent="0.25">
      <c r="A20" s="3">
        <v>38169</v>
      </c>
      <c r="B20" s="4">
        <v>13695289</v>
      </c>
      <c r="C20" s="5">
        <v>3.6</v>
      </c>
      <c r="D20" s="5">
        <v>86.4</v>
      </c>
      <c r="E20" s="5">
        <v>0</v>
      </c>
      <c r="F20" s="5">
        <v>31</v>
      </c>
      <c r="G20" s="5">
        <v>0</v>
      </c>
      <c r="H20" s="5">
        <v>37.199999999999818</v>
      </c>
    </row>
    <row r="21" spans="1:8" x14ac:dyDescent="0.25">
      <c r="A21" s="3">
        <v>38200</v>
      </c>
      <c r="B21" s="4">
        <v>13771120</v>
      </c>
      <c r="C21" s="5">
        <v>12.8</v>
      </c>
      <c r="D21" s="5">
        <v>59.6</v>
      </c>
      <c r="E21" s="5">
        <v>0</v>
      </c>
      <c r="F21" s="5">
        <v>31</v>
      </c>
      <c r="G21" s="5">
        <v>0</v>
      </c>
      <c r="H21" s="5">
        <v>16.600000000000364</v>
      </c>
    </row>
    <row r="22" spans="1:8" x14ac:dyDescent="0.25">
      <c r="A22" s="3">
        <v>38231</v>
      </c>
      <c r="B22" s="4">
        <v>13033548</v>
      </c>
      <c r="C22" s="5">
        <v>30</v>
      </c>
      <c r="D22" s="5">
        <v>41.2</v>
      </c>
      <c r="E22" s="5">
        <v>1</v>
      </c>
      <c r="F22" s="5">
        <v>30</v>
      </c>
      <c r="G22" s="5">
        <v>0</v>
      </c>
      <c r="H22" s="5">
        <v>20.899999999999636</v>
      </c>
    </row>
    <row r="23" spans="1:8" x14ac:dyDescent="0.25">
      <c r="A23" s="3">
        <v>38261</v>
      </c>
      <c r="B23" s="4">
        <v>12801196</v>
      </c>
      <c r="C23" s="5">
        <v>226.3</v>
      </c>
      <c r="D23" s="5">
        <v>1.5</v>
      </c>
      <c r="E23" s="5">
        <v>1</v>
      </c>
      <c r="F23" s="5">
        <v>31</v>
      </c>
      <c r="G23" s="5">
        <v>0</v>
      </c>
      <c r="H23" s="5">
        <v>-34.699999999999818</v>
      </c>
    </row>
    <row r="24" spans="1:8" x14ac:dyDescent="0.25">
      <c r="A24" s="3">
        <v>38292</v>
      </c>
      <c r="B24" s="4">
        <v>13166644</v>
      </c>
      <c r="C24" s="5">
        <v>379.1</v>
      </c>
      <c r="D24" s="5">
        <v>0</v>
      </c>
      <c r="E24" s="5">
        <v>1</v>
      </c>
      <c r="F24" s="5">
        <v>30</v>
      </c>
      <c r="G24" s="5">
        <v>0</v>
      </c>
      <c r="H24" s="5">
        <v>-39.800000000000182</v>
      </c>
    </row>
    <row r="25" spans="1:8" x14ac:dyDescent="0.25">
      <c r="A25" s="3">
        <v>38322</v>
      </c>
      <c r="B25" s="4">
        <v>13797330</v>
      </c>
      <c r="C25" s="5">
        <v>643.4</v>
      </c>
      <c r="D25" s="5">
        <v>0</v>
      </c>
      <c r="E25" s="5">
        <v>0</v>
      </c>
      <c r="F25" s="5">
        <v>31</v>
      </c>
      <c r="G25" s="5">
        <v>0</v>
      </c>
      <c r="H25" s="5">
        <v>-33.599999999999909</v>
      </c>
    </row>
    <row r="26" spans="1:8" x14ac:dyDescent="0.25">
      <c r="A26" s="3">
        <v>38353</v>
      </c>
      <c r="B26" s="4">
        <v>14766967</v>
      </c>
      <c r="C26" s="5">
        <v>770</v>
      </c>
      <c r="D26" s="5">
        <v>0</v>
      </c>
      <c r="E26" s="5">
        <v>0</v>
      </c>
      <c r="F26" s="5">
        <v>31</v>
      </c>
      <c r="G26" s="5">
        <v>0</v>
      </c>
      <c r="H26" s="5">
        <v>-18.900000000000091</v>
      </c>
    </row>
    <row r="27" spans="1:8" x14ac:dyDescent="0.25">
      <c r="A27" s="3">
        <v>38384</v>
      </c>
      <c r="B27" s="4">
        <v>13804600</v>
      </c>
      <c r="C27" s="5">
        <v>616.4</v>
      </c>
      <c r="D27" s="5">
        <v>0</v>
      </c>
      <c r="E27" s="5">
        <v>0</v>
      </c>
      <c r="F27" s="5">
        <v>28</v>
      </c>
      <c r="G27" s="5">
        <v>0</v>
      </c>
      <c r="H27" s="5">
        <v>-20.199999999999818</v>
      </c>
    </row>
    <row r="28" spans="1:8" x14ac:dyDescent="0.25">
      <c r="A28" s="3">
        <v>38412</v>
      </c>
      <c r="B28" s="4">
        <v>13686035</v>
      </c>
      <c r="C28" s="5">
        <v>608.6</v>
      </c>
      <c r="D28" s="5">
        <v>0</v>
      </c>
      <c r="E28" s="5">
        <v>1</v>
      </c>
      <c r="F28" s="5">
        <v>31</v>
      </c>
      <c r="G28" s="5">
        <v>0</v>
      </c>
      <c r="H28" s="5">
        <v>-18.400000000000091</v>
      </c>
    </row>
    <row r="29" spans="1:8" x14ac:dyDescent="0.25">
      <c r="A29" s="3">
        <v>38443</v>
      </c>
      <c r="B29" s="4">
        <v>12498043</v>
      </c>
      <c r="C29" s="5">
        <v>306.8</v>
      </c>
      <c r="D29" s="5">
        <v>0</v>
      </c>
      <c r="E29" s="5">
        <v>1</v>
      </c>
      <c r="F29" s="5">
        <v>30</v>
      </c>
      <c r="G29" s="5">
        <v>0</v>
      </c>
      <c r="H29" s="5">
        <v>1.4000000000000909</v>
      </c>
    </row>
    <row r="30" spans="1:8" x14ac:dyDescent="0.25">
      <c r="A30" s="3">
        <v>38473</v>
      </c>
      <c r="B30" s="4">
        <v>12869194</v>
      </c>
      <c r="C30" s="5">
        <v>189.4</v>
      </c>
      <c r="D30" s="5">
        <v>0.8</v>
      </c>
      <c r="E30" s="5">
        <v>1</v>
      </c>
      <c r="F30" s="5">
        <v>31</v>
      </c>
      <c r="G30" s="5">
        <v>0</v>
      </c>
      <c r="H30" s="5">
        <v>32.699999999999818</v>
      </c>
    </row>
    <row r="31" spans="1:8" x14ac:dyDescent="0.25">
      <c r="A31" s="3">
        <v>38504</v>
      </c>
      <c r="B31" s="4">
        <v>14454200</v>
      </c>
      <c r="C31" s="5">
        <v>8.9</v>
      </c>
      <c r="D31" s="5">
        <v>146.30000000000001</v>
      </c>
      <c r="E31" s="5">
        <v>0</v>
      </c>
      <c r="F31" s="5">
        <v>30</v>
      </c>
      <c r="G31" s="5">
        <v>0</v>
      </c>
      <c r="H31" s="5">
        <v>33.300000000000182</v>
      </c>
    </row>
    <row r="32" spans="1:8" x14ac:dyDescent="0.25">
      <c r="A32" s="3">
        <v>38534</v>
      </c>
      <c r="B32" s="4">
        <v>15509626</v>
      </c>
      <c r="C32" s="5">
        <v>0</v>
      </c>
      <c r="D32" s="5">
        <v>188.7</v>
      </c>
      <c r="E32" s="5">
        <v>0</v>
      </c>
      <c r="F32" s="5">
        <v>31</v>
      </c>
      <c r="G32" s="5">
        <v>0</v>
      </c>
      <c r="H32" s="5">
        <v>48.599999999999909</v>
      </c>
    </row>
    <row r="33" spans="1:8" x14ac:dyDescent="0.25">
      <c r="A33" s="3">
        <v>38565</v>
      </c>
      <c r="B33" s="4">
        <v>14861042</v>
      </c>
      <c r="C33" s="5">
        <v>0.2</v>
      </c>
      <c r="D33" s="5">
        <v>140.69999999999999</v>
      </c>
      <c r="E33" s="5">
        <v>0</v>
      </c>
      <c r="F33" s="5">
        <v>31</v>
      </c>
      <c r="G33" s="5">
        <v>0</v>
      </c>
      <c r="H33" s="5">
        <v>41.5</v>
      </c>
    </row>
    <row r="34" spans="1:8" x14ac:dyDescent="0.25">
      <c r="A34" s="3">
        <v>38596</v>
      </c>
      <c r="B34" s="4">
        <v>13389341</v>
      </c>
      <c r="C34" s="5">
        <v>22.6</v>
      </c>
      <c r="D34" s="5">
        <v>52.1</v>
      </c>
      <c r="E34" s="5">
        <v>1</v>
      </c>
      <c r="F34" s="5">
        <v>30</v>
      </c>
      <c r="G34" s="5">
        <v>0</v>
      </c>
      <c r="H34" s="5">
        <v>41.800000000000182</v>
      </c>
    </row>
    <row r="35" spans="1:8" x14ac:dyDescent="0.25">
      <c r="A35" s="3">
        <v>38626</v>
      </c>
      <c r="B35" s="4">
        <v>12747922</v>
      </c>
      <c r="C35" s="5">
        <v>220.2</v>
      </c>
      <c r="D35" s="5">
        <v>7.6</v>
      </c>
      <c r="E35" s="5">
        <v>1</v>
      </c>
      <c r="F35" s="5">
        <v>31</v>
      </c>
      <c r="G35" s="5">
        <v>0</v>
      </c>
      <c r="H35" s="5">
        <v>4</v>
      </c>
    </row>
    <row r="36" spans="1:8" x14ac:dyDescent="0.25">
      <c r="A36" s="3">
        <v>38657</v>
      </c>
      <c r="B36" s="4">
        <v>12843936</v>
      </c>
      <c r="C36" s="5">
        <v>388.4</v>
      </c>
      <c r="D36" s="5">
        <v>0</v>
      </c>
      <c r="E36" s="5">
        <v>1</v>
      </c>
      <c r="F36" s="5">
        <v>30</v>
      </c>
      <c r="G36" s="5">
        <v>0</v>
      </c>
      <c r="H36" s="5">
        <v>-16.300000000000182</v>
      </c>
    </row>
    <row r="37" spans="1:8" x14ac:dyDescent="0.25">
      <c r="A37" s="3">
        <v>38687</v>
      </c>
      <c r="B37" s="4">
        <v>14193120</v>
      </c>
      <c r="C37" s="5">
        <v>665.3</v>
      </c>
      <c r="D37" s="5">
        <v>0</v>
      </c>
      <c r="E37" s="5">
        <v>0</v>
      </c>
      <c r="F37" s="5">
        <v>31</v>
      </c>
      <c r="G37" s="5">
        <v>0</v>
      </c>
      <c r="H37" s="5">
        <v>-33.299999999999727</v>
      </c>
    </row>
    <row r="38" spans="1:8" x14ac:dyDescent="0.25">
      <c r="A38" s="3">
        <v>38718</v>
      </c>
      <c r="B38" s="4">
        <v>14265893</v>
      </c>
      <c r="C38" s="5">
        <v>551.79999999999995</v>
      </c>
      <c r="D38" s="5">
        <v>0</v>
      </c>
      <c r="E38" s="5">
        <v>0</v>
      </c>
      <c r="F38" s="5">
        <v>31</v>
      </c>
      <c r="G38" s="5">
        <v>0</v>
      </c>
      <c r="H38" s="5">
        <v>-19.300000000000182</v>
      </c>
    </row>
    <row r="39" spans="1:8" x14ac:dyDescent="0.25">
      <c r="A39" s="3">
        <v>38749</v>
      </c>
      <c r="B39" s="4">
        <v>13236791</v>
      </c>
      <c r="C39" s="5">
        <v>604.29999999999995</v>
      </c>
      <c r="D39" s="5">
        <v>0</v>
      </c>
      <c r="E39" s="5">
        <v>0</v>
      </c>
      <c r="F39" s="5">
        <v>28</v>
      </c>
      <c r="G39" s="5">
        <v>0</v>
      </c>
      <c r="H39" s="5">
        <v>-22.300000000000182</v>
      </c>
    </row>
    <row r="40" spans="1:8" x14ac:dyDescent="0.25">
      <c r="A40" s="3">
        <v>38777</v>
      </c>
      <c r="B40" s="4">
        <v>13910653</v>
      </c>
      <c r="C40" s="5">
        <v>516.6</v>
      </c>
      <c r="D40" s="5">
        <v>0</v>
      </c>
      <c r="E40" s="5">
        <v>1</v>
      </c>
      <c r="F40" s="5">
        <v>31</v>
      </c>
      <c r="G40" s="5">
        <v>0</v>
      </c>
      <c r="H40" s="5">
        <v>-22.599999999999909</v>
      </c>
    </row>
    <row r="41" spans="1:8" x14ac:dyDescent="0.25">
      <c r="A41" s="3">
        <v>38808</v>
      </c>
      <c r="B41" s="4">
        <v>12254987</v>
      </c>
      <c r="C41" s="5">
        <v>293.3</v>
      </c>
      <c r="D41" s="5">
        <v>0</v>
      </c>
      <c r="E41" s="5">
        <v>1</v>
      </c>
      <c r="F41" s="5">
        <v>30</v>
      </c>
      <c r="G41" s="5">
        <v>0</v>
      </c>
      <c r="H41" s="5">
        <v>-16.400000000000091</v>
      </c>
    </row>
    <row r="42" spans="1:8" x14ac:dyDescent="0.25">
      <c r="A42" s="3">
        <v>38838</v>
      </c>
      <c r="B42" s="4">
        <v>12986715</v>
      </c>
      <c r="C42" s="5">
        <v>136.9</v>
      </c>
      <c r="D42" s="5">
        <v>26</v>
      </c>
      <c r="E42" s="5">
        <v>1</v>
      </c>
      <c r="F42" s="5">
        <v>31</v>
      </c>
      <c r="G42" s="5">
        <v>0</v>
      </c>
      <c r="H42" s="5">
        <v>6.1000000000003638</v>
      </c>
    </row>
    <row r="43" spans="1:8" x14ac:dyDescent="0.25">
      <c r="A43" s="3">
        <v>38869</v>
      </c>
      <c r="B43" s="4">
        <v>13696422</v>
      </c>
      <c r="C43" s="5">
        <v>19.5</v>
      </c>
      <c r="D43" s="5">
        <v>73.599999999999994</v>
      </c>
      <c r="E43" s="5">
        <v>0</v>
      </c>
      <c r="F43" s="5">
        <v>30</v>
      </c>
      <c r="G43" s="5">
        <v>0</v>
      </c>
      <c r="H43" s="5">
        <v>44.099999999999909</v>
      </c>
    </row>
    <row r="44" spans="1:8" x14ac:dyDescent="0.25">
      <c r="A44" s="3">
        <v>38899</v>
      </c>
      <c r="B44" s="4">
        <v>15371315</v>
      </c>
      <c r="C44" s="5">
        <v>0</v>
      </c>
      <c r="D44" s="5">
        <v>167.3</v>
      </c>
      <c r="E44" s="5">
        <v>0</v>
      </c>
      <c r="F44" s="5">
        <v>31</v>
      </c>
      <c r="G44" s="5">
        <v>0</v>
      </c>
      <c r="H44" s="5">
        <v>51.599999999999909</v>
      </c>
    </row>
    <row r="45" spans="1:8" x14ac:dyDescent="0.25">
      <c r="A45" s="3">
        <v>38930</v>
      </c>
      <c r="B45" s="4">
        <v>14499122</v>
      </c>
      <c r="C45" s="5">
        <v>4.2</v>
      </c>
      <c r="D45" s="5">
        <v>101.6</v>
      </c>
      <c r="E45" s="5">
        <v>0</v>
      </c>
      <c r="F45" s="5">
        <v>31</v>
      </c>
      <c r="G45" s="5">
        <v>0</v>
      </c>
      <c r="H45" s="5">
        <v>50.800000000000182</v>
      </c>
    </row>
    <row r="46" spans="1:8" x14ac:dyDescent="0.25">
      <c r="A46" s="3">
        <v>38961</v>
      </c>
      <c r="B46" s="4">
        <v>12687211</v>
      </c>
      <c r="C46" s="5">
        <v>80.900000000000006</v>
      </c>
      <c r="D46" s="5">
        <v>12.9</v>
      </c>
      <c r="E46" s="5">
        <v>1</v>
      </c>
      <c r="F46" s="5">
        <v>30</v>
      </c>
      <c r="G46" s="5">
        <v>0</v>
      </c>
      <c r="H46" s="5">
        <v>10.199999999999818</v>
      </c>
    </row>
    <row r="47" spans="1:8" x14ac:dyDescent="0.25">
      <c r="A47" s="3">
        <v>38991</v>
      </c>
      <c r="B47" s="4">
        <v>13130024</v>
      </c>
      <c r="C47" s="5">
        <v>288.3</v>
      </c>
      <c r="D47" s="5">
        <v>1.1000000000000001</v>
      </c>
      <c r="E47" s="5">
        <v>1</v>
      </c>
      <c r="F47" s="5">
        <v>31</v>
      </c>
      <c r="G47" s="5">
        <v>0</v>
      </c>
      <c r="H47" s="5">
        <v>-30.099999999999909</v>
      </c>
    </row>
    <row r="48" spans="1:8" x14ac:dyDescent="0.25">
      <c r="A48" s="3">
        <v>39022</v>
      </c>
      <c r="B48" s="4">
        <v>13947133</v>
      </c>
      <c r="C48" s="5">
        <v>382.2</v>
      </c>
      <c r="D48" s="5">
        <v>0</v>
      </c>
      <c r="E48" s="5">
        <v>1</v>
      </c>
      <c r="F48" s="5">
        <v>30</v>
      </c>
      <c r="G48" s="5">
        <v>0</v>
      </c>
      <c r="H48" s="5">
        <v>-36</v>
      </c>
    </row>
    <row r="49" spans="1:8" x14ac:dyDescent="0.25">
      <c r="A49" s="3">
        <v>39052</v>
      </c>
      <c r="B49" s="4">
        <v>14597906</v>
      </c>
      <c r="C49" s="5">
        <v>500.5</v>
      </c>
      <c r="D49" s="5">
        <v>0</v>
      </c>
      <c r="E49" s="5">
        <v>0</v>
      </c>
      <c r="F49" s="5">
        <v>31</v>
      </c>
      <c r="G49" s="5">
        <v>0</v>
      </c>
      <c r="H49" s="5">
        <v>-33.800000000000182</v>
      </c>
    </row>
    <row r="50" spans="1:8" x14ac:dyDescent="0.25">
      <c r="A50" s="3">
        <v>39083</v>
      </c>
      <c r="B50" s="4">
        <v>15809611</v>
      </c>
      <c r="C50" s="5">
        <v>647.1</v>
      </c>
      <c r="D50" s="5">
        <v>0</v>
      </c>
      <c r="E50" s="5">
        <v>0</v>
      </c>
      <c r="F50" s="5">
        <v>31</v>
      </c>
      <c r="G50" s="5">
        <v>1</v>
      </c>
      <c r="H50" s="5">
        <v>8.0999999999999091</v>
      </c>
    </row>
    <row r="51" spans="1:8" x14ac:dyDescent="0.25">
      <c r="A51" s="3">
        <v>39114</v>
      </c>
      <c r="B51" s="4">
        <v>15056106</v>
      </c>
      <c r="C51" s="5">
        <v>740.1</v>
      </c>
      <c r="D51" s="5">
        <v>0</v>
      </c>
      <c r="E51" s="5">
        <v>0</v>
      </c>
      <c r="F51" s="5">
        <v>28</v>
      </c>
      <c r="G51" s="5">
        <v>1</v>
      </c>
      <c r="H51" s="5">
        <v>-2.6999999999998181</v>
      </c>
    </row>
    <row r="52" spans="1:8" x14ac:dyDescent="0.25">
      <c r="A52" s="3">
        <v>39142</v>
      </c>
      <c r="B52" s="4">
        <v>15315370</v>
      </c>
      <c r="C52" s="5">
        <v>546.70000000000005</v>
      </c>
      <c r="D52" s="5">
        <v>0</v>
      </c>
      <c r="E52" s="5">
        <v>1</v>
      </c>
      <c r="F52" s="5">
        <v>31</v>
      </c>
      <c r="G52" s="5">
        <v>1</v>
      </c>
      <c r="H52" s="5">
        <v>4.0999999999999091</v>
      </c>
    </row>
    <row r="53" spans="1:8" x14ac:dyDescent="0.25">
      <c r="A53" s="3">
        <v>39173</v>
      </c>
      <c r="B53" s="4">
        <v>13685110</v>
      </c>
      <c r="C53" s="5">
        <v>356.4</v>
      </c>
      <c r="D53" s="5">
        <v>0</v>
      </c>
      <c r="E53" s="5">
        <v>1</v>
      </c>
      <c r="F53" s="5">
        <v>30</v>
      </c>
      <c r="G53" s="5">
        <v>1</v>
      </c>
      <c r="H53" s="5">
        <v>1.0999999999999091</v>
      </c>
    </row>
    <row r="54" spans="1:8" x14ac:dyDescent="0.25">
      <c r="A54" s="3">
        <v>39203</v>
      </c>
      <c r="B54" s="4">
        <v>13960122</v>
      </c>
      <c r="C54" s="5">
        <v>136.4</v>
      </c>
      <c r="D54" s="5">
        <v>22.4</v>
      </c>
      <c r="E54" s="5">
        <v>1</v>
      </c>
      <c r="F54" s="5">
        <v>31</v>
      </c>
      <c r="G54" s="5">
        <v>1</v>
      </c>
      <c r="H54" s="5">
        <v>8.4000000000000909</v>
      </c>
    </row>
    <row r="55" spans="1:8" x14ac:dyDescent="0.25">
      <c r="A55" s="3">
        <v>39234</v>
      </c>
      <c r="B55" s="4">
        <v>14673629</v>
      </c>
      <c r="C55" s="5">
        <v>16.5</v>
      </c>
      <c r="D55" s="5">
        <v>99.2</v>
      </c>
      <c r="E55" s="5">
        <v>0</v>
      </c>
      <c r="F55" s="5">
        <v>30</v>
      </c>
      <c r="G55" s="5">
        <v>1</v>
      </c>
      <c r="H55" s="5">
        <v>27.400000000000091</v>
      </c>
    </row>
    <row r="56" spans="1:8" x14ac:dyDescent="0.25">
      <c r="A56" s="3">
        <v>39264</v>
      </c>
      <c r="B56" s="4">
        <v>15730380</v>
      </c>
      <c r="C56" s="5">
        <v>3.2</v>
      </c>
      <c r="D56" s="5">
        <v>106.1</v>
      </c>
      <c r="E56" s="5">
        <v>0</v>
      </c>
      <c r="F56" s="5">
        <v>31</v>
      </c>
      <c r="G56" s="5">
        <v>1</v>
      </c>
      <c r="H56" s="5">
        <v>45.400000000000091</v>
      </c>
    </row>
    <row r="57" spans="1:8" x14ac:dyDescent="0.25">
      <c r="A57" s="3">
        <v>39295</v>
      </c>
      <c r="B57" s="4">
        <v>15502155</v>
      </c>
      <c r="C57" s="5">
        <v>5.2</v>
      </c>
      <c r="D57" s="5">
        <v>141</v>
      </c>
      <c r="E57" s="5">
        <v>0</v>
      </c>
      <c r="F57" s="5">
        <v>31</v>
      </c>
      <c r="G57" s="5">
        <v>1</v>
      </c>
      <c r="H57" s="5">
        <v>44.799999999999727</v>
      </c>
    </row>
    <row r="58" spans="1:8" x14ac:dyDescent="0.25">
      <c r="A58" s="3">
        <v>39326</v>
      </c>
      <c r="B58" s="4">
        <v>14311612</v>
      </c>
      <c r="C58" s="5">
        <v>36.9</v>
      </c>
      <c r="D58" s="5">
        <v>47.5</v>
      </c>
      <c r="E58" s="5">
        <v>1</v>
      </c>
      <c r="F58" s="5">
        <v>30</v>
      </c>
      <c r="G58" s="5">
        <v>1</v>
      </c>
      <c r="H58" s="5">
        <v>21.5</v>
      </c>
    </row>
    <row r="59" spans="1:8" x14ac:dyDescent="0.25">
      <c r="A59" s="3">
        <v>39356</v>
      </c>
      <c r="B59" s="4">
        <v>13967367</v>
      </c>
      <c r="C59" s="5">
        <v>137.69999999999999</v>
      </c>
      <c r="D59" s="5">
        <v>19.8</v>
      </c>
      <c r="E59" s="5">
        <v>1</v>
      </c>
      <c r="F59" s="5">
        <v>31</v>
      </c>
      <c r="G59" s="5">
        <v>1</v>
      </c>
      <c r="H59" s="5">
        <v>-29.299999999999727</v>
      </c>
    </row>
    <row r="60" spans="1:8" x14ac:dyDescent="0.25">
      <c r="A60" s="3">
        <v>39387</v>
      </c>
      <c r="B60" s="4">
        <v>13996509</v>
      </c>
      <c r="C60" s="5">
        <v>462.5</v>
      </c>
      <c r="D60" s="5">
        <v>0</v>
      </c>
      <c r="E60" s="5">
        <v>1</v>
      </c>
      <c r="F60" s="5">
        <v>30</v>
      </c>
      <c r="G60" s="5">
        <v>1</v>
      </c>
      <c r="H60" s="5">
        <v>-30.5</v>
      </c>
    </row>
    <row r="61" spans="1:8" x14ac:dyDescent="0.25">
      <c r="A61" s="3">
        <v>39417</v>
      </c>
      <c r="B61" s="4">
        <v>15266952</v>
      </c>
      <c r="C61" s="5">
        <v>630.70000000000005</v>
      </c>
      <c r="D61" s="5">
        <v>0</v>
      </c>
      <c r="E61" s="5">
        <v>0</v>
      </c>
      <c r="F61" s="5">
        <v>31</v>
      </c>
      <c r="G61" s="5">
        <v>1</v>
      </c>
      <c r="H61" s="5">
        <v>-27.800000000000182</v>
      </c>
    </row>
    <row r="62" spans="1:8" x14ac:dyDescent="0.25">
      <c r="A62" s="3">
        <v>39448</v>
      </c>
      <c r="B62" s="4">
        <v>15544828</v>
      </c>
      <c r="C62" s="5">
        <v>623.5</v>
      </c>
      <c r="D62" s="5">
        <v>0</v>
      </c>
      <c r="E62" s="5">
        <v>0</v>
      </c>
      <c r="F62" s="5">
        <v>31</v>
      </c>
      <c r="G62" s="5">
        <v>1</v>
      </c>
      <c r="H62" s="5">
        <v>0.5</v>
      </c>
    </row>
    <row r="63" spans="1:8" x14ac:dyDescent="0.25">
      <c r="A63" s="3">
        <v>39479</v>
      </c>
      <c r="B63" s="4">
        <v>14862324</v>
      </c>
      <c r="C63" s="5">
        <v>674.7</v>
      </c>
      <c r="D63" s="5">
        <v>0</v>
      </c>
      <c r="E63" s="5">
        <v>0</v>
      </c>
      <c r="F63" s="5">
        <v>29</v>
      </c>
      <c r="G63" s="5">
        <v>1</v>
      </c>
      <c r="H63" s="5">
        <v>-12.900000000000091</v>
      </c>
    </row>
    <row r="64" spans="1:8" x14ac:dyDescent="0.25">
      <c r="A64" s="3">
        <v>39508</v>
      </c>
      <c r="B64" s="4">
        <v>15097048</v>
      </c>
      <c r="C64" s="5">
        <v>610.20000000000005</v>
      </c>
      <c r="D64" s="5">
        <v>0</v>
      </c>
      <c r="E64" s="5">
        <v>1</v>
      </c>
      <c r="F64" s="5">
        <v>31</v>
      </c>
      <c r="G64" s="5">
        <v>1</v>
      </c>
      <c r="H64" s="5">
        <v>1.9000000000000909</v>
      </c>
    </row>
    <row r="65" spans="1:8" x14ac:dyDescent="0.25">
      <c r="A65" s="3">
        <v>39539</v>
      </c>
      <c r="B65" s="4">
        <v>13585077</v>
      </c>
      <c r="C65" s="5">
        <v>253.9</v>
      </c>
      <c r="D65" s="5">
        <v>0</v>
      </c>
      <c r="E65" s="5">
        <v>1</v>
      </c>
      <c r="F65" s="5">
        <v>30</v>
      </c>
      <c r="G65" s="5">
        <v>1</v>
      </c>
      <c r="H65" s="5">
        <v>-4.5</v>
      </c>
    </row>
    <row r="66" spans="1:8" x14ac:dyDescent="0.25">
      <c r="A66" s="3">
        <v>39569</v>
      </c>
      <c r="B66" s="4">
        <v>13492129</v>
      </c>
      <c r="C66" s="5">
        <v>193.5</v>
      </c>
      <c r="D66" s="5">
        <v>2.5</v>
      </c>
      <c r="E66" s="5">
        <v>1</v>
      </c>
      <c r="F66" s="5">
        <v>31</v>
      </c>
      <c r="G66" s="5">
        <v>1</v>
      </c>
      <c r="H66" s="5">
        <v>19</v>
      </c>
    </row>
    <row r="67" spans="1:8" x14ac:dyDescent="0.25">
      <c r="A67" s="3">
        <v>39600</v>
      </c>
      <c r="B67" s="4">
        <v>14258259</v>
      </c>
      <c r="C67" s="5">
        <v>22.7</v>
      </c>
      <c r="D67" s="5">
        <v>71.5</v>
      </c>
      <c r="E67" s="5">
        <v>0</v>
      </c>
      <c r="F67" s="5">
        <v>30</v>
      </c>
      <c r="G67" s="5">
        <v>1</v>
      </c>
      <c r="H67" s="5">
        <v>23.400000000000091</v>
      </c>
    </row>
    <row r="68" spans="1:8" x14ac:dyDescent="0.25">
      <c r="A68" s="3">
        <v>39630</v>
      </c>
      <c r="B68" s="4">
        <v>15471914</v>
      </c>
      <c r="C68" s="5">
        <v>1</v>
      </c>
      <c r="D68" s="5">
        <v>111</v>
      </c>
      <c r="E68" s="5">
        <v>0</v>
      </c>
      <c r="F68" s="5">
        <v>31</v>
      </c>
      <c r="G68" s="5">
        <v>1</v>
      </c>
      <c r="H68" s="5">
        <v>23.599999999999909</v>
      </c>
    </row>
    <row r="69" spans="1:8" x14ac:dyDescent="0.25">
      <c r="A69" s="3">
        <v>39661</v>
      </c>
      <c r="B69" s="4">
        <v>15015979</v>
      </c>
      <c r="C69" s="5">
        <v>12.7</v>
      </c>
      <c r="D69" s="5">
        <v>64</v>
      </c>
      <c r="E69" s="5">
        <v>0</v>
      </c>
      <c r="F69" s="5">
        <v>31</v>
      </c>
      <c r="G69" s="5">
        <v>1</v>
      </c>
      <c r="H69" s="5">
        <v>13.400000000000091</v>
      </c>
    </row>
    <row r="70" spans="1:8" x14ac:dyDescent="0.25">
      <c r="A70" s="3">
        <v>39692</v>
      </c>
      <c r="B70" s="4">
        <v>13735683</v>
      </c>
      <c r="C70" s="5">
        <v>59</v>
      </c>
      <c r="D70" s="5">
        <v>26.7</v>
      </c>
      <c r="E70" s="5">
        <v>1</v>
      </c>
      <c r="F70" s="5">
        <v>30</v>
      </c>
      <c r="G70" s="5">
        <v>1</v>
      </c>
      <c r="H70" s="5">
        <v>7.5999999999999091</v>
      </c>
    </row>
    <row r="71" spans="1:8" x14ac:dyDescent="0.25">
      <c r="A71" s="3">
        <v>39722</v>
      </c>
      <c r="B71" s="4">
        <v>13572429</v>
      </c>
      <c r="C71" s="5">
        <v>278.60000000000002</v>
      </c>
      <c r="D71" s="5">
        <v>0</v>
      </c>
      <c r="E71" s="5">
        <v>1</v>
      </c>
      <c r="F71" s="5">
        <v>31</v>
      </c>
      <c r="G71" s="5">
        <v>1</v>
      </c>
      <c r="H71" s="5">
        <v>-12.199999999999818</v>
      </c>
    </row>
    <row r="72" spans="1:8" x14ac:dyDescent="0.25">
      <c r="A72" s="3">
        <v>39753</v>
      </c>
      <c r="B72" s="4">
        <v>14047607</v>
      </c>
      <c r="C72" s="5">
        <v>451.6</v>
      </c>
      <c r="D72" s="5">
        <v>0</v>
      </c>
      <c r="E72" s="5">
        <v>1</v>
      </c>
      <c r="F72" s="5">
        <v>30</v>
      </c>
      <c r="G72" s="5">
        <v>1</v>
      </c>
      <c r="H72" s="5">
        <v>-5.3000000000001819</v>
      </c>
    </row>
    <row r="73" spans="1:8" x14ac:dyDescent="0.25">
      <c r="A73" s="3">
        <v>39783</v>
      </c>
      <c r="B73" s="4">
        <v>15131468</v>
      </c>
      <c r="C73" s="5">
        <v>654.6</v>
      </c>
      <c r="D73" s="5">
        <v>0</v>
      </c>
      <c r="E73" s="5">
        <v>0</v>
      </c>
      <c r="F73" s="5">
        <v>31</v>
      </c>
      <c r="G73" s="5">
        <v>1</v>
      </c>
      <c r="H73" s="5">
        <v>-34.099999999999909</v>
      </c>
    </row>
    <row r="74" spans="1:8" x14ac:dyDescent="0.25">
      <c r="A74" s="3">
        <v>39814</v>
      </c>
      <c r="B74" s="4">
        <v>15895146</v>
      </c>
      <c r="C74" s="5">
        <v>830.2</v>
      </c>
      <c r="D74" s="5">
        <v>0</v>
      </c>
      <c r="E74" s="5">
        <v>0</v>
      </c>
      <c r="F74" s="5">
        <v>31</v>
      </c>
      <c r="G74" s="5">
        <v>1</v>
      </c>
      <c r="H74" s="5">
        <v>-6.0999999999999091</v>
      </c>
    </row>
    <row r="75" spans="1:8" x14ac:dyDescent="0.25">
      <c r="A75" s="3">
        <v>39845</v>
      </c>
      <c r="B75" s="4">
        <v>14653535</v>
      </c>
      <c r="C75" s="5">
        <v>606.4</v>
      </c>
      <c r="D75" s="5">
        <v>0</v>
      </c>
      <c r="E75" s="5">
        <v>0</v>
      </c>
      <c r="F75" s="5">
        <v>28</v>
      </c>
      <c r="G75" s="5">
        <v>1</v>
      </c>
      <c r="H75" s="5">
        <v>-33.400000000000091</v>
      </c>
    </row>
    <row r="76" spans="1:8" x14ac:dyDescent="0.25">
      <c r="A76" s="3">
        <v>39873</v>
      </c>
      <c r="B76" s="4">
        <v>15181939</v>
      </c>
      <c r="C76" s="5">
        <v>533.79999999999995</v>
      </c>
      <c r="D76" s="5">
        <v>0</v>
      </c>
      <c r="E76" s="5">
        <v>1</v>
      </c>
      <c r="F76" s="5">
        <v>31</v>
      </c>
      <c r="G76" s="5">
        <v>1</v>
      </c>
      <c r="H76" s="5">
        <v>-17.400000000000091</v>
      </c>
    </row>
    <row r="77" spans="1:8" x14ac:dyDescent="0.25">
      <c r="A77" s="3">
        <v>39904</v>
      </c>
      <c r="B77" s="4">
        <v>13561049</v>
      </c>
      <c r="C77" s="5">
        <v>305.8</v>
      </c>
      <c r="D77" s="5">
        <v>1.2</v>
      </c>
      <c r="E77" s="5">
        <v>1</v>
      </c>
      <c r="F77" s="5">
        <v>30</v>
      </c>
      <c r="G77" s="5">
        <v>1</v>
      </c>
      <c r="H77" s="5">
        <v>-24</v>
      </c>
    </row>
    <row r="78" spans="1:8" x14ac:dyDescent="0.25">
      <c r="A78" s="3">
        <v>39934</v>
      </c>
      <c r="B78" s="4">
        <v>13559089</v>
      </c>
      <c r="C78" s="5">
        <v>158.80000000000001</v>
      </c>
      <c r="D78" s="5">
        <v>6.9</v>
      </c>
      <c r="E78" s="5">
        <v>1</v>
      </c>
      <c r="F78" s="5">
        <v>31</v>
      </c>
      <c r="G78" s="5">
        <v>1</v>
      </c>
      <c r="H78" s="5">
        <v>8.5999999999999091</v>
      </c>
    </row>
    <row r="79" spans="1:8" x14ac:dyDescent="0.25">
      <c r="A79" s="3">
        <v>39965</v>
      </c>
      <c r="B79" s="4">
        <v>13757165</v>
      </c>
      <c r="C79" s="5">
        <v>49.3</v>
      </c>
      <c r="D79" s="5">
        <v>34.200000000000003</v>
      </c>
      <c r="E79" s="5">
        <v>0</v>
      </c>
      <c r="F79" s="5">
        <v>30</v>
      </c>
      <c r="G79" s="5">
        <v>1</v>
      </c>
      <c r="H79" s="5">
        <v>6.2000000000002728</v>
      </c>
    </row>
    <row r="80" spans="1:8" x14ac:dyDescent="0.25">
      <c r="A80" s="3">
        <v>39995</v>
      </c>
      <c r="B80" s="4">
        <v>14681369</v>
      </c>
      <c r="C80" s="5">
        <v>6.2</v>
      </c>
      <c r="D80" s="5">
        <v>43.7</v>
      </c>
      <c r="E80" s="5">
        <v>0</v>
      </c>
      <c r="F80" s="5">
        <v>31</v>
      </c>
      <c r="G80" s="5">
        <v>1</v>
      </c>
      <c r="H80" s="5">
        <v>-0.8000000000001819</v>
      </c>
    </row>
    <row r="81" spans="1:8" x14ac:dyDescent="0.25">
      <c r="A81" s="3">
        <v>40026</v>
      </c>
      <c r="B81" s="4">
        <v>15190741</v>
      </c>
      <c r="C81" s="5">
        <v>9.8000000000000007</v>
      </c>
      <c r="D81" s="5">
        <v>91</v>
      </c>
      <c r="E81" s="5">
        <v>0</v>
      </c>
      <c r="F81" s="5">
        <v>31</v>
      </c>
      <c r="G81" s="5">
        <v>1</v>
      </c>
      <c r="H81" s="5">
        <v>18.5</v>
      </c>
    </row>
    <row r="82" spans="1:8" x14ac:dyDescent="0.25">
      <c r="A82" s="3">
        <v>40057</v>
      </c>
      <c r="B82" s="4">
        <v>13734145</v>
      </c>
      <c r="C82" s="5">
        <v>55.2</v>
      </c>
      <c r="D82" s="5">
        <v>20.9</v>
      </c>
      <c r="E82" s="5">
        <v>1</v>
      </c>
      <c r="F82" s="5">
        <v>30</v>
      </c>
      <c r="G82" s="5">
        <v>1</v>
      </c>
      <c r="H82" s="5">
        <v>17.700000000000273</v>
      </c>
    </row>
    <row r="83" spans="1:8" x14ac:dyDescent="0.25">
      <c r="A83" s="3">
        <v>40087</v>
      </c>
      <c r="B83" s="4">
        <v>13581813</v>
      </c>
      <c r="C83" s="5">
        <v>287.8</v>
      </c>
      <c r="D83" s="5">
        <v>0</v>
      </c>
      <c r="E83" s="5">
        <v>1</v>
      </c>
      <c r="F83" s="5">
        <v>31</v>
      </c>
      <c r="G83" s="5">
        <v>1</v>
      </c>
      <c r="H83" s="5">
        <v>9.8999999999996362</v>
      </c>
    </row>
    <row r="84" spans="1:8" x14ac:dyDescent="0.25">
      <c r="A84" s="3">
        <v>40118</v>
      </c>
      <c r="B84" s="4">
        <v>13607461</v>
      </c>
      <c r="C84" s="5">
        <v>361.2</v>
      </c>
      <c r="D84" s="5">
        <v>0</v>
      </c>
      <c r="E84" s="5">
        <v>1</v>
      </c>
      <c r="F84" s="5">
        <v>30</v>
      </c>
      <c r="G84" s="5">
        <v>1</v>
      </c>
      <c r="H84" s="5">
        <v>-12.399999999999636</v>
      </c>
    </row>
    <row r="85" spans="1:8" x14ac:dyDescent="0.25">
      <c r="A85" s="3">
        <v>40148</v>
      </c>
      <c r="B85" s="4">
        <v>14959640</v>
      </c>
      <c r="C85" s="5">
        <v>631.29999999999995</v>
      </c>
      <c r="D85" s="5">
        <v>0</v>
      </c>
      <c r="E85" s="5">
        <v>0</v>
      </c>
      <c r="F85" s="5">
        <v>31</v>
      </c>
      <c r="G85" s="5">
        <v>1</v>
      </c>
      <c r="H85" s="5">
        <v>-10.200000000000273</v>
      </c>
    </row>
    <row r="86" spans="1:8" x14ac:dyDescent="0.25">
      <c r="A86" s="3">
        <v>40179</v>
      </c>
      <c r="B86" s="4">
        <v>15762767</v>
      </c>
      <c r="C86" s="5">
        <v>720</v>
      </c>
      <c r="D86" s="5">
        <v>0</v>
      </c>
      <c r="E86" s="5">
        <v>0</v>
      </c>
      <c r="F86" s="5">
        <v>31</v>
      </c>
      <c r="G86" s="5">
        <v>1</v>
      </c>
      <c r="H86" s="5">
        <v>12.800000000000182</v>
      </c>
    </row>
    <row r="87" spans="1:8" x14ac:dyDescent="0.25">
      <c r="A87" s="3">
        <v>40210</v>
      </c>
      <c r="B87" s="4">
        <v>14456043</v>
      </c>
      <c r="C87" s="5">
        <v>598.29999999999995</v>
      </c>
      <c r="D87" s="5">
        <v>0</v>
      </c>
      <c r="E87" s="5">
        <v>0</v>
      </c>
      <c r="F87" s="5">
        <v>28</v>
      </c>
      <c r="G87" s="5">
        <v>1</v>
      </c>
      <c r="H87" s="5">
        <v>-1.2000000000002728</v>
      </c>
    </row>
    <row r="88" spans="1:8" x14ac:dyDescent="0.25">
      <c r="A88" s="3">
        <v>40238</v>
      </c>
      <c r="B88" s="4">
        <v>14266604</v>
      </c>
      <c r="C88" s="5">
        <v>422.8</v>
      </c>
      <c r="D88" s="5">
        <v>0</v>
      </c>
      <c r="E88" s="5">
        <v>1</v>
      </c>
      <c r="F88" s="5">
        <v>31</v>
      </c>
      <c r="G88" s="5">
        <v>1</v>
      </c>
      <c r="H88" s="5">
        <v>2.7000000000002728</v>
      </c>
    </row>
    <row r="89" spans="1:8" x14ac:dyDescent="0.25">
      <c r="A89" s="3">
        <v>40269</v>
      </c>
      <c r="B89" s="4">
        <v>12709245</v>
      </c>
      <c r="C89" s="5">
        <v>225.1</v>
      </c>
      <c r="D89" s="5">
        <v>0</v>
      </c>
      <c r="E89" s="5">
        <v>1</v>
      </c>
      <c r="F89" s="5">
        <v>30</v>
      </c>
      <c r="G89" s="5">
        <v>1</v>
      </c>
      <c r="H89" s="5">
        <v>-4.4000000000000909</v>
      </c>
    </row>
    <row r="90" spans="1:8" x14ac:dyDescent="0.25">
      <c r="A90" s="3">
        <v>40299</v>
      </c>
      <c r="B90" s="4">
        <v>13617876</v>
      </c>
      <c r="C90" s="5">
        <v>107.9</v>
      </c>
      <c r="D90" s="5">
        <v>45.7</v>
      </c>
      <c r="E90" s="5">
        <v>1</v>
      </c>
      <c r="F90" s="5">
        <v>31</v>
      </c>
      <c r="G90" s="5">
        <v>1</v>
      </c>
      <c r="H90" s="5">
        <v>-5.5999999999999091</v>
      </c>
    </row>
    <row r="91" spans="1:8" x14ac:dyDescent="0.25">
      <c r="A91" s="3">
        <v>40330</v>
      </c>
      <c r="B91" s="4">
        <v>14352297</v>
      </c>
      <c r="C91" s="5">
        <v>21.7</v>
      </c>
      <c r="D91" s="5">
        <v>58.7</v>
      </c>
      <c r="E91" s="5">
        <v>0</v>
      </c>
      <c r="F91" s="5">
        <v>30</v>
      </c>
      <c r="G91" s="5">
        <v>1</v>
      </c>
      <c r="H91" s="5">
        <v>13.799999999999727</v>
      </c>
    </row>
    <row r="92" spans="1:8" x14ac:dyDescent="0.25">
      <c r="A92" s="3">
        <v>40360</v>
      </c>
      <c r="B92" s="4">
        <v>16022256</v>
      </c>
      <c r="C92" s="5">
        <v>1.8</v>
      </c>
      <c r="D92" s="5">
        <v>164.9</v>
      </c>
      <c r="E92" s="5">
        <v>0</v>
      </c>
      <c r="F92" s="5">
        <v>31</v>
      </c>
      <c r="G92" s="5">
        <v>1</v>
      </c>
      <c r="H92" s="5">
        <v>34</v>
      </c>
    </row>
    <row r="93" spans="1:8" x14ac:dyDescent="0.25">
      <c r="A93" s="3">
        <v>40391</v>
      </c>
      <c r="B93" s="4">
        <v>15750964</v>
      </c>
      <c r="C93" s="5">
        <v>2.1</v>
      </c>
      <c r="D93" s="5">
        <v>138.80000000000001</v>
      </c>
      <c r="E93" s="5">
        <v>0</v>
      </c>
      <c r="F93" s="5">
        <v>31</v>
      </c>
      <c r="G93" s="5">
        <v>1</v>
      </c>
      <c r="H93" s="5">
        <v>46.5</v>
      </c>
    </row>
    <row r="94" spans="1:8" x14ac:dyDescent="0.25">
      <c r="A94" s="3">
        <v>40422</v>
      </c>
      <c r="B94" s="4">
        <v>13403453</v>
      </c>
      <c r="C94" s="5">
        <v>78.099999999999994</v>
      </c>
      <c r="D94" s="5">
        <v>31.5</v>
      </c>
      <c r="E94" s="5">
        <v>1</v>
      </c>
      <c r="F94" s="5">
        <v>30</v>
      </c>
      <c r="G94" s="5">
        <v>1</v>
      </c>
      <c r="H94" s="5">
        <v>25.800000000000182</v>
      </c>
    </row>
    <row r="95" spans="1:8" x14ac:dyDescent="0.25">
      <c r="A95" s="3">
        <v>40452</v>
      </c>
      <c r="B95" s="4">
        <v>13142565</v>
      </c>
      <c r="C95" s="5">
        <v>241.6</v>
      </c>
      <c r="D95" s="5">
        <v>0</v>
      </c>
      <c r="E95" s="5">
        <v>1</v>
      </c>
      <c r="F95" s="5">
        <v>31</v>
      </c>
      <c r="G95" s="5">
        <v>1</v>
      </c>
      <c r="H95" s="5">
        <v>-26.800000000000182</v>
      </c>
    </row>
    <row r="96" spans="1:8" x14ac:dyDescent="0.25">
      <c r="A96" s="3">
        <v>40483</v>
      </c>
      <c r="B96" s="4">
        <v>13574075</v>
      </c>
      <c r="C96" s="5">
        <v>405.3</v>
      </c>
      <c r="D96" s="5">
        <v>0</v>
      </c>
      <c r="E96" s="5">
        <v>1</v>
      </c>
      <c r="F96" s="5">
        <v>30</v>
      </c>
      <c r="G96" s="5">
        <v>1</v>
      </c>
      <c r="H96" s="5">
        <v>-12.5</v>
      </c>
    </row>
    <row r="97" spans="1:8" x14ac:dyDescent="0.25">
      <c r="A97" s="3">
        <v>40513</v>
      </c>
      <c r="B97" s="4">
        <v>15142180</v>
      </c>
      <c r="C97" s="5">
        <v>676.2</v>
      </c>
      <c r="D97" s="5">
        <v>0</v>
      </c>
      <c r="E97" s="5">
        <v>0</v>
      </c>
      <c r="F97" s="5">
        <v>31</v>
      </c>
      <c r="G97" s="5">
        <v>1</v>
      </c>
      <c r="H97" s="5">
        <v>-18.699999999999818</v>
      </c>
    </row>
    <row r="98" spans="1:8" x14ac:dyDescent="0.25">
      <c r="A98" s="3">
        <v>40544</v>
      </c>
      <c r="B98" s="4">
        <v>15948894</v>
      </c>
      <c r="C98" s="5">
        <v>775.3</v>
      </c>
      <c r="D98" s="5">
        <v>0</v>
      </c>
      <c r="E98" s="5">
        <v>0</v>
      </c>
      <c r="F98" s="5">
        <v>31</v>
      </c>
      <c r="G98" s="5">
        <v>1</v>
      </c>
      <c r="H98" s="5">
        <v>20.099999999999909</v>
      </c>
    </row>
    <row r="99" spans="1:8" x14ac:dyDescent="0.25">
      <c r="A99" s="3">
        <v>40575</v>
      </c>
      <c r="B99" s="4">
        <v>14508851</v>
      </c>
      <c r="C99" s="5">
        <v>654.20000000000005</v>
      </c>
      <c r="D99" s="5">
        <v>0</v>
      </c>
      <c r="E99" s="5">
        <v>0</v>
      </c>
      <c r="F99" s="5">
        <v>28</v>
      </c>
      <c r="G99" s="5">
        <v>1</v>
      </c>
      <c r="H99" s="5">
        <v>-13.400000000000091</v>
      </c>
    </row>
    <row r="100" spans="1:8" x14ac:dyDescent="0.25">
      <c r="A100" s="3">
        <v>40603</v>
      </c>
      <c r="B100" s="4">
        <v>15118512</v>
      </c>
      <c r="C100" s="5">
        <v>572.79999999999995</v>
      </c>
      <c r="D100" s="5">
        <v>0</v>
      </c>
      <c r="E100" s="5">
        <v>1</v>
      </c>
      <c r="F100" s="5">
        <v>31</v>
      </c>
      <c r="G100" s="5">
        <v>1</v>
      </c>
      <c r="H100" s="5">
        <v>-14.599999999999909</v>
      </c>
    </row>
    <row r="101" spans="1:8" x14ac:dyDescent="0.25">
      <c r="A101" s="3">
        <v>40634</v>
      </c>
      <c r="B101" s="4">
        <v>13472398</v>
      </c>
      <c r="C101" s="5">
        <v>332.3</v>
      </c>
      <c r="D101" s="5">
        <v>0</v>
      </c>
      <c r="E101" s="5">
        <v>1</v>
      </c>
      <c r="F101" s="5">
        <v>30</v>
      </c>
      <c r="G101" s="5">
        <v>1</v>
      </c>
      <c r="H101" s="5">
        <v>-20</v>
      </c>
    </row>
    <row r="102" spans="1:8" x14ac:dyDescent="0.25">
      <c r="A102" s="3">
        <v>40664</v>
      </c>
      <c r="B102" s="4">
        <v>13580628</v>
      </c>
      <c r="C102" s="5">
        <v>134.1</v>
      </c>
      <c r="D102" s="5">
        <v>13</v>
      </c>
      <c r="E102" s="5">
        <v>1</v>
      </c>
      <c r="F102" s="5">
        <v>31</v>
      </c>
      <c r="G102" s="5">
        <v>1</v>
      </c>
      <c r="H102" s="5">
        <v>6.5</v>
      </c>
    </row>
    <row r="103" spans="1:8" x14ac:dyDescent="0.25">
      <c r="A103" s="3">
        <v>40695</v>
      </c>
      <c r="B103" s="4">
        <v>14441555</v>
      </c>
      <c r="C103" s="5">
        <v>19</v>
      </c>
      <c r="D103" s="5">
        <v>52.2</v>
      </c>
      <c r="E103" s="5">
        <v>0</v>
      </c>
      <c r="F103" s="5">
        <v>30</v>
      </c>
      <c r="G103" s="5">
        <v>1</v>
      </c>
      <c r="H103" s="5">
        <v>25.099999999999909</v>
      </c>
    </row>
    <row r="104" spans="1:8" x14ac:dyDescent="0.25">
      <c r="A104" s="3">
        <v>40725</v>
      </c>
      <c r="B104" s="4">
        <v>16563549</v>
      </c>
      <c r="C104" s="5">
        <v>0</v>
      </c>
      <c r="D104" s="5">
        <v>198.5</v>
      </c>
      <c r="E104" s="5">
        <v>0</v>
      </c>
      <c r="F104" s="5">
        <v>31</v>
      </c>
      <c r="G104" s="5">
        <v>1</v>
      </c>
      <c r="H104" s="5">
        <v>31.300000000000182</v>
      </c>
    </row>
    <row r="105" spans="1:8" x14ac:dyDescent="0.25">
      <c r="A105" s="3">
        <v>40756</v>
      </c>
      <c r="B105" s="4">
        <v>15817066</v>
      </c>
      <c r="C105" s="5">
        <v>0</v>
      </c>
      <c r="D105" s="5">
        <v>122.2</v>
      </c>
      <c r="E105" s="5">
        <v>0</v>
      </c>
      <c r="F105" s="5">
        <v>31</v>
      </c>
      <c r="G105" s="5">
        <v>1</v>
      </c>
      <c r="H105" s="5">
        <v>36.699999999999818</v>
      </c>
    </row>
    <row r="106" spans="1:8" x14ac:dyDescent="0.25">
      <c r="A106" s="3">
        <v>40787</v>
      </c>
      <c r="B106" s="4">
        <v>13485911</v>
      </c>
      <c r="C106" s="5">
        <v>48</v>
      </c>
      <c r="D106" s="5">
        <v>39.299999999999997</v>
      </c>
      <c r="E106" s="5">
        <v>1</v>
      </c>
      <c r="F106" s="5">
        <v>30</v>
      </c>
      <c r="G106" s="5">
        <v>1</v>
      </c>
      <c r="H106" s="5">
        <v>29.5</v>
      </c>
    </row>
    <row r="107" spans="1:8" x14ac:dyDescent="0.25">
      <c r="A107" s="3">
        <v>40817</v>
      </c>
      <c r="B107" s="4">
        <v>13233997</v>
      </c>
      <c r="C107" s="5">
        <v>235.4</v>
      </c>
      <c r="D107" s="5">
        <v>2.4</v>
      </c>
      <c r="E107" s="5">
        <v>1</v>
      </c>
      <c r="F107" s="5">
        <v>31</v>
      </c>
      <c r="G107" s="5">
        <v>1</v>
      </c>
      <c r="H107" s="5">
        <v>-8.1999999999998181</v>
      </c>
    </row>
    <row r="108" spans="1:8" x14ac:dyDescent="0.25">
      <c r="A108" s="3">
        <v>40848</v>
      </c>
      <c r="B108" s="4">
        <v>13536526</v>
      </c>
      <c r="C108" s="5">
        <v>341.9</v>
      </c>
      <c r="D108" s="5">
        <v>0</v>
      </c>
      <c r="E108" s="5">
        <v>1</v>
      </c>
      <c r="F108" s="5">
        <v>30</v>
      </c>
      <c r="G108" s="5">
        <v>1</v>
      </c>
      <c r="H108" s="5">
        <v>-38.199999999999818</v>
      </c>
    </row>
    <row r="109" spans="1:8" x14ac:dyDescent="0.25">
      <c r="A109" s="3">
        <v>40878</v>
      </c>
      <c r="B109" s="4">
        <v>14776178</v>
      </c>
      <c r="C109" s="5">
        <v>534</v>
      </c>
      <c r="D109" s="5">
        <v>0</v>
      </c>
      <c r="E109" s="5">
        <v>0</v>
      </c>
      <c r="F109" s="5">
        <v>31</v>
      </c>
      <c r="G109" s="5">
        <v>1</v>
      </c>
      <c r="H109" s="5">
        <v>-37.900000000000091</v>
      </c>
    </row>
    <row r="110" spans="1:8" x14ac:dyDescent="0.25">
      <c r="A110" s="3">
        <v>40909</v>
      </c>
      <c r="B110" s="4">
        <v>15377774</v>
      </c>
      <c r="C110" s="5">
        <v>610.79999999999995</v>
      </c>
      <c r="D110" s="5">
        <v>0</v>
      </c>
      <c r="E110" s="5">
        <v>0</v>
      </c>
      <c r="F110" s="5">
        <v>31</v>
      </c>
      <c r="G110" s="5">
        <v>1</v>
      </c>
      <c r="H110" s="5">
        <v>-9.5</v>
      </c>
    </row>
    <row r="111" spans="1:8" x14ac:dyDescent="0.25">
      <c r="A111" s="3">
        <v>40940</v>
      </c>
      <c r="B111" s="4">
        <v>14331621</v>
      </c>
      <c r="C111" s="5">
        <v>532</v>
      </c>
      <c r="D111" s="5">
        <v>0</v>
      </c>
      <c r="E111" s="5">
        <v>0</v>
      </c>
      <c r="F111" s="5">
        <v>29</v>
      </c>
      <c r="G111" s="5">
        <v>1</v>
      </c>
      <c r="H111" s="5">
        <v>-17.099999999999909</v>
      </c>
    </row>
    <row r="112" spans="1:8" x14ac:dyDescent="0.25">
      <c r="A112" s="3">
        <v>40969</v>
      </c>
      <c r="B112" s="4">
        <v>14211977</v>
      </c>
      <c r="C112" s="5">
        <v>349.4</v>
      </c>
      <c r="D112" s="5">
        <v>0.2</v>
      </c>
      <c r="E112" s="5">
        <v>1</v>
      </c>
      <c r="F112" s="5">
        <v>31</v>
      </c>
      <c r="G112" s="5">
        <v>1</v>
      </c>
      <c r="H112" s="5">
        <v>-24.100000000000364</v>
      </c>
    </row>
    <row r="113" spans="1:8" x14ac:dyDescent="0.25">
      <c r="A113" s="3">
        <v>41000</v>
      </c>
      <c r="B113" s="4">
        <v>13069683</v>
      </c>
      <c r="C113" s="5">
        <v>321.7</v>
      </c>
      <c r="D113" s="5">
        <v>0</v>
      </c>
      <c r="E113" s="5">
        <v>1</v>
      </c>
      <c r="F113" s="5">
        <v>30</v>
      </c>
      <c r="G113" s="5">
        <v>1</v>
      </c>
      <c r="H113" s="5">
        <v>-9.5999999999999091</v>
      </c>
    </row>
    <row r="114" spans="1:8" x14ac:dyDescent="0.25">
      <c r="A114" s="3">
        <v>41030</v>
      </c>
      <c r="B114" s="4">
        <v>13868621</v>
      </c>
      <c r="C114" s="5">
        <v>81.3</v>
      </c>
      <c r="D114" s="5">
        <v>36.700000000000003</v>
      </c>
      <c r="E114" s="5">
        <v>1</v>
      </c>
      <c r="F114" s="5">
        <v>31</v>
      </c>
      <c r="G114" s="5">
        <v>1</v>
      </c>
      <c r="H114" s="5">
        <v>23.700000000000273</v>
      </c>
    </row>
    <row r="115" spans="1:8" x14ac:dyDescent="0.25">
      <c r="A115" s="3">
        <v>41061</v>
      </c>
      <c r="B115" s="4">
        <v>14868354</v>
      </c>
      <c r="C115" s="5">
        <v>23.2</v>
      </c>
      <c r="D115" s="5">
        <v>101.6</v>
      </c>
      <c r="E115" s="5">
        <v>0</v>
      </c>
      <c r="F115" s="5">
        <v>30</v>
      </c>
      <c r="G115" s="5">
        <v>1</v>
      </c>
      <c r="H115" s="5">
        <v>35.899999999999636</v>
      </c>
    </row>
    <row r="116" spans="1:8" x14ac:dyDescent="0.25">
      <c r="A116" s="3">
        <v>41091</v>
      </c>
      <c r="B116" s="4">
        <v>16622947</v>
      </c>
      <c r="C116" s="5">
        <v>0</v>
      </c>
      <c r="D116" s="5">
        <v>190.1</v>
      </c>
      <c r="E116" s="5">
        <v>0</v>
      </c>
      <c r="F116" s="5">
        <v>31</v>
      </c>
      <c r="G116" s="5">
        <v>1</v>
      </c>
      <c r="H116" s="5">
        <v>51.300000000000182</v>
      </c>
    </row>
    <row r="117" spans="1:8" x14ac:dyDescent="0.25">
      <c r="A117" s="3">
        <v>41122</v>
      </c>
      <c r="B117" s="4">
        <v>15780828</v>
      </c>
      <c r="C117" s="5">
        <v>2</v>
      </c>
      <c r="D117" s="5">
        <v>112.1</v>
      </c>
      <c r="E117" s="5">
        <v>0</v>
      </c>
      <c r="F117" s="5">
        <v>31</v>
      </c>
      <c r="G117" s="5">
        <v>1</v>
      </c>
      <c r="H117" s="5">
        <v>37.599999999999909</v>
      </c>
    </row>
    <row r="118" spans="1:8" x14ac:dyDescent="0.25">
      <c r="A118" s="3">
        <v>41153</v>
      </c>
      <c r="B118" s="4">
        <v>14057851</v>
      </c>
      <c r="C118" s="5">
        <v>85</v>
      </c>
      <c r="D118" s="5">
        <v>35.6</v>
      </c>
      <c r="E118" s="5">
        <v>1</v>
      </c>
      <c r="F118" s="5">
        <v>30</v>
      </c>
      <c r="G118" s="5">
        <v>1</v>
      </c>
      <c r="H118" s="5">
        <v>43.200000000000273</v>
      </c>
    </row>
    <row r="119" spans="1:8" x14ac:dyDescent="0.25">
      <c r="A119" s="6">
        <v>41183</v>
      </c>
      <c r="B119" s="4">
        <v>13542230</v>
      </c>
      <c r="C119" s="5">
        <v>242.5</v>
      </c>
      <c r="D119" s="5">
        <v>1.1000000000000001</v>
      </c>
      <c r="E119" s="5">
        <v>1</v>
      </c>
      <c r="F119" s="5">
        <v>31</v>
      </c>
      <c r="G119" s="5">
        <v>1</v>
      </c>
      <c r="H119" s="5">
        <v>-4.1000000000003638</v>
      </c>
    </row>
    <row r="120" spans="1:8" x14ac:dyDescent="0.25">
      <c r="A120" s="6">
        <v>41214</v>
      </c>
      <c r="B120" s="4">
        <v>14045765</v>
      </c>
      <c r="C120" s="5">
        <v>434</v>
      </c>
      <c r="D120" s="5">
        <v>0</v>
      </c>
      <c r="E120" s="5">
        <v>1</v>
      </c>
      <c r="F120" s="5">
        <v>30</v>
      </c>
      <c r="G120" s="5">
        <v>1</v>
      </c>
      <c r="H120" s="5">
        <v>5.5</v>
      </c>
    </row>
    <row r="121" spans="1:8" x14ac:dyDescent="0.25">
      <c r="A121" s="6">
        <v>41244</v>
      </c>
      <c r="B121" s="4">
        <v>14927116</v>
      </c>
      <c r="C121" s="5">
        <v>533.5</v>
      </c>
      <c r="D121" s="5">
        <v>0</v>
      </c>
      <c r="E121" s="5">
        <v>0</v>
      </c>
      <c r="F121" s="5">
        <v>31</v>
      </c>
      <c r="G121" s="5">
        <v>1</v>
      </c>
      <c r="H121" s="5">
        <v>-24.299999999999727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2:E15"/>
  <sheetViews>
    <sheetView workbookViewId="0">
      <selection activeCell="A3" sqref="A3:A15"/>
    </sheetView>
  </sheetViews>
  <sheetFormatPr defaultRowHeight="15" x14ac:dyDescent="0.25"/>
  <cols>
    <col min="2" max="2" width="11.5703125" style="1" bestFit="1" customWidth="1"/>
    <col min="3" max="3" width="9.5703125" style="1" bestFit="1" customWidth="1"/>
    <col min="4" max="4" width="17.5703125" style="1" bestFit="1" customWidth="1"/>
    <col min="5" max="5" width="9.5703125" style="1" bestFit="1" customWidth="1"/>
  </cols>
  <sheetData>
    <row r="2" spans="1:5" x14ac:dyDescent="0.25">
      <c r="A2" s="14" t="s">
        <v>42</v>
      </c>
    </row>
    <row r="3" spans="1:5" x14ac:dyDescent="0.25">
      <c r="A3" s="1"/>
      <c r="B3" s="1" t="s">
        <v>34</v>
      </c>
      <c r="C3" s="1" t="s">
        <v>43</v>
      </c>
      <c r="D3" s="1" t="s">
        <v>41</v>
      </c>
      <c r="E3" s="1" t="s">
        <v>43</v>
      </c>
    </row>
    <row r="4" spans="1:5" x14ac:dyDescent="0.25">
      <c r="A4" s="1">
        <v>2003</v>
      </c>
      <c r="B4" s="16">
        <v>164870095</v>
      </c>
      <c r="C4" s="16"/>
      <c r="D4" s="16">
        <v>163507264.83803722</v>
      </c>
    </row>
    <row r="5" spans="1:5" x14ac:dyDescent="0.25">
      <c r="A5" s="1">
        <v>2004</v>
      </c>
      <c r="B5" s="16">
        <v>159898814</v>
      </c>
      <c r="C5" s="17">
        <f>B5/B4-1</f>
        <v>-3.0152715081531278E-2</v>
      </c>
      <c r="D5" s="16">
        <v>163695254.30659351</v>
      </c>
      <c r="E5" s="17">
        <f>D5/D4-1</f>
        <v>1.1497315959783094E-3</v>
      </c>
    </row>
    <row r="6" spans="1:5" x14ac:dyDescent="0.25">
      <c r="A6" s="1">
        <v>2005</v>
      </c>
      <c r="B6" s="16">
        <v>165624026</v>
      </c>
      <c r="C6" s="17">
        <f t="shared" ref="C6:C13" si="0">B6/B5-1</f>
        <v>3.5805218667850802E-2</v>
      </c>
      <c r="D6" s="16">
        <v>163787570.12621146</v>
      </c>
      <c r="E6" s="17">
        <f t="shared" ref="E6:E15" si="1">D6/D5-1</f>
        <v>5.6394927274472373E-4</v>
      </c>
    </row>
    <row r="7" spans="1:5" x14ac:dyDescent="0.25">
      <c r="A7" s="1">
        <v>2006</v>
      </c>
      <c r="B7" s="16">
        <v>164584172</v>
      </c>
      <c r="C7" s="17">
        <f t="shared" si="0"/>
        <v>-6.2784006953193749E-3</v>
      </c>
      <c r="D7" s="16">
        <v>163315280.59480545</v>
      </c>
      <c r="E7" s="17">
        <f t="shared" si="1"/>
        <v>-2.8835492891314818E-3</v>
      </c>
    </row>
    <row r="8" spans="1:5" x14ac:dyDescent="0.25">
      <c r="A8" s="1">
        <v>2007</v>
      </c>
      <c r="B8" s="16">
        <v>177274923</v>
      </c>
      <c r="C8" s="17">
        <f t="shared" si="0"/>
        <v>7.7107967587551451E-2</v>
      </c>
      <c r="D8" s="16">
        <v>174268015.47057834</v>
      </c>
      <c r="E8" s="17">
        <f t="shared" si="1"/>
        <v>6.7064972952208146E-2</v>
      </c>
    </row>
    <row r="9" spans="1:5" x14ac:dyDescent="0.25">
      <c r="A9" s="1">
        <v>2008</v>
      </c>
      <c r="B9" s="16">
        <v>173814745</v>
      </c>
      <c r="C9" s="17">
        <f t="shared" si="0"/>
        <v>-1.9518711058754801E-2</v>
      </c>
      <c r="D9" s="16">
        <v>174307144.58639127</v>
      </c>
      <c r="E9" s="17">
        <f t="shared" si="1"/>
        <v>2.245341218081176E-4</v>
      </c>
    </row>
    <row r="10" spans="1:5" x14ac:dyDescent="0.25">
      <c r="A10" s="1">
        <v>2009</v>
      </c>
      <c r="B10" s="16">
        <v>172363092</v>
      </c>
      <c r="C10" s="17">
        <f t="shared" si="0"/>
        <v>-8.3517252808442688E-3</v>
      </c>
      <c r="D10" s="16">
        <v>173795725.93917239</v>
      </c>
      <c r="E10" s="17">
        <f t="shared" si="1"/>
        <v>-2.9340085194581311E-3</v>
      </c>
    </row>
    <row r="11" spans="1:5" x14ac:dyDescent="0.25">
      <c r="A11" s="1">
        <v>2010</v>
      </c>
      <c r="B11" s="16">
        <v>172200325</v>
      </c>
      <c r="C11" s="17">
        <f t="shared" si="0"/>
        <v>-9.443262946339237E-4</v>
      </c>
      <c r="D11" s="16">
        <v>174251014.70605892</v>
      </c>
      <c r="E11" s="17">
        <f t="shared" si="1"/>
        <v>2.6196775808278172E-3</v>
      </c>
    </row>
    <row r="12" spans="1:5" x14ac:dyDescent="0.25">
      <c r="A12" s="1">
        <v>2011</v>
      </c>
      <c r="B12" s="16">
        <v>174484065</v>
      </c>
      <c r="C12" s="17">
        <f t="shared" si="0"/>
        <v>1.3262112019823524E-2</v>
      </c>
      <c r="D12" s="16">
        <v>174045761.57344615</v>
      </c>
      <c r="E12" s="17">
        <f t="shared" si="1"/>
        <v>-1.1779164268225228E-3</v>
      </c>
    </row>
    <row r="13" spans="1:5" x14ac:dyDescent="0.25">
      <c r="A13" s="1">
        <v>2012</v>
      </c>
      <c r="B13" s="16">
        <v>174704767</v>
      </c>
      <c r="C13" s="17">
        <f t="shared" si="0"/>
        <v>1.2648834149984189E-3</v>
      </c>
      <c r="D13" s="16">
        <v>174672453.69716272</v>
      </c>
      <c r="E13" s="17">
        <f t="shared" si="1"/>
        <v>3.6007318882746997E-3</v>
      </c>
    </row>
    <row r="14" spans="1:5" x14ac:dyDescent="0.25">
      <c r="A14" s="20">
        <v>2013</v>
      </c>
      <c r="B14" s="19"/>
      <c r="C14" s="18"/>
      <c r="D14" s="19">
        <v>173805677.60620815</v>
      </c>
      <c r="E14" s="18">
        <f t="shared" si="1"/>
        <v>-4.962294125995026E-3</v>
      </c>
    </row>
    <row r="15" spans="1:5" x14ac:dyDescent="0.25">
      <c r="A15" s="20">
        <v>2014</v>
      </c>
      <c r="B15" s="19"/>
      <c r="C15" s="18"/>
      <c r="D15" s="19">
        <v>174117496.50666231</v>
      </c>
      <c r="E15" s="18">
        <f t="shared" si="1"/>
        <v>1.7940662511650718E-3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20"/>
  <sheetViews>
    <sheetView workbookViewId="0">
      <selection activeCell="A5" sqref="A5:B10"/>
    </sheetView>
  </sheetViews>
  <sheetFormatPr defaultRowHeight="15" x14ac:dyDescent="0.25"/>
  <cols>
    <col min="1" max="1" width="53.42578125" bestFit="1" customWidth="1"/>
    <col min="2" max="2" width="21.7109375" bestFit="1" customWidth="1"/>
    <col min="3" max="3" width="18.7109375" bestFit="1" customWidth="1"/>
    <col min="4" max="4" width="12.140625" bestFit="1" customWidth="1"/>
    <col min="5" max="5" width="11.85546875" customWidth="1"/>
  </cols>
  <sheetData>
    <row r="1" spans="1:5" x14ac:dyDescent="0.25">
      <c r="A1" t="s">
        <v>9</v>
      </c>
    </row>
    <row r="2" spans="1:5" x14ac:dyDescent="0.25">
      <c r="A2" t="s">
        <v>10</v>
      </c>
    </row>
    <row r="4" spans="1:5" x14ac:dyDescent="0.25">
      <c r="B4" t="s">
        <v>11</v>
      </c>
      <c r="C4" t="s">
        <v>12</v>
      </c>
      <c r="D4" t="s">
        <v>13</v>
      </c>
      <c r="E4" t="s">
        <v>14</v>
      </c>
    </row>
    <row r="5" spans="1:5" x14ac:dyDescent="0.25">
      <c r="A5" t="s">
        <v>15</v>
      </c>
      <c r="B5">
        <v>5003562.5133929998</v>
      </c>
      <c r="C5">
        <v>1224822.7741002699</v>
      </c>
      <c r="D5">
        <v>4.0851318404562704</v>
      </c>
      <c r="E5" s="7">
        <v>8.1397488510014701E-5</v>
      </c>
    </row>
    <row r="6" spans="1:5" x14ac:dyDescent="0.25">
      <c r="A6" t="s">
        <v>3</v>
      </c>
      <c r="B6">
        <v>2774.6130656792802</v>
      </c>
      <c r="C6">
        <v>216.94109199609201</v>
      </c>
      <c r="D6">
        <v>12.789707289429799</v>
      </c>
      <c r="E6" s="7">
        <v>6.6697113126277202E-24</v>
      </c>
    </row>
    <row r="7" spans="1:5" x14ac:dyDescent="0.25">
      <c r="A7" t="s">
        <v>4</v>
      </c>
      <c r="B7">
        <v>14986.841597868401</v>
      </c>
      <c r="C7">
        <v>1330.8811879724601</v>
      </c>
      <c r="D7">
        <v>11.2608411128722</v>
      </c>
      <c r="E7" s="7">
        <v>2.5118309541717201E-20</v>
      </c>
    </row>
    <row r="8" spans="1:5" x14ac:dyDescent="0.25">
      <c r="A8" t="s">
        <v>7</v>
      </c>
      <c r="B8">
        <v>-422554.86454223702</v>
      </c>
      <c r="C8">
        <v>88963.253359852795</v>
      </c>
      <c r="D8">
        <v>-4.7497685682988697</v>
      </c>
      <c r="E8" s="7">
        <v>5.8776367884074401E-6</v>
      </c>
    </row>
    <row r="9" spans="1:5" x14ac:dyDescent="0.25">
      <c r="A9" t="s">
        <v>6</v>
      </c>
      <c r="B9">
        <v>246870.16518463299</v>
      </c>
      <c r="C9">
        <v>40612.405529230702</v>
      </c>
      <c r="D9">
        <v>6.0786885673873297</v>
      </c>
      <c r="E9" s="7">
        <v>1.5884621951957299E-8</v>
      </c>
    </row>
    <row r="10" spans="1:5" x14ac:dyDescent="0.25">
      <c r="A10" t="s">
        <v>8</v>
      </c>
      <c r="B10">
        <v>882250.92601735995</v>
      </c>
      <c r="C10">
        <v>63326.089656108197</v>
      </c>
      <c r="D10">
        <v>13.9318712209836</v>
      </c>
      <c r="E10" s="7">
        <v>1.5850510156873901E-26</v>
      </c>
    </row>
    <row r="11" spans="1:5" x14ac:dyDescent="0.25">
      <c r="A11" t="s">
        <v>5</v>
      </c>
      <c r="B11">
        <v>4146.5279315715698</v>
      </c>
      <c r="C11">
        <v>2079.7617395941802</v>
      </c>
      <c r="D11">
        <v>1.9937514248053601</v>
      </c>
      <c r="E11">
        <v>4.8525540560520802E-2</v>
      </c>
    </row>
    <row r="13" spans="1:5" x14ac:dyDescent="0.25">
      <c r="A13" t="s">
        <v>16</v>
      </c>
      <c r="B13">
        <v>14148415.268292701</v>
      </c>
      <c r="C13" t="s">
        <v>17</v>
      </c>
      <c r="D13">
        <v>973838.959871687</v>
      </c>
    </row>
    <row r="14" spans="1:5" x14ac:dyDescent="0.25">
      <c r="A14" t="s">
        <v>18</v>
      </c>
      <c r="B14">
        <v>13858897272367.6</v>
      </c>
      <c r="C14" t="s">
        <v>19</v>
      </c>
      <c r="D14">
        <v>345649.03059027501</v>
      </c>
    </row>
    <row r="15" spans="1:5" x14ac:dyDescent="0.25">
      <c r="A15" t="s">
        <v>20</v>
      </c>
      <c r="B15">
        <v>0.88021717411307898</v>
      </c>
      <c r="C15" t="s">
        <v>21</v>
      </c>
      <c r="D15">
        <v>0.87402151070513501</v>
      </c>
    </row>
    <row r="16" spans="1:5" x14ac:dyDescent="0.25">
      <c r="A16" t="s">
        <v>22</v>
      </c>
      <c r="B16">
        <v>142.069882780341</v>
      </c>
      <c r="C16" t="s">
        <v>23</v>
      </c>
      <c r="D16" s="7">
        <v>4.8533367323583E-51</v>
      </c>
    </row>
    <row r="17" spans="1:4" x14ac:dyDescent="0.25">
      <c r="A17" t="s">
        <v>24</v>
      </c>
      <c r="B17">
        <v>-1739.56693722455</v>
      </c>
      <c r="C17" t="s">
        <v>25</v>
      </c>
      <c r="D17">
        <v>3493.1338744490999</v>
      </c>
    </row>
    <row r="18" spans="1:4" x14ac:dyDescent="0.25">
      <c r="A18" t="s">
        <v>26</v>
      </c>
      <c r="B18">
        <v>3512.81916493671</v>
      </c>
      <c r="C18" t="s">
        <v>27</v>
      </c>
      <c r="D18">
        <v>3501.12998997467</v>
      </c>
    </row>
    <row r="19" spans="1:4" x14ac:dyDescent="0.25">
      <c r="A19" t="s">
        <v>28</v>
      </c>
      <c r="B19">
        <v>0.10425946520903299</v>
      </c>
      <c r="C19" t="s">
        <v>29</v>
      </c>
      <c r="D19">
        <v>1.79141400663935</v>
      </c>
    </row>
    <row r="20" spans="1:4" x14ac:dyDescent="0.25">
      <c r="A20" t="s">
        <v>30</v>
      </c>
      <c r="B20">
        <v>0.35336000000000001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Q121"/>
  <sheetViews>
    <sheetView workbookViewId="0">
      <selection activeCell="K1" sqref="K1:P1"/>
    </sheetView>
  </sheetViews>
  <sheetFormatPr defaultColWidth="9.140625" defaultRowHeight="15" x14ac:dyDescent="0.25"/>
  <cols>
    <col min="1" max="1" width="10.7109375" bestFit="1" customWidth="1"/>
    <col min="2" max="2" width="10.5703125" bestFit="1" customWidth="1"/>
    <col min="3" max="3" width="12" bestFit="1" customWidth="1"/>
    <col min="4" max="4" width="11.85546875" bestFit="1" customWidth="1"/>
    <col min="5" max="5" width="10" bestFit="1" customWidth="1"/>
    <col min="6" max="6" width="11" bestFit="1" customWidth="1"/>
    <col min="7" max="7" width="10.42578125" bestFit="1" customWidth="1"/>
    <col min="8" max="8" width="11" bestFit="1" customWidth="1"/>
  </cols>
  <sheetData>
    <row r="1" spans="1:17" x14ac:dyDescent="0.25">
      <c r="A1" s="2" t="s">
        <v>1</v>
      </c>
      <c r="B1" s="2" t="s">
        <v>2</v>
      </c>
      <c r="C1" s="2" t="s">
        <v>3</v>
      </c>
      <c r="D1" s="2" t="s">
        <v>4</v>
      </c>
      <c r="E1" s="2" t="s">
        <v>7</v>
      </c>
      <c r="F1" s="2" t="s">
        <v>6</v>
      </c>
      <c r="G1" s="2" t="s">
        <v>8</v>
      </c>
      <c r="H1" s="2" t="s">
        <v>5</v>
      </c>
      <c r="J1" t="s">
        <v>31</v>
      </c>
      <c r="K1" s="2" t="s">
        <v>3</v>
      </c>
      <c r="L1" s="2" t="s">
        <v>4</v>
      </c>
      <c r="M1" s="2" t="s">
        <v>7</v>
      </c>
      <c r="N1" s="2" t="s">
        <v>6</v>
      </c>
      <c r="O1" s="2" t="s">
        <v>8</v>
      </c>
      <c r="P1" s="2" t="s">
        <v>5</v>
      </c>
      <c r="Q1" t="s">
        <v>32</v>
      </c>
    </row>
    <row r="2" spans="1:17" x14ac:dyDescent="0.25">
      <c r="A2" s="3">
        <v>37622</v>
      </c>
      <c r="B2" s="4">
        <v>14725364</v>
      </c>
      <c r="C2" s="5">
        <v>814.5</v>
      </c>
      <c r="D2" s="5">
        <v>0</v>
      </c>
      <c r="E2" s="5">
        <v>0</v>
      </c>
      <c r="F2" s="5">
        <v>31</v>
      </c>
      <c r="G2" s="5">
        <v>0</v>
      </c>
      <c r="H2" s="5">
        <v>2.4000000000000909</v>
      </c>
      <c r="J2">
        <f t="shared" ref="J2:J33" si="0">const</f>
        <v>5003562.5133929998</v>
      </c>
      <c r="K2">
        <f t="shared" ref="K2:K33" si="1">PearsonHDD*C2</f>
        <v>2259922.3419957738</v>
      </c>
      <c r="L2">
        <f t="shared" ref="L2:L33" si="2">PearsonCDD*D2</f>
        <v>0</v>
      </c>
      <c r="M2">
        <f t="shared" ref="M2:M33" si="3">Shoulder1*E2</f>
        <v>0</v>
      </c>
      <c r="N2">
        <f t="shared" ref="N2:N33" si="4">MonthDays*F2</f>
        <v>7652975.1207236229</v>
      </c>
      <c r="O2">
        <f t="shared" ref="O2:O33" si="5">GSltStrucD*G2</f>
        <v>0</v>
      </c>
      <c r="P2">
        <f t="shared" ref="P2:P33" si="6">d_TorFTE_1*H2</f>
        <v>9951.667035772145</v>
      </c>
      <c r="Q2">
        <f t="shared" ref="Q2:Q33" si="7">SUM(J2:P2)</f>
        <v>14926411.643148167</v>
      </c>
    </row>
    <row r="3" spans="1:17" x14ac:dyDescent="0.25">
      <c r="A3" s="3">
        <v>37653</v>
      </c>
      <c r="B3" s="4">
        <v>13813814</v>
      </c>
      <c r="C3" s="5">
        <v>699</v>
      </c>
      <c r="D3" s="5">
        <v>0</v>
      </c>
      <c r="E3" s="5">
        <v>0</v>
      </c>
      <c r="F3" s="5">
        <v>28</v>
      </c>
      <c r="G3" s="5">
        <v>0</v>
      </c>
      <c r="H3" s="5">
        <v>-2.9000000000000909</v>
      </c>
      <c r="J3">
        <f t="shared" si="0"/>
        <v>5003562.5133929998</v>
      </c>
      <c r="K3">
        <f t="shared" si="1"/>
        <v>1939454.5329098168</v>
      </c>
      <c r="L3">
        <f t="shared" si="2"/>
        <v>0</v>
      </c>
      <c r="M3">
        <f t="shared" si="3"/>
        <v>0</v>
      </c>
      <c r="N3">
        <f t="shared" si="4"/>
        <v>6912364.6251697242</v>
      </c>
      <c r="O3">
        <f t="shared" si="5"/>
        <v>0</v>
      </c>
      <c r="P3">
        <f t="shared" si="6"/>
        <v>-12024.931001557929</v>
      </c>
      <c r="Q3">
        <f t="shared" si="7"/>
        <v>13843356.740470985</v>
      </c>
    </row>
    <row r="4" spans="1:17" x14ac:dyDescent="0.25">
      <c r="A4" s="3">
        <v>37681</v>
      </c>
      <c r="B4" s="4">
        <v>14528938</v>
      </c>
      <c r="C4" s="5">
        <v>581.1</v>
      </c>
      <c r="D4" s="5">
        <v>0</v>
      </c>
      <c r="E4" s="5">
        <v>1</v>
      </c>
      <c r="F4" s="5">
        <v>31</v>
      </c>
      <c r="G4" s="5">
        <v>0</v>
      </c>
      <c r="H4" s="5">
        <v>-1.0999999999999091</v>
      </c>
      <c r="J4">
        <f t="shared" si="0"/>
        <v>5003562.5133929998</v>
      </c>
      <c r="K4">
        <f t="shared" si="1"/>
        <v>1612327.6524662299</v>
      </c>
      <c r="L4">
        <f t="shared" si="2"/>
        <v>0</v>
      </c>
      <c r="M4">
        <f t="shared" si="3"/>
        <v>-422554.86454223702</v>
      </c>
      <c r="N4">
        <f t="shared" si="4"/>
        <v>7652975.1207236229</v>
      </c>
      <c r="O4">
        <f t="shared" si="5"/>
        <v>0</v>
      </c>
      <c r="P4">
        <f t="shared" si="6"/>
        <v>-4561.1807247283496</v>
      </c>
      <c r="Q4">
        <f t="shared" si="7"/>
        <v>13841749.241315886</v>
      </c>
    </row>
    <row r="5" spans="1:17" x14ac:dyDescent="0.25">
      <c r="A5" s="3">
        <v>37712</v>
      </c>
      <c r="B5" s="4">
        <v>13401771</v>
      </c>
      <c r="C5" s="5">
        <v>372.5</v>
      </c>
      <c r="D5" s="5">
        <v>2.4</v>
      </c>
      <c r="E5" s="5">
        <v>1</v>
      </c>
      <c r="F5" s="5">
        <v>30</v>
      </c>
      <c r="G5" s="5">
        <v>0</v>
      </c>
      <c r="H5" s="5">
        <v>-0.3000000000001819</v>
      </c>
      <c r="J5">
        <f t="shared" si="0"/>
        <v>5003562.5133929998</v>
      </c>
      <c r="K5">
        <f t="shared" si="1"/>
        <v>1033543.3669655318</v>
      </c>
      <c r="L5">
        <f t="shared" si="2"/>
        <v>35968.41983488416</v>
      </c>
      <c r="M5">
        <f t="shared" si="3"/>
        <v>-422554.86454223702</v>
      </c>
      <c r="N5">
        <f t="shared" si="4"/>
        <v>7406104.95553899</v>
      </c>
      <c r="O5">
        <f t="shared" si="5"/>
        <v>0</v>
      </c>
      <c r="P5">
        <f t="shared" si="6"/>
        <v>-1243.9583794722253</v>
      </c>
      <c r="Q5">
        <f t="shared" si="7"/>
        <v>13055380.432810698</v>
      </c>
    </row>
    <row r="6" spans="1:17" x14ac:dyDescent="0.25">
      <c r="A6" s="3">
        <v>37742</v>
      </c>
      <c r="B6" s="4">
        <v>12623569</v>
      </c>
      <c r="C6" s="5">
        <v>177.9</v>
      </c>
      <c r="D6" s="5">
        <v>0</v>
      </c>
      <c r="E6" s="5">
        <v>1</v>
      </c>
      <c r="F6" s="5">
        <v>31</v>
      </c>
      <c r="G6" s="5">
        <v>0</v>
      </c>
      <c r="H6" s="5">
        <v>15.600000000000364</v>
      </c>
      <c r="J6">
        <f t="shared" si="0"/>
        <v>5003562.5133929998</v>
      </c>
      <c r="K6">
        <f t="shared" si="1"/>
        <v>493603.66438434395</v>
      </c>
      <c r="L6">
        <f t="shared" si="2"/>
        <v>0</v>
      </c>
      <c r="M6">
        <f t="shared" si="3"/>
        <v>-422554.86454223702</v>
      </c>
      <c r="N6">
        <f t="shared" si="4"/>
        <v>7652975.1207236229</v>
      </c>
      <c r="O6">
        <f t="shared" si="5"/>
        <v>0</v>
      </c>
      <c r="P6">
        <f t="shared" si="6"/>
        <v>64685.835732517997</v>
      </c>
      <c r="Q6">
        <f t="shared" si="7"/>
        <v>12792272.269691246</v>
      </c>
    </row>
    <row r="7" spans="1:17" x14ac:dyDescent="0.25">
      <c r="A7" s="3">
        <v>37773</v>
      </c>
      <c r="B7" s="4">
        <v>13621464</v>
      </c>
      <c r="C7" s="5">
        <v>43.4</v>
      </c>
      <c r="D7" s="5">
        <v>52.9</v>
      </c>
      <c r="E7" s="5">
        <v>0</v>
      </c>
      <c r="F7" s="5">
        <v>30</v>
      </c>
      <c r="G7" s="5">
        <v>0</v>
      </c>
      <c r="H7" s="5">
        <v>9.0999999999999091</v>
      </c>
      <c r="J7">
        <f t="shared" si="0"/>
        <v>5003562.5133929998</v>
      </c>
      <c r="K7">
        <f t="shared" si="1"/>
        <v>120418.20705048076</v>
      </c>
      <c r="L7">
        <f t="shared" si="2"/>
        <v>792803.9205272384</v>
      </c>
      <c r="M7">
        <f t="shared" si="3"/>
        <v>0</v>
      </c>
      <c r="N7">
        <f t="shared" si="4"/>
        <v>7406104.95553899</v>
      </c>
      <c r="O7">
        <f t="shared" si="5"/>
        <v>0</v>
      </c>
      <c r="P7">
        <f t="shared" si="6"/>
        <v>37733.404177300908</v>
      </c>
      <c r="Q7">
        <f t="shared" si="7"/>
        <v>13360623.000687011</v>
      </c>
    </row>
    <row r="8" spans="1:17" x14ac:dyDescent="0.25">
      <c r="A8" s="3">
        <v>37803</v>
      </c>
      <c r="B8" s="4">
        <v>15172270</v>
      </c>
      <c r="C8" s="5">
        <v>0.2</v>
      </c>
      <c r="D8" s="5">
        <v>118.3</v>
      </c>
      <c r="E8" s="5">
        <v>0</v>
      </c>
      <c r="F8" s="5">
        <v>31</v>
      </c>
      <c r="G8" s="5">
        <v>0</v>
      </c>
      <c r="H8" s="5">
        <v>20.099999999999909</v>
      </c>
      <c r="J8">
        <f t="shared" si="0"/>
        <v>5003562.5133929998</v>
      </c>
      <c r="K8">
        <f t="shared" si="1"/>
        <v>554.92261313585607</v>
      </c>
      <c r="L8">
        <f t="shared" si="2"/>
        <v>1772943.3610278317</v>
      </c>
      <c r="M8">
        <f t="shared" si="3"/>
        <v>0</v>
      </c>
      <c r="N8">
        <f t="shared" si="4"/>
        <v>7652975.1207236229</v>
      </c>
      <c r="O8">
        <f t="shared" si="5"/>
        <v>0</v>
      </c>
      <c r="P8">
        <f t="shared" si="6"/>
        <v>83345.211424588182</v>
      </c>
      <c r="Q8">
        <f t="shared" si="7"/>
        <v>14513381.129182177</v>
      </c>
    </row>
    <row r="9" spans="1:17" x14ac:dyDescent="0.25">
      <c r="A9" s="3">
        <v>37834</v>
      </c>
      <c r="B9" s="4">
        <v>13939309</v>
      </c>
      <c r="C9" s="5">
        <v>2</v>
      </c>
      <c r="D9" s="5">
        <v>128</v>
      </c>
      <c r="E9" s="5">
        <v>0</v>
      </c>
      <c r="F9" s="5">
        <v>31</v>
      </c>
      <c r="G9" s="5">
        <v>0</v>
      </c>
      <c r="H9" s="5">
        <v>19.400000000000091</v>
      </c>
      <c r="J9">
        <f t="shared" si="0"/>
        <v>5003562.5133929998</v>
      </c>
      <c r="K9">
        <f t="shared" si="1"/>
        <v>5549.2261313585605</v>
      </c>
      <c r="L9">
        <f t="shared" si="2"/>
        <v>1918315.7245271553</v>
      </c>
      <c r="M9">
        <f t="shared" si="3"/>
        <v>0</v>
      </c>
      <c r="N9">
        <f t="shared" si="4"/>
        <v>7652975.1207236229</v>
      </c>
      <c r="O9">
        <f t="shared" si="5"/>
        <v>0</v>
      </c>
      <c r="P9">
        <f t="shared" si="6"/>
        <v>80442.641872488835</v>
      </c>
      <c r="Q9">
        <f t="shared" si="7"/>
        <v>14660845.226647623</v>
      </c>
    </row>
    <row r="10" spans="1:17" x14ac:dyDescent="0.25">
      <c r="A10" s="3">
        <v>37865</v>
      </c>
      <c r="B10" s="4">
        <v>13536278</v>
      </c>
      <c r="C10" s="5">
        <v>54.9</v>
      </c>
      <c r="D10" s="5">
        <v>24</v>
      </c>
      <c r="E10" s="5">
        <v>1</v>
      </c>
      <c r="F10" s="5">
        <v>30</v>
      </c>
      <c r="G10" s="5">
        <v>0</v>
      </c>
      <c r="H10" s="5">
        <v>17.099999999999909</v>
      </c>
      <c r="J10">
        <f t="shared" si="0"/>
        <v>5003562.5133929998</v>
      </c>
      <c r="K10">
        <f t="shared" si="1"/>
        <v>152326.25730579247</v>
      </c>
      <c r="L10">
        <f t="shared" si="2"/>
        <v>359684.19834884163</v>
      </c>
      <c r="M10">
        <f t="shared" si="3"/>
        <v>-422554.86454223702</v>
      </c>
      <c r="N10">
        <f t="shared" si="4"/>
        <v>7406104.95553899</v>
      </c>
      <c r="O10">
        <f t="shared" si="5"/>
        <v>0</v>
      </c>
      <c r="P10">
        <f t="shared" si="6"/>
        <v>70905.627629873459</v>
      </c>
      <c r="Q10">
        <f t="shared" si="7"/>
        <v>12570028.687674262</v>
      </c>
    </row>
    <row r="11" spans="1:17" x14ac:dyDescent="0.25">
      <c r="A11" s="3">
        <v>37895</v>
      </c>
      <c r="B11" s="4">
        <v>12902693</v>
      </c>
      <c r="C11" s="5">
        <v>276</v>
      </c>
      <c r="D11" s="5">
        <v>0</v>
      </c>
      <c r="E11" s="5">
        <v>1</v>
      </c>
      <c r="F11" s="5">
        <v>31</v>
      </c>
      <c r="G11" s="5">
        <v>0</v>
      </c>
      <c r="H11" s="5">
        <v>-13.199999999999818</v>
      </c>
      <c r="J11">
        <f t="shared" si="0"/>
        <v>5003562.5133929998</v>
      </c>
      <c r="K11">
        <f t="shared" si="1"/>
        <v>765793.2061274813</v>
      </c>
      <c r="L11">
        <f t="shared" si="2"/>
        <v>0</v>
      </c>
      <c r="M11">
        <f t="shared" si="3"/>
        <v>-422554.86454223702</v>
      </c>
      <c r="N11">
        <f t="shared" si="4"/>
        <v>7652975.1207236229</v>
      </c>
      <c r="O11">
        <f t="shared" si="5"/>
        <v>0</v>
      </c>
      <c r="P11">
        <f t="shared" si="6"/>
        <v>-54734.168696743967</v>
      </c>
      <c r="Q11">
        <f t="shared" si="7"/>
        <v>12945041.807005124</v>
      </c>
    </row>
    <row r="12" spans="1:17" x14ac:dyDescent="0.25">
      <c r="A12" s="3">
        <v>37926</v>
      </c>
      <c r="B12" s="4">
        <v>12759013</v>
      </c>
      <c r="C12" s="5">
        <v>398.5</v>
      </c>
      <c r="D12" s="5">
        <v>0</v>
      </c>
      <c r="E12" s="5">
        <v>1</v>
      </c>
      <c r="F12" s="5">
        <v>30</v>
      </c>
      <c r="G12" s="5">
        <v>0</v>
      </c>
      <c r="H12" s="5">
        <v>-20.100000000000364</v>
      </c>
      <c r="J12">
        <f t="shared" si="0"/>
        <v>5003562.5133929998</v>
      </c>
      <c r="K12">
        <f t="shared" si="1"/>
        <v>1105683.3066731931</v>
      </c>
      <c r="L12">
        <f t="shared" si="2"/>
        <v>0</v>
      </c>
      <c r="M12">
        <f t="shared" si="3"/>
        <v>-422554.86454223702</v>
      </c>
      <c r="N12">
        <f t="shared" si="4"/>
        <v>7406104.95553899</v>
      </c>
      <c r="O12">
        <f t="shared" si="5"/>
        <v>0</v>
      </c>
      <c r="P12">
        <f t="shared" si="6"/>
        <v>-83345.211424590059</v>
      </c>
      <c r="Q12">
        <f t="shared" si="7"/>
        <v>13009450.699638357</v>
      </c>
    </row>
    <row r="13" spans="1:17" x14ac:dyDescent="0.25">
      <c r="A13" s="3">
        <v>37956</v>
      </c>
      <c r="B13" s="4">
        <v>13845612</v>
      </c>
      <c r="C13" s="5">
        <v>561.5</v>
      </c>
      <c r="D13" s="5">
        <v>0</v>
      </c>
      <c r="E13" s="5">
        <v>0</v>
      </c>
      <c r="F13" s="5">
        <v>31</v>
      </c>
      <c r="G13" s="5">
        <v>0</v>
      </c>
      <c r="H13" s="5">
        <v>-17.5</v>
      </c>
      <c r="J13">
        <f t="shared" si="0"/>
        <v>5003562.5133929998</v>
      </c>
      <c r="K13">
        <f t="shared" si="1"/>
        <v>1557945.2363789158</v>
      </c>
      <c r="L13">
        <f t="shared" si="2"/>
        <v>0</v>
      </c>
      <c r="M13">
        <f t="shared" si="3"/>
        <v>0</v>
      </c>
      <c r="N13">
        <f t="shared" si="4"/>
        <v>7652975.1207236229</v>
      </c>
      <c r="O13">
        <f t="shared" si="5"/>
        <v>0</v>
      </c>
      <c r="P13">
        <f t="shared" si="6"/>
        <v>-72564.23880250247</v>
      </c>
      <c r="Q13">
        <f t="shared" si="7"/>
        <v>14141918.631693037</v>
      </c>
    </row>
    <row r="14" spans="1:17" x14ac:dyDescent="0.25">
      <c r="A14" s="3">
        <v>37987</v>
      </c>
      <c r="B14" s="4">
        <v>14085449</v>
      </c>
      <c r="C14" s="5">
        <v>849.1</v>
      </c>
      <c r="D14" s="5">
        <v>0</v>
      </c>
      <c r="E14" s="5">
        <v>0</v>
      </c>
      <c r="F14" s="5">
        <v>31</v>
      </c>
      <c r="G14" s="5">
        <v>0</v>
      </c>
      <c r="H14" s="5">
        <v>5.1000000000003638</v>
      </c>
      <c r="J14">
        <f t="shared" si="0"/>
        <v>5003562.5133929998</v>
      </c>
      <c r="K14">
        <f t="shared" si="1"/>
        <v>2355923.954068277</v>
      </c>
      <c r="L14">
        <f t="shared" si="2"/>
        <v>0</v>
      </c>
      <c r="M14">
        <f t="shared" si="3"/>
        <v>0</v>
      </c>
      <c r="N14">
        <f t="shared" si="4"/>
        <v>7652975.1207236229</v>
      </c>
      <c r="O14">
        <f t="shared" si="5"/>
        <v>0</v>
      </c>
      <c r="P14">
        <f t="shared" si="6"/>
        <v>21147.292451016514</v>
      </c>
      <c r="Q14">
        <f t="shared" si="7"/>
        <v>15033608.880635917</v>
      </c>
    </row>
    <row r="15" spans="1:17" x14ac:dyDescent="0.25">
      <c r="A15" s="3">
        <v>38018</v>
      </c>
      <c r="B15" s="4">
        <v>13888435</v>
      </c>
      <c r="C15" s="5">
        <v>631.70000000000005</v>
      </c>
      <c r="D15" s="5">
        <v>0</v>
      </c>
      <c r="E15" s="5">
        <v>0</v>
      </c>
      <c r="F15" s="5">
        <v>29</v>
      </c>
      <c r="G15" s="5">
        <v>0</v>
      </c>
      <c r="H15" s="5">
        <v>-4.5</v>
      </c>
      <c r="J15">
        <f t="shared" si="0"/>
        <v>5003562.5133929998</v>
      </c>
      <c r="K15">
        <f t="shared" si="1"/>
        <v>1752723.0735896016</v>
      </c>
      <c r="L15">
        <f t="shared" si="2"/>
        <v>0</v>
      </c>
      <c r="M15">
        <f t="shared" si="3"/>
        <v>0</v>
      </c>
      <c r="N15">
        <f t="shared" si="4"/>
        <v>7159234.7903543571</v>
      </c>
      <c r="O15">
        <f t="shared" si="5"/>
        <v>0</v>
      </c>
      <c r="P15">
        <f t="shared" si="6"/>
        <v>-18659.375692072063</v>
      </c>
      <c r="Q15">
        <f t="shared" si="7"/>
        <v>13896861.001644887</v>
      </c>
    </row>
    <row r="16" spans="1:17" x14ac:dyDescent="0.25">
      <c r="A16" s="3">
        <v>38047</v>
      </c>
      <c r="B16" s="4">
        <v>13762531</v>
      </c>
      <c r="C16" s="5">
        <v>487.3</v>
      </c>
      <c r="D16" s="5">
        <v>0</v>
      </c>
      <c r="E16" s="5">
        <v>1</v>
      </c>
      <c r="F16" s="5">
        <v>31</v>
      </c>
      <c r="G16" s="5">
        <v>0</v>
      </c>
      <c r="H16" s="5">
        <v>4.5</v>
      </c>
      <c r="J16">
        <f t="shared" si="0"/>
        <v>5003562.5133929998</v>
      </c>
      <c r="K16">
        <f t="shared" si="1"/>
        <v>1352068.9469055133</v>
      </c>
      <c r="L16">
        <f t="shared" si="2"/>
        <v>0</v>
      </c>
      <c r="M16">
        <f t="shared" si="3"/>
        <v>-422554.86454223702</v>
      </c>
      <c r="N16">
        <f t="shared" si="4"/>
        <v>7652975.1207236229</v>
      </c>
      <c r="O16">
        <f t="shared" si="5"/>
        <v>0</v>
      </c>
      <c r="P16">
        <f t="shared" si="6"/>
        <v>18659.375692072063</v>
      </c>
      <c r="Q16">
        <f t="shared" si="7"/>
        <v>13604711.092171969</v>
      </c>
    </row>
    <row r="17" spans="1:17" x14ac:dyDescent="0.25">
      <c r="A17" s="3">
        <v>38078</v>
      </c>
      <c r="B17" s="4">
        <v>12400465</v>
      </c>
      <c r="C17" s="5">
        <v>331.5</v>
      </c>
      <c r="D17" s="5">
        <v>0</v>
      </c>
      <c r="E17" s="5">
        <v>1</v>
      </c>
      <c r="F17" s="5">
        <v>30</v>
      </c>
      <c r="G17" s="5">
        <v>0</v>
      </c>
      <c r="H17" s="5">
        <v>3.0999999999999091</v>
      </c>
      <c r="J17">
        <f t="shared" si="0"/>
        <v>5003562.5133929998</v>
      </c>
      <c r="K17">
        <f t="shared" si="1"/>
        <v>919784.23127268138</v>
      </c>
      <c r="L17">
        <f t="shared" si="2"/>
        <v>0</v>
      </c>
      <c r="M17">
        <f t="shared" si="3"/>
        <v>-422554.86454223702</v>
      </c>
      <c r="N17">
        <f t="shared" si="4"/>
        <v>7406104.95553899</v>
      </c>
      <c r="O17">
        <f t="shared" si="5"/>
        <v>0</v>
      </c>
      <c r="P17">
        <f t="shared" si="6"/>
        <v>12854.23658787149</v>
      </c>
      <c r="Q17">
        <f t="shared" si="7"/>
        <v>12919751.072250305</v>
      </c>
    </row>
    <row r="18" spans="1:17" x14ac:dyDescent="0.25">
      <c r="A18" s="3">
        <v>38108</v>
      </c>
      <c r="B18" s="4">
        <v>12698878</v>
      </c>
      <c r="C18" s="5">
        <v>158.9</v>
      </c>
      <c r="D18" s="5">
        <v>8.6</v>
      </c>
      <c r="E18" s="5">
        <v>1</v>
      </c>
      <c r="F18" s="5">
        <v>31</v>
      </c>
      <c r="G18" s="5">
        <v>0</v>
      </c>
      <c r="H18" s="5">
        <v>25.699999999999818</v>
      </c>
      <c r="J18">
        <f t="shared" si="0"/>
        <v>5003562.5133929998</v>
      </c>
      <c r="K18">
        <f t="shared" si="1"/>
        <v>440886.01613643765</v>
      </c>
      <c r="L18">
        <f t="shared" si="2"/>
        <v>128886.83774166823</v>
      </c>
      <c r="M18">
        <f t="shared" si="3"/>
        <v>-422554.86454223702</v>
      </c>
      <c r="N18">
        <f t="shared" si="4"/>
        <v>7652975.1207236229</v>
      </c>
      <c r="O18">
        <f t="shared" si="5"/>
        <v>0</v>
      </c>
      <c r="P18">
        <f t="shared" si="6"/>
        <v>106565.76784138859</v>
      </c>
      <c r="Q18">
        <f t="shared" si="7"/>
        <v>12910321.391293881</v>
      </c>
    </row>
    <row r="19" spans="1:17" x14ac:dyDescent="0.25">
      <c r="A19" s="3">
        <v>38139</v>
      </c>
      <c r="B19" s="4">
        <v>12797929</v>
      </c>
      <c r="C19" s="5">
        <v>44.2</v>
      </c>
      <c r="D19" s="5">
        <v>31.6</v>
      </c>
      <c r="E19" s="5">
        <v>0</v>
      </c>
      <c r="F19" s="5">
        <v>30</v>
      </c>
      <c r="G19" s="5">
        <v>0</v>
      </c>
      <c r="H19" s="5">
        <v>13.900000000000091</v>
      </c>
      <c r="J19">
        <f t="shared" si="0"/>
        <v>5003562.5133929998</v>
      </c>
      <c r="K19">
        <f t="shared" si="1"/>
        <v>122637.8975030242</v>
      </c>
      <c r="L19">
        <f t="shared" si="2"/>
        <v>473584.19449264149</v>
      </c>
      <c r="M19">
        <f t="shared" si="3"/>
        <v>0</v>
      </c>
      <c r="N19">
        <f t="shared" si="4"/>
        <v>7406104.95553899</v>
      </c>
      <c r="O19">
        <f t="shared" si="5"/>
        <v>0</v>
      </c>
      <c r="P19">
        <f t="shared" si="6"/>
        <v>57636.738248845199</v>
      </c>
      <c r="Q19">
        <f t="shared" si="7"/>
        <v>13063526.299176501</v>
      </c>
    </row>
    <row r="20" spans="1:17" x14ac:dyDescent="0.25">
      <c r="A20" s="3">
        <v>38169</v>
      </c>
      <c r="B20" s="4">
        <v>13695289</v>
      </c>
      <c r="C20" s="5">
        <v>3.6</v>
      </c>
      <c r="D20" s="5">
        <v>86.4</v>
      </c>
      <c r="E20" s="5">
        <v>0</v>
      </c>
      <c r="F20" s="5">
        <v>31</v>
      </c>
      <c r="G20" s="5">
        <v>0</v>
      </c>
      <c r="H20" s="5">
        <v>37.199999999999818</v>
      </c>
      <c r="J20">
        <f t="shared" si="0"/>
        <v>5003562.5133929998</v>
      </c>
      <c r="K20">
        <f t="shared" si="1"/>
        <v>9988.6070364454099</v>
      </c>
      <c r="L20">
        <f t="shared" si="2"/>
        <v>1294863.1140558298</v>
      </c>
      <c r="M20">
        <f t="shared" si="3"/>
        <v>0</v>
      </c>
      <c r="N20">
        <f t="shared" si="4"/>
        <v>7652975.1207236229</v>
      </c>
      <c r="O20">
        <f t="shared" si="5"/>
        <v>0</v>
      </c>
      <c r="P20">
        <f t="shared" si="6"/>
        <v>154250.83905446163</v>
      </c>
      <c r="Q20">
        <f t="shared" si="7"/>
        <v>14115640.19426336</v>
      </c>
    </row>
    <row r="21" spans="1:17" x14ac:dyDescent="0.25">
      <c r="A21" s="3">
        <v>38200</v>
      </c>
      <c r="B21" s="4">
        <v>13771120</v>
      </c>
      <c r="C21" s="5">
        <v>12.8</v>
      </c>
      <c r="D21" s="5">
        <v>59.6</v>
      </c>
      <c r="E21" s="5">
        <v>0</v>
      </c>
      <c r="F21" s="5">
        <v>31</v>
      </c>
      <c r="G21" s="5">
        <v>0</v>
      </c>
      <c r="H21" s="5">
        <v>16.600000000000364</v>
      </c>
      <c r="J21">
        <f t="shared" si="0"/>
        <v>5003562.5133929998</v>
      </c>
      <c r="K21">
        <f t="shared" si="1"/>
        <v>35515.047240694788</v>
      </c>
      <c r="L21">
        <f t="shared" si="2"/>
        <v>893215.75923295668</v>
      </c>
      <c r="M21">
        <f t="shared" si="3"/>
        <v>0</v>
      </c>
      <c r="N21">
        <f t="shared" si="4"/>
        <v>7652975.1207236229</v>
      </c>
      <c r="O21">
        <f t="shared" si="5"/>
        <v>0</v>
      </c>
      <c r="P21">
        <f t="shared" si="6"/>
        <v>68832.363664089571</v>
      </c>
      <c r="Q21">
        <f t="shared" si="7"/>
        <v>13654100.804254362</v>
      </c>
    </row>
    <row r="22" spans="1:17" x14ac:dyDescent="0.25">
      <c r="A22" s="3">
        <v>38231</v>
      </c>
      <c r="B22" s="4">
        <v>13033548</v>
      </c>
      <c r="C22" s="5">
        <v>30</v>
      </c>
      <c r="D22" s="5">
        <v>41.2</v>
      </c>
      <c r="E22" s="5">
        <v>1</v>
      </c>
      <c r="F22" s="5">
        <v>30</v>
      </c>
      <c r="G22" s="5">
        <v>0</v>
      </c>
      <c r="H22" s="5">
        <v>20.899999999999636</v>
      </c>
      <c r="J22">
        <f t="shared" si="0"/>
        <v>5003562.5133929998</v>
      </c>
      <c r="K22">
        <f t="shared" si="1"/>
        <v>83238.391970378405</v>
      </c>
      <c r="L22">
        <f t="shared" si="2"/>
        <v>617457.87383217819</v>
      </c>
      <c r="M22">
        <f t="shared" si="3"/>
        <v>-422554.86454223702</v>
      </c>
      <c r="N22">
        <f t="shared" si="4"/>
        <v>7406104.95553899</v>
      </c>
      <c r="O22">
        <f t="shared" si="5"/>
        <v>0</v>
      </c>
      <c r="P22">
        <f t="shared" si="6"/>
        <v>86662.433769844298</v>
      </c>
      <c r="Q22">
        <f t="shared" si="7"/>
        <v>12774471.303962154</v>
      </c>
    </row>
    <row r="23" spans="1:17" x14ac:dyDescent="0.25">
      <c r="A23" s="3">
        <v>38261</v>
      </c>
      <c r="B23" s="4">
        <v>12801196</v>
      </c>
      <c r="C23" s="5">
        <v>226.3</v>
      </c>
      <c r="D23" s="5">
        <v>1.5</v>
      </c>
      <c r="E23" s="5">
        <v>1</v>
      </c>
      <c r="F23" s="5">
        <v>31</v>
      </c>
      <c r="G23" s="5">
        <v>0</v>
      </c>
      <c r="H23" s="5">
        <v>-34.699999999999818</v>
      </c>
      <c r="J23">
        <f t="shared" si="0"/>
        <v>5003562.5133929998</v>
      </c>
      <c r="K23">
        <f t="shared" si="1"/>
        <v>627894.93676322117</v>
      </c>
      <c r="L23">
        <f t="shared" si="2"/>
        <v>22480.262396802602</v>
      </c>
      <c r="M23">
        <f t="shared" si="3"/>
        <v>-422554.86454223702</v>
      </c>
      <c r="N23">
        <f t="shared" si="4"/>
        <v>7652975.1207236229</v>
      </c>
      <c r="O23">
        <f t="shared" si="5"/>
        <v>0</v>
      </c>
      <c r="P23">
        <f t="shared" si="6"/>
        <v>-143884.51922553271</v>
      </c>
      <c r="Q23">
        <f t="shared" si="7"/>
        <v>12740473.449508877</v>
      </c>
    </row>
    <row r="24" spans="1:17" x14ac:dyDescent="0.25">
      <c r="A24" s="3">
        <v>38292</v>
      </c>
      <c r="B24" s="4">
        <v>13166644</v>
      </c>
      <c r="C24" s="5">
        <v>379.1</v>
      </c>
      <c r="D24" s="5">
        <v>0</v>
      </c>
      <c r="E24" s="5">
        <v>1</v>
      </c>
      <c r="F24" s="5">
        <v>30</v>
      </c>
      <c r="G24" s="5">
        <v>0</v>
      </c>
      <c r="H24" s="5">
        <v>-39.800000000000182</v>
      </c>
      <c r="J24">
        <f t="shared" si="0"/>
        <v>5003562.5133929998</v>
      </c>
      <c r="K24">
        <f t="shared" si="1"/>
        <v>1051855.8131990151</v>
      </c>
      <c r="L24">
        <f t="shared" si="2"/>
        <v>0</v>
      </c>
      <c r="M24">
        <f t="shared" si="3"/>
        <v>-422554.86454223702</v>
      </c>
      <c r="N24">
        <f t="shared" si="4"/>
        <v>7406104.95553899</v>
      </c>
      <c r="O24">
        <f t="shared" si="5"/>
        <v>0</v>
      </c>
      <c r="P24">
        <f t="shared" si="6"/>
        <v>-165031.81167654923</v>
      </c>
      <c r="Q24">
        <f t="shared" si="7"/>
        <v>12873936.60591222</v>
      </c>
    </row>
    <row r="25" spans="1:17" x14ac:dyDescent="0.25">
      <c r="A25" s="3">
        <v>38322</v>
      </c>
      <c r="B25" s="4">
        <v>13797330</v>
      </c>
      <c r="C25" s="5">
        <v>643.4</v>
      </c>
      <c r="D25" s="5">
        <v>0</v>
      </c>
      <c r="E25" s="5">
        <v>0</v>
      </c>
      <c r="F25" s="5">
        <v>31</v>
      </c>
      <c r="G25" s="5">
        <v>0</v>
      </c>
      <c r="H25" s="5">
        <v>-33.599999999999909</v>
      </c>
      <c r="J25">
        <f t="shared" si="0"/>
        <v>5003562.5133929998</v>
      </c>
      <c r="K25">
        <f t="shared" si="1"/>
        <v>1785186.0464580487</v>
      </c>
      <c r="L25">
        <f t="shared" si="2"/>
        <v>0</v>
      </c>
      <c r="M25">
        <f t="shared" si="3"/>
        <v>0</v>
      </c>
      <c r="N25">
        <f t="shared" si="4"/>
        <v>7652975.1207236229</v>
      </c>
      <c r="O25">
        <f t="shared" si="5"/>
        <v>0</v>
      </c>
      <c r="P25">
        <f t="shared" si="6"/>
        <v>-139323.33850080436</v>
      </c>
      <c r="Q25">
        <f t="shared" si="7"/>
        <v>14302400.342073865</v>
      </c>
    </row>
    <row r="26" spans="1:17" x14ac:dyDescent="0.25">
      <c r="A26" s="3">
        <v>38353</v>
      </c>
      <c r="B26" s="4">
        <v>14766967</v>
      </c>
      <c r="C26" s="5">
        <v>770</v>
      </c>
      <c r="D26" s="5">
        <v>0</v>
      </c>
      <c r="E26" s="5">
        <v>0</v>
      </c>
      <c r="F26" s="5">
        <v>31</v>
      </c>
      <c r="G26" s="5">
        <v>0</v>
      </c>
      <c r="H26" s="5">
        <v>-18.900000000000091</v>
      </c>
      <c r="J26">
        <f t="shared" si="0"/>
        <v>5003562.5133929998</v>
      </c>
      <c r="K26">
        <f t="shared" si="1"/>
        <v>2136452.0605730456</v>
      </c>
      <c r="L26">
        <f t="shared" si="2"/>
        <v>0</v>
      </c>
      <c r="M26">
        <f t="shared" si="3"/>
        <v>0</v>
      </c>
      <c r="N26">
        <f t="shared" si="4"/>
        <v>7652975.1207236229</v>
      </c>
      <c r="O26">
        <f t="shared" si="5"/>
        <v>0</v>
      </c>
      <c r="P26">
        <f t="shared" si="6"/>
        <v>-78369.377906703041</v>
      </c>
      <c r="Q26">
        <f t="shared" si="7"/>
        <v>14714620.316782966</v>
      </c>
    </row>
    <row r="27" spans="1:17" x14ac:dyDescent="0.25">
      <c r="A27" s="3">
        <v>38384</v>
      </c>
      <c r="B27" s="4">
        <v>13804600</v>
      </c>
      <c r="C27" s="5">
        <v>616.4</v>
      </c>
      <c r="D27" s="5">
        <v>0</v>
      </c>
      <c r="E27" s="5">
        <v>0</v>
      </c>
      <c r="F27" s="5">
        <v>28</v>
      </c>
      <c r="G27" s="5">
        <v>0</v>
      </c>
      <c r="H27" s="5">
        <v>-20.199999999999818</v>
      </c>
      <c r="J27">
        <f t="shared" si="0"/>
        <v>5003562.5133929998</v>
      </c>
      <c r="K27">
        <f t="shared" si="1"/>
        <v>1710271.4936847084</v>
      </c>
      <c r="L27">
        <f t="shared" si="2"/>
        <v>0</v>
      </c>
      <c r="M27">
        <f t="shared" si="3"/>
        <v>0</v>
      </c>
      <c r="N27">
        <f t="shared" si="4"/>
        <v>6912364.6251697242</v>
      </c>
      <c r="O27">
        <f t="shared" si="5"/>
        <v>0</v>
      </c>
      <c r="P27">
        <f t="shared" si="6"/>
        <v>-83759.864217744951</v>
      </c>
      <c r="Q27">
        <f t="shared" si="7"/>
        <v>13542438.768029688</v>
      </c>
    </row>
    <row r="28" spans="1:17" x14ac:dyDescent="0.25">
      <c r="A28" s="3">
        <v>38412</v>
      </c>
      <c r="B28" s="4">
        <v>13686035</v>
      </c>
      <c r="C28" s="5">
        <v>608.6</v>
      </c>
      <c r="D28" s="5">
        <v>0</v>
      </c>
      <c r="E28" s="5">
        <v>1</v>
      </c>
      <c r="F28" s="5">
        <v>31</v>
      </c>
      <c r="G28" s="5">
        <v>0</v>
      </c>
      <c r="H28" s="5">
        <v>-18.400000000000091</v>
      </c>
      <c r="J28">
        <f t="shared" si="0"/>
        <v>5003562.5133929998</v>
      </c>
      <c r="K28">
        <f t="shared" si="1"/>
        <v>1688629.51177241</v>
      </c>
      <c r="L28">
        <f t="shared" si="2"/>
        <v>0</v>
      </c>
      <c r="M28">
        <f t="shared" si="3"/>
        <v>-422554.86454223702</v>
      </c>
      <c r="N28">
        <f t="shared" si="4"/>
        <v>7652975.1207236229</v>
      </c>
      <c r="O28">
        <f t="shared" si="5"/>
        <v>0</v>
      </c>
      <c r="P28">
        <f t="shared" si="6"/>
        <v>-76296.113940917261</v>
      </c>
      <c r="Q28">
        <f t="shared" si="7"/>
        <v>13846316.167405877</v>
      </c>
    </row>
    <row r="29" spans="1:17" x14ac:dyDescent="0.25">
      <c r="A29" s="3">
        <v>38443</v>
      </c>
      <c r="B29" s="4">
        <v>12498043</v>
      </c>
      <c r="C29" s="5">
        <v>306.8</v>
      </c>
      <c r="D29" s="5">
        <v>0</v>
      </c>
      <c r="E29" s="5">
        <v>1</v>
      </c>
      <c r="F29" s="5">
        <v>30</v>
      </c>
      <c r="G29" s="5">
        <v>0</v>
      </c>
      <c r="H29" s="5">
        <v>1.4000000000000909</v>
      </c>
      <c r="J29">
        <f t="shared" si="0"/>
        <v>5003562.5133929998</v>
      </c>
      <c r="K29">
        <f t="shared" si="1"/>
        <v>851251.2885504032</v>
      </c>
      <c r="L29">
        <f t="shared" si="2"/>
        <v>0</v>
      </c>
      <c r="M29">
        <f t="shared" si="3"/>
        <v>-422554.86454223702</v>
      </c>
      <c r="N29">
        <f t="shared" si="4"/>
        <v>7406104.95553899</v>
      </c>
      <c r="O29">
        <f t="shared" si="5"/>
        <v>0</v>
      </c>
      <c r="P29">
        <f t="shared" si="6"/>
        <v>5805.1391042005744</v>
      </c>
      <c r="Q29">
        <f t="shared" si="7"/>
        <v>12844169.032044357</v>
      </c>
    </row>
    <row r="30" spans="1:17" x14ac:dyDescent="0.25">
      <c r="A30" s="3">
        <v>38473</v>
      </c>
      <c r="B30" s="4">
        <v>12869194</v>
      </c>
      <c r="C30" s="5">
        <v>189.4</v>
      </c>
      <c r="D30" s="5">
        <v>0.8</v>
      </c>
      <c r="E30" s="5">
        <v>1</v>
      </c>
      <c r="F30" s="5">
        <v>31</v>
      </c>
      <c r="G30" s="5">
        <v>0</v>
      </c>
      <c r="H30" s="5">
        <v>32.699999999999818</v>
      </c>
      <c r="J30">
        <f t="shared" si="0"/>
        <v>5003562.5133929998</v>
      </c>
      <c r="K30">
        <f t="shared" si="1"/>
        <v>525511.71463965566</v>
      </c>
      <c r="L30">
        <f t="shared" si="2"/>
        <v>11989.473278294721</v>
      </c>
      <c r="M30">
        <f t="shared" si="3"/>
        <v>-422554.86454223702</v>
      </c>
      <c r="N30">
        <f t="shared" si="4"/>
        <v>7652975.1207236229</v>
      </c>
      <c r="O30">
        <f t="shared" si="5"/>
        <v>0</v>
      </c>
      <c r="P30">
        <f t="shared" si="6"/>
        <v>135591.46336238956</v>
      </c>
      <c r="Q30">
        <f t="shared" si="7"/>
        <v>12907075.420854727</v>
      </c>
    </row>
    <row r="31" spans="1:17" x14ac:dyDescent="0.25">
      <c r="A31" s="3">
        <v>38504</v>
      </c>
      <c r="B31" s="4">
        <v>14454200</v>
      </c>
      <c r="C31" s="5">
        <v>8.9</v>
      </c>
      <c r="D31" s="5">
        <v>146.30000000000001</v>
      </c>
      <c r="E31" s="5">
        <v>0</v>
      </c>
      <c r="F31" s="5">
        <v>30</v>
      </c>
      <c r="G31" s="5">
        <v>0</v>
      </c>
      <c r="H31" s="5">
        <v>33.300000000000182</v>
      </c>
      <c r="J31">
        <f t="shared" si="0"/>
        <v>5003562.5133929998</v>
      </c>
      <c r="K31">
        <f t="shared" si="1"/>
        <v>24694.056284545593</v>
      </c>
      <c r="L31">
        <f t="shared" si="2"/>
        <v>2192574.9257681472</v>
      </c>
      <c r="M31">
        <f t="shared" si="3"/>
        <v>0</v>
      </c>
      <c r="N31">
        <f t="shared" si="4"/>
        <v>7406104.95553899</v>
      </c>
      <c r="O31">
        <f t="shared" si="5"/>
        <v>0</v>
      </c>
      <c r="P31">
        <f t="shared" si="6"/>
        <v>138079.38012133402</v>
      </c>
      <c r="Q31">
        <f t="shared" si="7"/>
        <v>14765015.831106016</v>
      </c>
    </row>
    <row r="32" spans="1:17" x14ac:dyDescent="0.25">
      <c r="A32" s="3">
        <v>38534</v>
      </c>
      <c r="B32" s="4">
        <v>15509626</v>
      </c>
      <c r="C32" s="5">
        <v>0</v>
      </c>
      <c r="D32" s="5">
        <v>188.7</v>
      </c>
      <c r="E32" s="5">
        <v>0</v>
      </c>
      <c r="F32" s="5">
        <v>31</v>
      </c>
      <c r="G32" s="5">
        <v>0</v>
      </c>
      <c r="H32" s="5">
        <v>48.599999999999909</v>
      </c>
      <c r="J32">
        <f t="shared" si="0"/>
        <v>5003562.5133929998</v>
      </c>
      <c r="K32">
        <f t="shared" si="1"/>
        <v>0</v>
      </c>
      <c r="L32">
        <f t="shared" si="2"/>
        <v>2828017.009517767</v>
      </c>
      <c r="M32">
        <f t="shared" si="3"/>
        <v>0</v>
      </c>
      <c r="N32">
        <f t="shared" si="4"/>
        <v>7652975.1207236229</v>
      </c>
      <c r="O32">
        <f t="shared" si="5"/>
        <v>0</v>
      </c>
      <c r="P32">
        <f t="shared" si="6"/>
        <v>201521.25747437793</v>
      </c>
      <c r="Q32">
        <f t="shared" si="7"/>
        <v>15686075.901108768</v>
      </c>
    </row>
    <row r="33" spans="1:17" x14ac:dyDescent="0.25">
      <c r="A33" s="3">
        <v>38565</v>
      </c>
      <c r="B33" s="4">
        <v>14861042</v>
      </c>
      <c r="C33" s="5">
        <v>0.2</v>
      </c>
      <c r="D33" s="5">
        <v>140.69999999999999</v>
      </c>
      <c r="E33" s="5">
        <v>0</v>
      </c>
      <c r="F33" s="5">
        <v>31</v>
      </c>
      <c r="G33" s="5">
        <v>0</v>
      </c>
      <c r="H33" s="5">
        <v>41.5</v>
      </c>
      <c r="J33">
        <f t="shared" si="0"/>
        <v>5003562.5133929998</v>
      </c>
      <c r="K33">
        <f t="shared" si="1"/>
        <v>554.92261313585607</v>
      </c>
      <c r="L33">
        <f t="shared" si="2"/>
        <v>2108648.6128200837</v>
      </c>
      <c r="M33">
        <f t="shared" si="3"/>
        <v>0</v>
      </c>
      <c r="N33">
        <f t="shared" si="4"/>
        <v>7652975.1207236229</v>
      </c>
      <c r="O33">
        <f t="shared" si="5"/>
        <v>0</v>
      </c>
      <c r="P33">
        <f t="shared" si="6"/>
        <v>172080.90916022015</v>
      </c>
      <c r="Q33">
        <f t="shared" si="7"/>
        <v>14937822.078710062</v>
      </c>
    </row>
    <row r="34" spans="1:17" x14ac:dyDescent="0.25">
      <c r="A34" s="3">
        <v>38596</v>
      </c>
      <c r="B34" s="4">
        <v>13389341</v>
      </c>
      <c r="C34" s="5">
        <v>22.6</v>
      </c>
      <c r="D34" s="5">
        <v>52.1</v>
      </c>
      <c r="E34" s="5">
        <v>1</v>
      </c>
      <c r="F34" s="5">
        <v>30</v>
      </c>
      <c r="G34" s="5">
        <v>0</v>
      </c>
      <c r="H34" s="5">
        <v>41.800000000000182</v>
      </c>
      <c r="J34">
        <f t="shared" ref="J34:J65" si="8">const</f>
        <v>5003562.5133929998</v>
      </c>
      <c r="K34">
        <f t="shared" ref="K34:K65" si="9">PearsonHDD*C34</f>
        <v>62706.255284351741</v>
      </c>
      <c r="L34">
        <f t="shared" ref="L34:L65" si="10">PearsonCDD*D34</f>
        <v>780814.44724894373</v>
      </c>
      <c r="M34">
        <f t="shared" ref="M34:M65" si="11">Shoulder1*E34</f>
        <v>-422554.86454223702</v>
      </c>
      <c r="N34">
        <f t="shared" ref="N34:N65" si="12">MonthDays*F34</f>
        <v>7406104.95553899</v>
      </c>
      <c r="O34">
        <f t="shared" ref="O34:O65" si="13">GSltStrucD*G34</f>
        <v>0</v>
      </c>
      <c r="P34">
        <f t="shared" ref="P34:P65" si="14">d_TorFTE_1*H34</f>
        <v>173324.86753969238</v>
      </c>
      <c r="Q34">
        <f t="shared" ref="Q34:Q65" si="15">SUM(J34:P34)</f>
        <v>13003958.174462741</v>
      </c>
    </row>
    <row r="35" spans="1:17" x14ac:dyDescent="0.25">
      <c r="A35" s="3">
        <v>38626</v>
      </c>
      <c r="B35" s="4">
        <v>12747922</v>
      </c>
      <c r="C35" s="5">
        <v>220.2</v>
      </c>
      <c r="D35" s="5">
        <v>7.6</v>
      </c>
      <c r="E35" s="5">
        <v>1</v>
      </c>
      <c r="F35" s="5">
        <v>31</v>
      </c>
      <c r="G35" s="5">
        <v>0</v>
      </c>
      <c r="H35" s="5">
        <v>4</v>
      </c>
      <c r="J35">
        <f t="shared" si="8"/>
        <v>5003562.5133929998</v>
      </c>
      <c r="K35">
        <f t="shared" si="9"/>
        <v>610969.79706257745</v>
      </c>
      <c r="L35">
        <f t="shared" si="10"/>
        <v>113899.99614379984</v>
      </c>
      <c r="M35">
        <f t="shared" si="11"/>
        <v>-422554.86454223702</v>
      </c>
      <c r="N35">
        <f t="shared" si="12"/>
        <v>7652975.1207236229</v>
      </c>
      <c r="O35">
        <f t="shared" si="13"/>
        <v>0</v>
      </c>
      <c r="P35">
        <f t="shared" si="14"/>
        <v>16586.111726286279</v>
      </c>
      <c r="Q35">
        <f t="shared" si="15"/>
        <v>12975438.67450705</v>
      </c>
    </row>
    <row r="36" spans="1:17" x14ac:dyDescent="0.25">
      <c r="A36" s="3">
        <v>38657</v>
      </c>
      <c r="B36" s="4">
        <v>12843936</v>
      </c>
      <c r="C36" s="5">
        <v>388.4</v>
      </c>
      <c r="D36" s="5">
        <v>0</v>
      </c>
      <c r="E36" s="5">
        <v>1</v>
      </c>
      <c r="F36" s="5">
        <v>30</v>
      </c>
      <c r="G36" s="5">
        <v>0</v>
      </c>
      <c r="H36" s="5">
        <v>-16.300000000000182</v>
      </c>
      <c r="J36">
        <f t="shared" si="8"/>
        <v>5003562.5133929998</v>
      </c>
      <c r="K36">
        <f t="shared" si="9"/>
        <v>1077659.7147098323</v>
      </c>
      <c r="L36">
        <f t="shared" si="10"/>
        <v>0</v>
      </c>
      <c r="M36">
        <f t="shared" si="11"/>
        <v>-422554.86454223702</v>
      </c>
      <c r="N36">
        <f t="shared" si="12"/>
        <v>7406104.95553899</v>
      </c>
      <c r="O36">
        <f t="shared" si="13"/>
        <v>0</v>
      </c>
      <c r="P36">
        <f t="shared" si="14"/>
        <v>-67588.405284617344</v>
      </c>
      <c r="Q36">
        <f t="shared" si="15"/>
        <v>12997183.913814967</v>
      </c>
    </row>
    <row r="37" spans="1:17" x14ac:dyDescent="0.25">
      <c r="A37" s="3">
        <v>38687</v>
      </c>
      <c r="B37" s="4">
        <v>14193120</v>
      </c>
      <c r="C37" s="5">
        <v>665.3</v>
      </c>
      <c r="D37" s="5">
        <v>0</v>
      </c>
      <c r="E37" s="5">
        <v>0</v>
      </c>
      <c r="F37" s="5">
        <v>31</v>
      </c>
      <c r="G37" s="5">
        <v>0</v>
      </c>
      <c r="H37" s="5">
        <v>-33.299999999999727</v>
      </c>
      <c r="J37">
        <f t="shared" si="8"/>
        <v>5003562.5133929998</v>
      </c>
      <c r="K37">
        <f t="shared" si="9"/>
        <v>1845950.072596425</v>
      </c>
      <c r="L37">
        <f t="shared" si="10"/>
        <v>0</v>
      </c>
      <c r="M37">
        <f t="shared" si="11"/>
        <v>0</v>
      </c>
      <c r="N37">
        <f t="shared" si="12"/>
        <v>7652975.1207236229</v>
      </c>
      <c r="O37">
        <f t="shared" si="13"/>
        <v>0</v>
      </c>
      <c r="P37">
        <f t="shared" si="14"/>
        <v>-138079.38012133213</v>
      </c>
      <c r="Q37">
        <f t="shared" si="15"/>
        <v>14364408.326591715</v>
      </c>
    </row>
    <row r="38" spans="1:17" x14ac:dyDescent="0.25">
      <c r="A38" s="3">
        <v>38718</v>
      </c>
      <c r="B38" s="4">
        <v>14265893</v>
      </c>
      <c r="C38" s="5">
        <v>551.79999999999995</v>
      </c>
      <c r="D38" s="5">
        <v>0</v>
      </c>
      <c r="E38" s="5">
        <v>0</v>
      </c>
      <c r="F38" s="5">
        <v>31</v>
      </c>
      <c r="G38" s="5">
        <v>0</v>
      </c>
      <c r="H38" s="5">
        <v>-19.300000000000182</v>
      </c>
      <c r="J38">
        <f t="shared" si="8"/>
        <v>5003562.5133929998</v>
      </c>
      <c r="K38">
        <f t="shared" si="9"/>
        <v>1531031.4896418266</v>
      </c>
      <c r="L38">
        <f t="shared" si="10"/>
        <v>0</v>
      </c>
      <c r="M38">
        <f t="shared" si="11"/>
        <v>0</v>
      </c>
      <c r="N38">
        <f t="shared" si="12"/>
        <v>7652975.1207236229</v>
      </c>
      <c r="O38">
        <f t="shared" si="13"/>
        <v>0</v>
      </c>
      <c r="P38">
        <f t="shared" si="14"/>
        <v>-80027.989079332052</v>
      </c>
      <c r="Q38">
        <f t="shared" si="15"/>
        <v>14107541.134679118</v>
      </c>
    </row>
    <row r="39" spans="1:17" x14ac:dyDescent="0.25">
      <c r="A39" s="3">
        <v>38749</v>
      </c>
      <c r="B39" s="4">
        <v>13236791</v>
      </c>
      <c r="C39" s="5">
        <v>604.29999999999995</v>
      </c>
      <c r="D39" s="5">
        <v>0</v>
      </c>
      <c r="E39" s="5">
        <v>0</v>
      </c>
      <c r="F39" s="5">
        <v>28</v>
      </c>
      <c r="G39" s="5">
        <v>0</v>
      </c>
      <c r="H39" s="5">
        <v>-22.300000000000182</v>
      </c>
      <c r="J39">
        <f t="shared" si="8"/>
        <v>5003562.5133929998</v>
      </c>
      <c r="K39">
        <f t="shared" si="9"/>
        <v>1676698.6755899889</v>
      </c>
      <c r="L39">
        <f t="shared" si="10"/>
        <v>0</v>
      </c>
      <c r="M39">
        <f t="shared" si="11"/>
        <v>0</v>
      </c>
      <c r="N39">
        <f t="shared" si="12"/>
        <v>6912364.6251697242</v>
      </c>
      <c r="O39">
        <f t="shared" si="13"/>
        <v>0</v>
      </c>
      <c r="P39">
        <f t="shared" si="14"/>
        <v>-92467.57287404676</v>
      </c>
      <c r="Q39">
        <f t="shared" si="15"/>
        <v>13500158.241278667</v>
      </c>
    </row>
    <row r="40" spans="1:17" x14ac:dyDescent="0.25">
      <c r="A40" s="3">
        <v>38777</v>
      </c>
      <c r="B40" s="4">
        <v>13910653</v>
      </c>
      <c r="C40" s="5">
        <v>516.6</v>
      </c>
      <c r="D40" s="5">
        <v>0</v>
      </c>
      <c r="E40" s="5">
        <v>1</v>
      </c>
      <c r="F40" s="5">
        <v>31</v>
      </c>
      <c r="G40" s="5">
        <v>0</v>
      </c>
      <c r="H40" s="5">
        <v>-22.599999999999909</v>
      </c>
      <c r="J40">
        <f t="shared" si="8"/>
        <v>5003562.5133929998</v>
      </c>
      <c r="K40">
        <f t="shared" si="9"/>
        <v>1433365.1097299163</v>
      </c>
      <c r="L40">
        <f t="shared" si="10"/>
        <v>0</v>
      </c>
      <c r="M40">
        <f t="shared" si="11"/>
        <v>-422554.86454223702</v>
      </c>
      <c r="N40">
        <f t="shared" si="12"/>
        <v>7652975.1207236229</v>
      </c>
      <c r="O40">
        <f t="shared" si="13"/>
        <v>0</v>
      </c>
      <c r="P40">
        <f t="shared" si="14"/>
        <v>-93711.531253517096</v>
      </c>
      <c r="Q40">
        <f t="shared" si="15"/>
        <v>13573636.348050784</v>
      </c>
    </row>
    <row r="41" spans="1:17" x14ac:dyDescent="0.25">
      <c r="A41" s="3">
        <v>38808</v>
      </c>
      <c r="B41" s="4">
        <v>12254987</v>
      </c>
      <c r="C41" s="5">
        <v>293.3</v>
      </c>
      <c r="D41" s="5">
        <v>0</v>
      </c>
      <c r="E41" s="5">
        <v>1</v>
      </c>
      <c r="F41" s="5">
        <v>30</v>
      </c>
      <c r="G41" s="5">
        <v>0</v>
      </c>
      <c r="H41" s="5">
        <v>-16.400000000000091</v>
      </c>
      <c r="J41">
        <f t="shared" si="8"/>
        <v>5003562.5133929998</v>
      </c>
      <c r="K41">
        <f t="shared" si="9"/>
        <v>813794.0121637329</v>
      </c>
      <c r="L41">
        <f t="shared" si="10"/>
        <v>0</v>
      </c>
      <c r="M41">
        <f t="shared" si="11"/>
        <v>-422554.86454223702</v>
      </c>
      <c r="N41">
        <f t="shared" si="12"/>
        <v>7406104.95553899</v>
      </c>
      <c r="O41">
        <f t="shared" si="13"/>
        <v>0</v>
      </c>
      <c r="P41">
        <f t="shared" si="14"/>
        <v>-68003.058077774127</v>
      </c>
      <c r="Q41">
        <f t="shared" si="15"/>
        <v>12732903.55847571</v>
      </c>
    </row>
    <row r="42" spans="1:17" x14ac:dyDescent="0.25">
      <c r="A42" s="3">
        <v>38838</v>
      </c>
      <c r="B42" s="4">
        <v>12986715</v>
      </c>
      <c r="C42" s="5">
        <v>136.9</v>
      </c>
      <c r="D42" s="5">
        <v>26</v>
      </c>
      <c r="E42" s="5">
        <v>1</v>
      </c>
      <c r="F42" s="5">
        <v>31</v>
      </c>
      <c r="G42" s="5">
        <v>0</v>
      </c>
      <c r="H42" s="5">
        <v>6.1000000000003638</v>
      </c>
      <c r="J42">
        <f t="shared" si="8"/>
        <v>5003562.5133929998</v>
      </c>
      <c r="K42">
        <f t="shared" si="9"/>
        <v>379844.5286914935</v>
      </c>
      <c r="L42">
        <f t="shared" si="10"/>
        <v>389657.88154457841</v>
      </c>
      <c r="M42">
        <f t="shared" si="11"/>
        <v>-422554.86454223702</v>
      </c>
      <c r="N42">
        <f t="shared" si="12"/>
        <v>7652975.1207236229</v>
      </c>
      <c r="O42">
        <f t="shared" si="13"/>
        <v>0</v>
      </c>
      <c r="P42">
        <f t="shared" si="14"/>
        <v>25293.820382588085</v>
      </c>
      <c r="Q42">
        <f t="shared" si="15"/>
        <v>13028779.000193045</v>
      </c>
    </row>
    <row r="43" spans="1:17" x14ac:dyDescent="0.25">
      <c r="A43" s="3">
        <v>38869</v>
      </c>
      <c r="B43" s="4">
        <v>13696422</v>
      </c>
      <c r="C43" s="5">
        <v>19.5</v>
      </c>
      <c r="D43" s="5">
        <v>73.599999999999994</v>
      </c>
      <c r="E43" s="5">
        <v>0</v>
      </c>
      <c r="F43" s="5">
        <v>30</v>
      </c>
      <c r="G43" s="5">
        <v>0</v>
      </c>
      <c r="H43" s="5">
        <v>44.099999999999909</v>
      </c>
      <c r="J43">
        <f t="shared" si="8"/>
        <v>5003562.5133929998</v>
      </c>
      <c r="K43">
        <f t="shared" si="9"/>
        <v>54104.954780745968</v>
      </c>
      <c r="L43">
        <f t="shared" si="10"/>
        <v>1103031.5416031142</v>
      </c>
      <c r="M43">
        <f t="shared" si="11"/>
        <v>0</v>
      </c>
      <c r="N43">
        <f t="shared" si="12"/>
        <v>7406104.95553899</v>
      </c>
      <c r="O43">
        <f t="shared" si="13"/>
        <v>0</v>
      </c>
      <c r="P43">
        <f t="shared" si="14"/>
        <v>182861.88178230586</v>
      </c>
      <c r="Q43">
        <f t="shared" si="15"/>
        <v>13749665.847098157</v>
      </c>
    </row>
    <row r="44" spans="1:17" x14ac:dyDescent="0.25">
      <c r="A44" s="3">
        <v>38899</v>
      </c>
      <c r="B44" s="4">
        <v>15371315</v>
      </c>
      <c r="C44" s="5">
        <v>0</v>
      </c>
      <c r="D44" s="5">
        <v>167.3</v>
      </c>
      <c r="E44" s="5">
        <v>0</v>
      </c>
      <c r="F44" s="5">
        <v>31</v>
      </c>
      <c r="G44" s="5">
        <v>0</v>
      </c>
      <c r="H44" s="5">
        <v>51.599999999999909</v>
      </c>
      <c r="J44">
        <f t="shared" si="8"/>
        <v>5003562.5133929998</v>
      </c>
      <c r="K44">
        <f t="shared" si="9"/>
        <v>0</v>
      </c>
      <c r="L44">
        <f t="shared" si="10"/>
        <v>2507298.5993233835</v>
      </c>
      <c r="M44">
        <f t="shared" si="11"/>
        <v>0</v>
      </c>
      <c r="N44">
        <f t="shared" si="12"/>
        <v>7652975.1207236229</v>
      </c>
      <c r="O44">
        <f t="shared" si="13"/>
        <v>0</v>
      </c>
      <c r="P44">
        <f t="shared" si="14"/>
        <v>213960.84126909263</v>
      </c>
      <c r="Q44">
        <f t="shared" si="15"/>
        <v>15377797.074709099</v>
      </c>
    </row>
    <row r="45" spans="1:17" x14ac:dyDescent="0.25">
      <c r="A45" s="3">
        <v>38930</v>
      </c>
      <c r="B45" s="4">
        <v>14499122</v>
      </c>
      <c r="C45" s="5">
        <v>4.2</v>
      </c>
      <c r="D45" s="5">
        <v>101.6</v>
      </c>
      <c r="E45" s="5">
        <v>0</v>
      </c>
      <c r="F45" s="5">
        <v>31</v>
      </c>
      <c r="G45" s="5">
        <v>0</v>
      </c>
      <c r="H45" s="5">
        <v>50.800000000000182</v>
      </c>
      <c r="J45">
        <f t="shared" si="8"/>
        <v>5003562.5133929998</v>
      </c>
      <c r="K45">
        <f t="shared" si="9"/>
        <v>11653.374875852978</v>
      </c>
      <c r="L45">
        <f t="shared" si="10"/>
        <v>1522663.1063434295</v>
      </c>
      <c r="M45">
        <f t="shared" si="11"/>
        <v>0</v>
      </c>
      <c r="N45">
        <f t="shared" si="12"/>
        <v>7652975.1207236229</v>
      </c>
      <c r="O45">
        <f t="shared" si="13"/>
        <v>0</v>
      </c>
      <c r="P45">
        <f t="shared" si="14"/>
        <v>210643.6189238365</v>
      </c>
      <c r="Q45">
        <f t="shared" si="15"/>
        <v>14401497.734259741</v>
      </c>
    </row>
    <row r="46" spans="1:17" x14ac:dyDescent="0.25">
      <c r="A46" s="3">
        <v>38961</v>
      </c>
      <c r="B46" s="4">
        <v>12687211</v>
      </c>
      <c r="C46" s="5">
        <v>80.900000000000006</v>
      </c>
      <c r="D46" s="5">
        <v>12.9</v>
      </c>
      <c r="E46" s="5">
        <v>1</v>
      </c>
      <c r="F46" s="5">
        <v>30</v>
      </c>
      <c r="G46" s="5">
        <v>0</v>
      </c>
      <c r="H46" s="5">
        <v>10.199999999999818</v>
      </c>
      <c r="J46">
        <f t="shared" si="8"/>
        <v>5003562.5133929998</v>
      </c>
      <c r="K46">
        <f t="shared" si="9"/>
        <v>224466.19701345378</v>
      </c>
      <c r="L46">
        <f t="shared" si="10"/>
        <v>193330.25661250239</v>
      </c>
      <c r="M46">
        <f t="shared" si="11"/>
        <v>-422554.86454223702</v>
      </c>
      <c r="N46">
        <f t="shared" si="12"/>
        <v>7406104.95553899</v>
      </c>
      <c r="O46">
        <f t="shared" si="13"/>
        <v>0</v>
      </c>
      <c r="P46">
        <f t="shared" si="14"/>
        <v>42294.584902029259</v>
      </c>
      <c r="Q46">
        <f t="shared" si="15"/>
        <v>12447203.642917737</v>
      </c>
    </row>
    <row r="47" spans="1:17" x14ac:dyDescent="0.25">
      <c r="A47" s="3">
        <v>38991</v>
      </c>
      <c r="B47" s="4">
        <v>13130024</v>
      </c>
      <c r="C47" s="5">
        <v>288.3</v>
      </c>
      <c r="D47" s="5">
        <v>1.1000000000000001</v>
      </c>
      <c r="E47" s="5">
        <v>1</v>
      </c>
      <c r="F47" s="5">
        <v>31</v>
      </c>
      <c r="G47" s="5">
        <v>0</v>
      </c>
      <c r="H47" s="5">
        <v>-30.099999999999909</v>
      </c>
      <c r="J47">
        <f t="shared" si="8"/>
        <v>5003562.5133929998</v>
      </c>
      <c r="K47">
        <f t="shared" si="9"/>
        <v>799920.94683533651</v>
      </c>
      <c r="L47">
        <f t="shared" si="10"/>
        <v>16485.525757655243</v>
      </c>
      <c r="M47">
        <f t="shared" si="11"/>
        <v>-422554.86454223702</v>
      </c>
      <c r="N47">
        <f t="shared" si="12"/>
        <v>7652975.1207236229</v>
      </c>
      <c r="O47">
        <f t="shared" si="13"/>
        <v>0</v>
      </c>
      <c r="P47">
        <f t="shared" si="14"/>
        <v>-124810.49074030387</v>
      </c>
      <c r="Q47">
        <f t="shared" si="15"/>
        <v>12925578.751427073</v>
      </c>
    </row>
    <row r="48" spans="1:17" x14ac:dyDescent="0.25">
      <c r="A48" s="3">
        <v>39022</v>
      </c>
      <c r="B48" s="4">
        <v>13947133</v>
      </c>
      <c r="C48" s="5">
        <v>382.2</v>
      </c>
      <c r="D48" s="5">
        <v>0</v>
      </c>
      <c r="E48" s="5">
        <v>1</v>
      </c>
      <c r="F48" s="5">
        <v>30</v>
      </c>
      <c r="G48" s="5">
        <v>0</v>
      </c>
      <c r="H48" s="5">
        <v>-36</v>
      </c>
      <c r="J48">
        <f t="shared" si="8"/>
        <v>5003562.5133929998</v>
      </c>
      <c r="K48">
        <f t="shared" si="9"/>
        <v>1060457.1137026208</v>
      </c>
      <c r="L48">
        <f t="shared" si="10"/>
        <v>0</v>
      </c>
      <c r="M48">
        <f t="shared" si="11"/>
        <v>-422554.86454223702</v>
      </c>
      <c r="N48">
        <f t="shared" si="12"/>
        <v>7406104.95553899</v>
      </c>
      <c r="O48">
        <f t="shared" si="13"/>
        <v>0</v>
      </c>
      <c r="P48">
        <f t="shared" si="14"/>
        <v>-149275.0055365765</v>
      </c>
      <c r="Q48">
        <f t="shared" si="15"/>
        <v>12898294.712555798</v>
      </c>
    </row>
    <row r="49" spans="1:17" x14ac:dyDescent="0.25">
      <c r="A49" s="3">
        <v>39052</v>
      </c>
      <c r="B49" s="4">
        <v>14597906</v>
      </c>
      <c r="C49" s="5">
        <v>500.5</v>
      </c>
      <c r="D49" s="5">
        <v>0</v>
      </c>
      <c r="E49" s="5">
        <v>0</v>
      </c>
      <c r="F49" s="5">
        <v>31</v>
      </c>
      <c r="G49" s="5">
        <v>0</v>
      </c>
      <c r="H49" s="5">
        <v>-33.800000000000182</v>
      </c>
      <c r="J49">
        <f t="shared" si="8"/>
        <v>5003562.5133929998</v>
      </c>
      <c r="K49">
        <f t="shared" si="9"/>
        <v>1388693.8393724798</v>
      </c>
      <c r="L49">
        <f t="shared" si="10"/>
        <v>0</v>
      </c>
      <c r="M49">
        <f t="shared" si="11"/>
        <v>0</v>
      </c>
      <c r="N49">
        <f t="shared" si="12"/>
        <v>7652975.1207236229</v>
      </c>
      <c r="O49">
        <f t="shared" si="13"/>
        <v>0</v>
      </c>
      <c r="P49">
        <f t="shared" si="14"/>
        <v>-140152.64408711981</v>
      </c>
      <c r="Q49">
        <f t="shared" si="15"/>
        <v>13905078.829401983</v>
      </c>
    </row>
    <row r="50" spans="1:17" x14ac:dyDescent="0.25">
      <c r="A50" s="3">
        <v>39083</v>
      </c>
      <c r="B50" s="4">
        <v>15809611</v>
      </c>
      <c r="C50" s="5">
        <v>647.1</v>
      </c>
      <c r="D50" s="5">
        <v>0</v>
      </c>
      <c r="E50" s="5">
        <v>0</v>
      </c>
      <c r="F50" s="5">
        <v>31</v>
      </c>
      <c r="G50" s="5">
        <v>1</v>
      </c>
      <c r="H50" s="5">
        <v>8.0999999999999091</v>
      </c>
      <c r="J50">
        <f t="shared" si="8"/>
        <v>5003562.5133929998</v>
      </c>
      <c r="K50">
        <f t="shared" si="9"/>
        <v>1795452.1148010623</v>
      </c>
      <c r="L50">
        <f t="shared" si="10"/>
        <v>0</v>
      </c>
      <c r="M50">
        <f t="shared" si="11"/>
        <v>0</v>
      </c>
      <c r="N50">
        <f t="shared" si="12"/>
        <v>7652975.1207236229</v>
      </c>
      <c r="O50">
        <f t="shared" si="13"/>
        <v>882250.92601735995</v>
      </c>
      <c r="P50">
        <f t="shared" si="14"/>
        <v>33586.876245729341</v>
      </c>
      <c r="Q50">
        <f t="shared" si="15"/>
        <v>15367827.551180774</v>
      </c>
    </row>
    <row r="51" spans="1:17" x14ac:dyDescent="0.25">
      <c r="A51" s="3">
        <v>39114</v>
      </c>
      <c r="B51" s="4">
        <v>15056106</v>
      </c>
      <c r="C51" s="5">
        <v>740.1</v>
      </c>
      <c r="D51" s="5">
        <v>0</v>
      </c>
      <c r="E51" s="5">
        <v>0</v>
      </c>
      <c r="F51" s="5">
        <v>28</v>
      </c>
      <c r="G51" s="5">
        <v>1</v>
      </c>
      <c r="H51" s="5">
        <v>-2.6999999999998181</v>
      </c>
      <c r="J51">
        <f t="shared" si="8"/>
        <v>5003562.5133929998</v>
      </c>
      <c r="K51">
        <f t="shared" si="9"/>
        <v>2053491.1299092353</v>
      </c>
      <c r="L51">
        <f t="shared" si="10"/>
        <v>0</v>
      </c>
      <c r="M51">
        <f t="shared" si="11"/>
        <v>0</v>
      </c>
      <c r="N51">
        <f t="shared" si="12"/>
        <v>6912364.6251697242</v>
      </c>
      <c r="O51">
        <f t="shared" si="13"/>
        <v>882250.92601735995</v>
      </c>
      <c r="P51">
        <f t="shared" si="14"/>
        <v>-11195.625415242484</v>
      </c>
      <c r="Q51">
        <f t="shared" si="15"/>
        <v>14840473.569074078</v>
      </c>
    </row>
    <row r="52" spans="1:17" x14ac:dyDescent="0.25">
      <c r="A52" s="3">
        <v>39142</v>
      </c>
      <c r="B52" s="4">
        <v>15315370</v>
      </c>
      <c r="C52" s="5">
        <v>546.70000000000005</v>
      </c>
      <c r="D52" s="5">
        <v>0</v>
      </c>
      <c r="E52" s="5">
        <v>1</v>
      </c>
      <c r="F52" s="5">
        <v>31</v>
      </c>
      <c r="G52" s="5">
        <v>1</v>
      </c>
      <c r="H52" s="5">
        <v>4.0999999999999091</v>
      </c>
      <c r="J52">
        <f t="shared" si="8"/>
        <v>5003562.5133929998</v>
      </c>
      <c r="K52">
        <f t="shared" si="9"/>
        <v>1516880.9630068627</v>
      </c>
      <c r="L52">
        <f t="shared" si="10"/>
        <v>0</v>
      </c>
      <c r="M52">
        <f t="shared" si="11"/>
        <v>-422554.86454223702</v>
      </c>
      <c r="N52">
        <f t="shared" si="12"/>
        <v>7652975.1207236229</v>
      </c>
      <c r="O52">
        <f t="shared" si="13"/>
        <v>882250.92601735995</v>
      </c>
      <c r="P52">
        <f t="shared" si="14"/>
        <v>17000.764519443059</v>
      </c>
      <c r="Q52">
        <f t="shared" si="15"/>
        <v>14650115.423118051</v>
      </c>
    </row>
    <row r="53" spans="1:17" x14ac:dyDescent="0.25">
      <c r="A53" s="3">
        <v>39173</v>
      </c>
      <c r="B53" s="4">
        <v>13685110</v>
      </c>
      <c r="C53" s="5">
        <v>356.4</v>
      </c>
      <c r="D53" s="5">
        <v>0</v>
      </c>
      <c r="E53" s="5">
        <v>1</v>
      </c>
      <c r="F53" s="5">
        <v>30</v>
      </c>
      <c r="G53" s="5">
        <v>1</v>
      </c>
      <c r="H53" s="5">
        <v>1.0999999999999091</v>
      </c>
      <c r="J53">
        <f t="shared" si="8"/>
        <v>5003562.5133929998</v>
      </c>
      <c r="K53">
        <f t="shared" si="9"/>
        <v>988872.09660809545</v>
      </c>
      <c r="L53">
        <f t="shared" si="10"/>
        <v>0</v>
      </c>
      <c r="M53">
        <f t="shared" si="11"/>
        <v>-422554.86454223702</v>
      </c>
      <c r="N53">
        <f t="shared" si="12"/>
        <v>7406104.95553899</v>
      </c>
      <c r="O53">
        <f t="shared" si="13"/>
        <v>882250.92601735995</v>
      </c>
      <c r="P53">
        <f t="shared" si="14"/>
        <v>4561.1807247283496</v>
      </c>
      <c r="Q53">
        <f t="shared" si="15"/>
        <v>13862796.807739938</v>
      </c>
    </row>
    <row r="54" spans="1:17" x14ac:dyDescent="0.25">
      <c r="A54" s="3">
        <v>39203</v>
      </c>
      <c r="B54" s="4">
        <v>13960122</v>
      </c>
      <c r="C54" s="5">
        <v>136.4</v>
      </c>
      <c r="D54" s="5">
        <v>22.4</v>
      </c>
      <c r="E54" s="5">
        <v>1</v>
      </c>
      <c r="F54" s="5">
        <v>31</v>
      </c>
      <c r="G54" s="5">
        <v>1</v>
      </c>
      <c r="H54" s="5">
        <v>8.4000000000000909</v>
      </c>
      <c r="J54">
        <f t="shared" si="8"/>
        <v>5003562.5133929998</v>
      </c>
      <c r="K54">
        <f t="shared" si="9"/>
        <v>378457.22215865384</v>
      </c>
      <c r="L54">
        <f t="shared" si="10"/>
        <v>335705.25179225218</v>
      </c>
      <c r="M54">
        <f t="shared" si="11"/>
        <v>-422554.86454223702</v>
      </c>
      <c r="N54">
        <f t="shared" si="12"/>
        <v>7652975.1207236229</v>
      </c>
      <c r="O54">
        <f t="shared" si="13"/>
        <v>882250.92601735995</v>
      </c>
      <c r="P54">
        <f t="shared" si="14"/>
        <v>34830.834625201562</v>
      </c>
      <c r="Q54">
        <f t="shared" si="15"/>
        <v>13865227.004167855</v>
      </c>
    </row>
    <row r="55" spans="1:17" x14ac:dyDescent="0.25">
      <c r="A55" s="3">
        <v>39234</v>
      </c>
      <c r="B55" s="4">
        <v>14673629</v>
      </c>
      <c r="C55" s="5">
        <v>16.5</v>
      </c>
      <c r="D55" s="5">
        <v>99.2</v>
      </c>
      <c r="E55" s="5">
        <v>0</v>
      </c>
      <c r="F55" s="5">
        <v>30</v>
      </c>
      <c r="G55" s="5">
        <v>1</v>
      </c>
      <c r="H55" s="5">
        <v>27.400000000000091</v>
      </c>
      <c r="J55">
        <f t="shared" si="8"/>
        <v>5003562.5133929998</v>
      </c>
      <c r="K55">
        <f t="shared" si="9"/>
        <v>45781.115583708124</v>
      </c>
      <c r="L55">
        <f t="shared" si="10"/>
        <v>1486694.6865085454</v>
      </c>
      <c r="M55">
        <f t="shared" si="11"/>
        <v>0</v>
      </c>
      <c r="N55">
        <f t="shared" si="12"/>
        <v>7406104.95553899</v>
      </c>
      <c r="O55">
        <f t="shared" si="13"/>
        <v>882250.92601735995</v>
      </c>
      <c r="P55">
        <f t="shared" si="14"/>
        <v>113614.86532506139</v>
      </c>
      <c r="Q55">
        <f t="shared" si="15"/>
        <v>14938009.062366666</v>
      </c>
    </row>
    <row r="56" spans="1:17" x14ac:dyDescent="0.25">
      <c r="A56" s="3">
        <v>39264</v>
      </c>
      <c r="B56" s="4">
        <v>15730380</v>
      </c>
      <c r="C56" s="5">
        <v>3.2</v>
      </c>
      <c r="D56" s="5">
        <v>106.1</v>
      </c>
      <c r="E56" s="5">
        <v>0</v>
      </c>
      <c r="F56" s="5">
        <v>31</v>
      </c>
      <c r="G56" s="5">
        <v>1</v>
      </c>
      <c r="H56" s="5">
        <v>45.400000000000091</v>
      </c>
      <c r="J56">
        <f t="shared" si="8"/>
        <v>5003562.5133929998</v>
      </c>
      <c r="K56">
        <f t="shared" si="9"/>
        <v>8878.7618101736971</v>
      </c>
      <c r="L56">
        <f t="shared" si="10"/>
        <v>1590103.8935338373</v>
      </c>
      <c r="M56">
        <f t="shared" si="11"/>
        <v>0</v>
      </c>
      <c r="N56">
        <f t="shared" si="12"/>
        <v>7652975.1207236229</v>
      </c>
      <c r="O56">
        <f t="shared" si="13"/>
        <v>882250.92601735995</v>
      </c>
      <c r="P56">
        <f t="shared" si="14"/>
        <v>188252.36809334965</v>
      </c>
      <c r="Q56">
        <f t="shared" si="15"/>
        <v>15326023.583571343</v>
      </c>
    </row>
    <row r="57" spans="1:17" x14ac:dyDescent="0.25">
      <c r="A57" s="3">
        <v>39295</v>
      </c>
      <c r="B57" s="4">
        <v>15502155</v>
      </c>
      <c r="C57" s="5">
        <v>5.2</v>
      </c>
      <c r="D57" s="5">
        <v>141</v>
      </c>
      <c r="E57" s="5">
        <v>0</v>
      </c>
      <c r="F57" s="5">
        <v>31</v>
      </c>
      <c r="G57" s="5">
        <v>1</v>
      </c>
      <c r="H57" s="5">
        <v>44.799999999999727</v>
      </c>
      <c r="J57">
        <f t="shared" si="8"/>
        <v>5003562.5133929998</v>
      </c>
      <c r="K57">
        <f t="shared" si="9"/>
        <v>14427.987941532258</v>
      </c>
      <c r="L57">
        <f t="shared" si="10"/>
        <v>2113144.6652994445</v>
      </c>
      <c r="M57">
        <f t="shared" si="11"/>
        <v>0</v>
      </c>
      <c r="N57">
        <f t="shared" si="12"/>
        <v>7652975.1207236229</v>
      </c>
      <c r="O57">
        <f t="shared" si="13"/>
        <v>882250.92601735995</v>
      </c>
      <c r="P57">
        <f t="shared" si="14"/>
        <v>185764.4513344052</v>
      </c>
      <c r="Q57">
        <f t="shared" si="15"/>
        <v>15852125.664709365</v>
      </c>
    </row>
    <row r="58" spans="1:17" x14ac:dyDescent="0.25">
      <c r="A58" s="3">
        <v>39326</v>
      </c>
      <c r="B58" s="4">
        <v>14311612</v>
      </c>
      <c r="C58" s="5">
        <v>36.9</v>
      </c>
      <c r="D58" s="5">
        <v>47.5</v>
      </c>
      <c r="E58" s="5">
        <v>1</v>
      </c>
      <c r="F58" s="5">
        <v>30</v>
      </c>
      <c r="G58" s="5">
        <v>1</v>
      </c>
      <c r="H58" s="5">
        <v>21.5</v>
      </c>
      <c r="J58">
        <f t="shared" si="8"/>
        <v>5003562.5133929998</v>
      </c>
      <c r="K58">
        <f t="shared" si="9"/>
        <v>102383.22212356544</v>
      </c>
      <c r="L58">
        <f t="shared" si="10"/>
        <v>711874.97589874908</v>
      </c>
      <c r="M58">
        <f t="shared" si="11"/>
        <v>-422554.86454223702</v>
      </c>
      <c r="N58">
        <f t="shared" si="12"/>
        <v>7406104.95553899</v>
      </c>
      <c r="O58">
        <f t="shared" si="13"/>
        <v>882250.92601735995</v>
      </c>
      <c r="P58">
        <f t="shared" si="14"/>
        <v>89150.350528788753</v>
      </c>
      <c r="Q58">
        <f t="shared" si="15"/>
        <v>13772772.078958217</v>
      </c>
    </row>
    <row r="59" spans="1:17" x14ac:dyDescent="0.25">
      <c r="A59" s="3">
        <v>39356</v>
      </c>
      <c r="B59" s="4">
        <v>13967367</v>
      </c>
      <c r="C59" s="5">
        <v>137.69999999999999</v>
      </c>
      <c r="D59" s="5">
        <v>19.8</v>
      </c>
      <c r="E59" s="5">
        <v>1</v>
      </c>
      <c r="F59" s="5">
        <v>31</v>
      </c>
      <c r="G59" s="5">
        <v>1</v>
      </c>
      <c r="H59" s="5">
        <v>-29.299999999999727</v>
      </c>
      <c r="J59">
        <f t="shared" si="8"/>
        <v>5003562.5133929998</v>
      </c>
      <c r="K59">
        <f t="shared" si="9"/>
        <v>382064.21914403688</v>
      </c>
      <c r="L59">
        <f t="shared" si="10"/>
        <v>296739.46363779437</v>
      </c>
      <c r="M59">
        <f t="shared" si="11"/>
        <v>-422554.86454223702</v>
      </c>
      <c r="N59">
        <f t="shared" si="12"/>
        <v>7652975.1207236229</v>
      </c>
      <c r="O59">
        <f t="shared" si="13"/>
        <v>882250.92601735995</v>
      </c>
      <c r="P59">
        <f t="shared" si="14"/>
        <v>-121493.26839504586</v>
      </c>
      <c r="Q59">
        <f t="shared" si="15"/>
        <v>13673544.109978531</v>
      </c>
    </row>
    <row r="60" spans="1:17" x14ac:dyDescent="0.25">
      <c r="A60" s="3">
        <v>39387</v>
      </c>
      <c r="B60" s="4">
        <v>13996509</v>
      </c>
      <c r="C60" s="5">
        <v>462.5</v>
      </c>
      <c r="D60" s="5">
        <v>0</v>
      </c>
      <c r="E60" s="5">
        <v>1</v>
      </c>
      <c r="F60" s="5">
        <v>30</v>
      </c>
      <c r="G60" s="5">
        <v>1</v>
      </c>
      <c r="H60" s="5">
        <v>-30.5</v>
      </c>
      <c r="J60">
        <f t="shared" si="8"/>
        <v>5003562.5133929998</v>
      </c>
      <c r="K60">
        <f t="shared" si="9"/>
        <v>1283258.5428766671</v>
      </c>
      <c r="L60">
        <f t="shared" si="10"/>
        <v>0</v>
      </c>
      <c r="M60">
        <f t="shared" si="11"/>
        <v>-422554.86454223702</v>
      </c>
      <c r="N60">
        <f t="shared" si="12"/>
        <v>7406104.95553899</v>
      </c>
      <c r="O60">
        <f t="shared" si="13"/>
        <v>882250.92601735995</v>
      </c>
      <c r="P60">
        <f t="shared" si="14"/>
        <v>-126469.10191293288</v>
      </c>
      <c r="Q60">
        <f t="shared" si="15"/>
        <v>14026152.971370848</v>
      </c>
    </row>
    <row r="61" spans="1:17" x14ac:dyDescent="0.25">
      <c r="A61" s="3">
        <v>39417</v>
      </c>
      <c r="B61" s="4">
        <v>15266952</v>
      </c>
      <c r="C61" s="5">
        <v>630.70000000000005</v>
      </c>
      <c r="D61" s="5">
        <v>0</v>
      </c>
      <c r="E61" s="5">
        <v>0</v>
      </c>
      <c r="F61" s="5">
        <v>31</v>
      </c>
      <c r="G61" s="5">
        <v>1</v>
      </c>
      <c r="H61" s="5">
        <v>-27.800000000000182</v>
      </c>
      <c r="J61">
        <f t="shared" si="8"/>
        <v>5003562.5133929998</v>
      </c>
      <c r="K61">
        <f t="shared" si="9"/>
        <v>1749948.4605239222</v>
      </c>
      <c r="L61">
        <f t="shared" si="10"/>
        <v>0</v>
      </c>
      <c r="M61">
        <f t="shared" si="11"/>
        <v>0</v>
      </c>
      <c r="N61">
        <f t="shared" si="12"/>
        <v>7652975.1207236229</v>
      </c>
      <c r="O61">
        <f t="shared" si="13"/>
        <v>882250.92601735995</v>
      </c>
      <c r="P61">
        <f t="shared" si="14"/>
        <v>-115273.4764976904</v>
      </c>
      <c r="Q61">
        <f t="shared" si="15"/>
        <v>15173463.544160215</v>
      </c>
    </row>
    <row r="62" spans="1:17" x14ac:dyDescent="0.25">
      <c r="A62" s="3">
        <v>39448</v>
      </c>
      <c r="B62" s="4">
        <v>15544828</v>
      </c>
      <c r="C62" s="5">
        <v>623.5</v>
      </c>
      <c r="D62" s="5">
        <v>0</v>
      </c>
      <c r="E62" s="5">
        <v>0</v>
      </c>
      <c r="F62" s="5">
        <v>31</v>
      </c>
      <c r="G62" s="5">
        <v>1</v>
      </c>
      <c r="H62" s="5">
        <v>0.5</v>
      </c>
      <c r="J62">
        <f t="shared" si="8"/>
        <v>5003562.5133929998</v>
      </c>
      <c r="K62">
        <f t="shared" si="9"/>
        <v>1729971.2464510312</v>
      </c>
      <c r="L62">
        <f t="shared" si="10"/>
        <v>0</v>
      </c>
      <c r="M62">
        <f t="shared" si="11"/>
        <v>0</v>
      </c>
      <c r="N62">
        <f t="shared" si="12"/>
        <v>7652975.1207236229</v>
      </c>
      <c r="O62">
        <f t="shared" si="13"/>
        <v>882250.92601735995</v>
      </c>
      <c r="P62">
        <f t="shared" si="14"/>
        <v>2073.2639657857849</v>
      </c>
      <c r="Q62">
        <f t="shared" si="15"/>
        <v>15270833.070550801</v>
      </c>
    </row>
    <row r="63" spans="1:17" x14ac:dyDescent="0.25">
      <c r="A63" s="3">
        <v>39479</v>
      </c>
      <c r="B63" s="4">
        <v>14862324</v>
      </c>
      <c r="C63" s="5">
        <v>674.7</v>
      </c>
      <c r="D63" s="5">
        <v>0</v>
      </c>
      <c r="E63" s="5">
        <v>0</v>
      </c>
      <c r="F63" s="5">
        <v>29</v>
      </c>
      <c r="G63" s="5">
        <v>1</v>
      </c>
      <c r="H63" s="5">
        <v>-12.900000000000091</v>
      </c>
      <c r="J63">
        <f t="shared" si="8"/>
        <v>5003562.5133929998</v>
      </c>
      <c r="K63">
        <f t="shared" si="9"/>
        <v>1872031.4354138104</v>
      </c>
      <c r="L63">
        <f t="shared" si="10"/>
        <v>0</v>
      </c>
      <c r="M63">
        <f t="shared" si="11"/>
        <v>0</v>
      </c>
      <c r="N63">
        <f t="shared" si="12"/>
        <v>7159234.7903543571</v>
      </c>
      <c r="O63">
        <f t="shared" si="13"/>
        <v>882250.92601735995</v>
      </c>
      <c r="P63">
        <f t="shared" si="14"/>
        <v>-53490.210317273624</v>
      </c>
      <c r="Q63">
        <f t="shared" si="15"/>
        <v>14863589.454861253</v>
      </c>
    </row>
    <row r="64" spans="1:17" x14ac:dyDescent="0.25">
      <c r="A64" s="3">
        <v>39508</v>
      </c>
      <c r="B64" s="4">
        <v>15097048</v>
      </c>
      <c r="C64" s="5">
        <v>610.20000000000005</v>
      </c>
      <c r="D64" s="5">
        <v>0</v>
      </c>
      <c r="E64" s="5">
        <v>1</v>
      </c>
      <c r="F64" s="5">
        <v>31</v>
      </c>
      <c r="G64" s="5">
        <v>1</v>
      </c>
      <c r="H64" s="5">
        <v>1.9000000000000909</v>
      </c>
      <c r="J64">
        <f t="shared" si="8"/>
        <v>5003562.5133929998</v>
      </c>
      <c r="K64">
        <f t="shared" si="9"/>
        <v>1693068.8926774969</v>
      </c>
      <c r="L64">
        <f t="shared" si="10"/>
        <v>0</v>
      </c>
      <c r="M64">
        <f t="shared" si="11"/>
        <v>-422554.86454223702</v>
      </c>
      <c r="N64">
        <f t="shared" si="12"/>
        <v>7652975.1207236229</v>
      </c>
      <c r="O64">
        <f t="shared" si="13"/>
        <v>882250.92601735995</v>
      </c>
      <c r="P64">
        <f t="shared" si="14"/>
        <v>7878.4030699863597</v>
      </c>
      <c r="Q64">
        <f t="shared" si="15"/>
        <v>14817180.991339229</v>
      </c>
    </row>
    <row r="65" spans="1:17" x14ac:dyDescent="0.25">
      <c r="A65" s="3">
        <v>39539</v>
      </c>
      <c r="B65" s="4">
        <v>13585077</v>
      </c>
      <c r="C65" s="5">
        <v>253.9</v>
      </c>
      <c r="D65" s="5">
        <v>0</v>
      </c>
      <c r="E65" s="5">
        <v>1</v>
      </c>
      <c r="F65" s="5">
        <v>30</v>
      </c>
      <c r="G65" s="5">
        <v>1</v>
      </c>
      <c r="H65" s="5">
        <v>-4.5</v>
      </c>
      <c r="J65">
        <f t="shared" si="8"/>
        <v>5003562.5133929998</v>
      </c>
      <c r="K65">
        <f t="shared" si="9"/>
        <v>704474.25737596932</v>
      </c>
      <c r="L65">
        <f t="shared" si="10"/>
        <v>0</v>
      </c>
      <c r="M65">
        <f t="shared" si="11"/>
        <v>-422554.86454223702</v>
      </c>
      <c r="N65">
        <f t="shared" si="12"/>
        <v>7406104.95553899</v>
      </c>
      <c r="O65">
        <f t="shared" si="13"/>
        <v>882250.92601735995</v>
      </c>
      <c r="P65">
        <f t="shared" si="14"/>
        <v>-18659.375692072063</v>
      </c>
      <c r="Q65">
        <f t="shared" si="15"/>
        <v>13555178.412091011</v>
      </c>
    </row>
    <row r="66" spans="1:17" x14ac:dyDescent="0.25">
      <c r="A66" s="3">
        <v>39569</v>
      </c>
      <c r="B66" s="4">
        <v>13492129</v>
      </c>
      <c r="C66" s="5">
        <v>193.5</v>
      </c>
      <c r="D66" s="5">
        <v>2.5</v>
      </c>
      <c r="E66" s="5">
        <v>1</v>
      </c>
      <c r="F66" s="5">
        <v>31</v>
      </c>
      <c r="G66" s="5">
        <v>1</v>
      </c>
      <c r="H66" s="5">
        <v>19</v>
      </c>
      <c r="J66">
        <f t="shared" ref="J66:J97" si="16">const</f>
        <v>5003562.5133929998</v>
      </c>
      <c r="K66">
        <f t="shared" ref="K66:K97" si="17">PearsonHDD*C66</f>
        <v>536887.62820894073</v>
      </c>
      <c r="L66">
        <f t="shared" ref="L66:L97" si="18">PearsonCDD*D66</f>
        <v>37467.103994671001</v>
      </c>
      <c r="M66">
        <f t="shared" ref="M66:M97" si="19">Shoulder1*E66</f>
        <v>-422554.86454223702</v>
      </c>
      <c r="N66">
        <f t="shared" ref="N66:N97" si="20">MonthDays*F66</f>
        <v>7652975.1207236229</v>
      </c>
      <c r="O66">
        <f t="shared" ref="O66:O97" si="21">GSltStrucD*G66</f>
        <v>882250.92601735995</v>
      </c>
      <c r="P66">
        <f t="shared" ref="P66:P97" si="22">d_TorFTE_1*H66</f>
        <v>78784.030699859824</v>
      </c>
      <c r="Q66">
        <f t="shared" ref="Q66:Q97" si="23">SUM(J66:P66)</f>
        <v>13769372.45849522</v>
      </c>
    </row>
    <row r="67" spans="1:17" x14ac:dyDescent="0.25">
      <c r="A67" s="3">
        <v>39600</v>
      </c>
      <c r="B67" s="4">
        <v>14258259</v>
      </c>
      <c r="C67" s="5">
        <v>22.7</v>
      </c>
      <c r="D67" s="5">
        <v>71.5</v>
      </c>
      <c r="E67" s="5">
        <v>0</v>
      </c>
      <c r="F67" s="5">
        <v>30</v>
      </c>
      <c r="G67" s="5">
        <v>1</v>
      </c>
      <c r="H67" s="5">
        <v>23.400000000000091</v>
      </c>
      <c r="J67">
        <f t="shared" si="16"/>
        <v>5003562.5133929998</v>
      </c>
      <c r="K67">
        <f t="shared" si="17"/>
        <v>62983.716590919656</v>
      </c>
      <c r="L67">
        <f t="shared" si="18"/>
        <v>1071559.1742475906</v>
      </c>
      <c r="M67">
        <f t="shared" si="19"/>
        <v>0</v>
      </c>
      <c r="N67">
        <f t="shared" si="20"/>
        <v>7406104.95553899</v>
      </c>
      <c r="O67">
        <f t="shared" si="21"/>
        <v>882250.92601735995</v>
      </c>
      <c r="P67">
        <f t="shared" si="22"/>
        <v>97028.753598775103</v>
      </c>
      <c r="Q67">
        <f t="shared" si="23"/>
        <v>14523490.039386636</v>
      </c>
    </row>
    <row r="68" spans="1:17" x14ac:dyDescent="0.25">
      <c r="A68" s="3">
        <v>39630</v>
      </c>
      <c r="B68" s="4">
        <v>15471914</v>
      </c>
      <c r="C68" s="5">
        <v>1</v>
      </c>
      <c r="D68" s="5">
        <v>111</v>
      </c>
      <c r="E68" s="5">
        <v>0</v>
      </c>
      <c r="F68" s="5">
        <v>31</v>
      </c>
      <c r="G68" s="5">
        <v>1</v>
      </c>
      <c r="H68" s="5">
        <v>23.599999999999909</v>
      </c>
      <c r="J68">
        <f t="shared" si="16"/>
        <v>5003562.5133929998</v>
      </c>
      <c r="K68">
        <f t="shared" si="17"/>
        <v>2774.6130656792802</v>
      </c>
      <c r="L68">
        <f t="shared" si="18"/>
        <v>1663539.4173633924</v>
      </c>
      <c r="M68">
        <f t="shared" si="19"/>
        <v>0</v>
      </c>
      <c r="N68">
        <f t="shared" si="20"/>
        <v>7652975.1207236229</v>
      </c>
      <c r="O68">
        <f t="shared" si="21"/>
        <v>882250.92601735995</v>
      </c>
      <c r="P68">
        <f t="shared" si="22"/>
        <v>97858.05918508867</v>
      </c>
      <c r="Q68">
        <f t="shared" si="23"/>
        <v>15302960.649748145</v>
      </c>
    </row>
    <row r="69" spans="1:17" x14ac:dyDescent="0.25">
      <c r="A69" s="3">
        <v>39661</v>
      </c>
      <c r="B69" s="4">
        <v>15015979</v>
      </c>
      <c r="C69" s="5">
        <v>12.7</v>
      </c>
      <c r="D69" s="5">
        <v>64</v>
      </c>
      <c r="E69" s="5">
        <v>0</v>
      </c>
      <c r="F69" s="5">
        <v>31</v>
      </c>
      <c r="G69" s="5">
        <v>1</v>
      </c>
      <c r="H69" s="5">
        <v>13.400000000000091</v>
      </c>
      <c r="J69">
        <f t="shared" si="16"/>
        <v>5003562.5133929998</v>
      </c>
      <c r="K69">
        <f t="shared" si="17"/>
        <v>35237.585934126859</v>
      </c>
      <c r="L69">
        <f t="shared" si="18"/>
        <v>959157.86226357764</v>
      </c>
      <c r="M69">
        <f t="shared" si="19"/>
        <v>0</v>
      </c>
      <c r="N69">
        <f t="shared" si="20"/>
        <v>7652975.1207236229</v>
      </c>
      <c r="O69">
        <f t="shared" si="21"/>
        <v>882250.92601735995</v>
      </c>
      <c r="P69">
        <f t="shared" si="22"/>
        <v>55563.474283059411</v>
      </c>
      <c r="Q69">
        <f t="shared" si="23"/>
        <v>14588747.482614748</v>
      </c>
    </row>
    <row r="70" spans="1:17" x14ac:dyDescent="0.25">
      <c r="A70" s="3">
        <v>39692</v>
      </c>
      <c r="B70" s="4">
        <v>13735683</v>
      </c>
      <c r="C70" s="5">
        <v>59</v>
      </c>
      <c r="D70" s="5">
        <v>26.7</v>
      </c>
      <c r="E70" s="5">
        <v>1</v>
      </c>
      <c r="F70" s="5">
        <v>30</v>
      </c>
      <c r="G70" s="5">
        <v>1</v>
      </c>
      <c r="H70" s="5">
        <v>7.5999999999999091</v>
      </c>
      <c r="J70">
        <f t="shared" si="16"/>
        <v>5003562.5133929998</v>
      </c>
      <c r="K70">
        <f t="shared" si="17"/>
        <v>163702.17087507754</v>
      </c>
      <c r="L70">
        <f t="shared" si="18"/>
        <v>400148.67066308629</v>
      </c>
      <c r="M70">
        <f t="shared" si="19"/>
        <v>-422554.86454223702</v>
      </c>
      <c r="N70">
        <f t="shared" si="20"/>
        <v>7406104.95553899</v>
      </c>
      <c r="O70">
        <f t="shared" si="21"/>
        <v>882250.92601735995</v>
      </c>
      <c r="P70">
        <f t="shared" si="22"/>
        <v>31513.612279943554</v>
      </c>
      <c r="Q70">
        <f t="shared" si="23"/>
        <v>13464727.984225221</v>
      </c>
    </row>
    <row r="71" spans="1:17" x14ac:dyDescent="0.25">
      <c r="A71" s="3">
        <v>39722</v>
      </c>
      <c r="B71" s="4">
        <v>13572429</v>
      </c>
      <c r="C71" s="5">
        <v>278.60000000000002</v>
      </c>
      <c r="D71" s="5">
        <v>0</v>
      </c>
      <c r="E71" s="5">
        <v>1</v>
      </c>
      <c r="F71" s="5">
        <v>31</v>
      </c>
      <c r="G71" s="5">
        <v>1</v>
      </c>
      <c r="H71" s="5">
        <v>-12.199999999999818</v>
      </c>
      <c r="J71">
        <f t="shared" si="16"/>
        <v>5003562.5133929998</v>
      </c>
      <c r="K71">
        <f t="shared" si="17"/>
        <v>773007.2000982475</v>
      </c>
      <c r="L71">
        <f t="shared" si="18"/>
        <v>0</v>
      </c>
      <c r="M71">
        <f t="shared" si="19"/>
        <v>-422554.86454223702</v>
      </c>
      <c r="N71">
        <f t="shared" si="20"/>
        <v>7652975.1207236229</v>
      </c>
      <c r="O71">
        <f t="shared" si="21"/>
        <v>882250.92601735995</v>
      </c>
      <c r="P71">
        <f t="shared" si="22"/>
        <v>-50587.6407651724</v>
      </c>
      <c r="Q71">
        <f t="shared" si="23"/>
        <v>13838653.254924821</v>
      </c>
    </row>
    <row r="72" spans="1:17" x14ac:dyDescent="0.25">
      <c r="A72" s="3">
        <v>39753</v>
      </c>
      <c r="B72" s="4">
        <v>14047607</v>
      </c>
      <c r="C72" s="5">
        <v>451.6</v>
      </c>
      <c r="D72" s="5">
        <v>0</v>
      </c>
      <c r="E72" s="5">
        <v>1</v>
      </c>
      <c r="F72" s="5">
        <v>30</v>
      </c>
      <c r="G72" s="5">
        <v>1</v>
      </c>
      <c r="H72" s="5">
        <v>-5.3000000000001819</v>
      </c>
      <c r="J72">
        <f t="shared" si="16"/>
        <v>5003562.5133929998</v>
      </c>
      <c r="K72">
        <f t="shared" si="17"/>
        <v>1253015.260460763</v>
      </c>
      <c r="L72">
        <f t="shared" si="18"/>
        <v>0</v>
      </c>
      <c r="M72">
        <f t="shared" si="19"/>
        <v>-422554.86454223702</v>
      </c>
      <c r="N72">
        <f t="shared" si="20"/>
        <v>7406104.95553899</v>
      </c>
      <c r="O72">
        <f t="shared" si="21"/>
        <v>882250.92601735995</v>
      </c>
      <c r="P72">
        <f t="shared" si="22"/>
        <v>-21976.598037330074</v>
      </c>
      <c r="Q72">
        <f t="shared" si="23"/>
        <v>14100402.192830546</v>
      </c>
    </row>
    <row r="73" spans="1:17" x14ac:dyDescent="0.25">
      <c r="A73" s="3">
        <v>39783</v>
      </c>
      <c r="B73" s="4">
        <v>15131468</v>
      </c>
      <c r="C73" s="5">
        <v>654.6</v>
      </c>
      <c r="D73" s="5">
        <v>0</v>
      </c>
      <c r="E73" s="5">
        <v>0</v>
      </c>
      <c r="F73" s="5">
        <v>31</v>
      </c>
      <c r="G73" s="5">
        <v>1</v>
      </c>
      <c r="H73" s="5">
        <v>-34.099999999999909</v>
      </c>
      <c r="J73">
        <f t="shared" si="16"/>
        <v>5003562.5133929998</v>
      </c>
      <c r="K73">
        <f t="shared" si="17"/>
        <v>1816261.7127936569</v>
      </c>
      <c r="L73">
        <f t="shared" si="18"/>
        <v>0</v>
      </c>
      <c r="M73">
        <f t="shared" si="19"/>
        <v>0</v>
      </c>
      <c r="N73">
        <f t="shared" si="20"/>
        <v>7652975.1207236229</v>
      </c>
      <c r="O73">
        <f t="shared" si="21"/>
        <v>882250.92601735995</v>
      </c>
      <c r="P73">
        <f t="shared" si="22"/>
        <v>-141396.60246659015</v>
      </c>
      <c r="Q73">
        <f t="shared" si="23"/>
        <v>15213653.670461049</v>
      </c>
    </row>
    <row r="74" spans="1:17" x14ac:dyDescent="0.25">
      <c r="A74" s="3">
        <v>39814</v>
      </c>
      <c r="B74" s="4">
        <v>15895146</v>
      </c>
      <c r="C74" s="5">
        <v>830.2</v>
      </c>
      <c r="D74" s="5">
        <v>0</v>
      </c>
      <c r="E74" s="5">
        <v>0</v>
      </c>
      <c r="F74" s="5">
        <v>31</v>
      </c>
      <c r="G74" s="5">
        <v>1</v>
      </c>
      <c r="H74" s="5">
        <v>-6.0999999999999091</v>
      </c>
      <c r="J74">
        <f t="shared" si="16"/>
        <v>5003562.5133929998</v>
      </c>
      <c r="K74">
        <f t="shared" si="17"/>
        <v>2303483.7671269388</v>
      </c>
      <c r="L74">
        <f t="shared" si="18"/>
        <v>0</v>
      </c>
      <c r="M74">
        <f t="shared" si="19"/>
        <v>0</v>
      </c>
      <c r="N74">
        <f t="shared" si="20"/>
        <v>7652975.1207236229</v>
      </c>
      <c r="O74">
        <f t="shared" si="21"/>
        <v>882250.92601735995</v>
      </c>
      <c r="P74">
        <f t="shared" si="22"/>
        <v>-25293.8203825862</v>
      </c>
      <c r="Q74">
        <f t="shared" si="23"/>
        <v>15816978.506878335</v>
      </c>
    </row>
    <row r="75" spans="1:17" x14ac:dyDescent="0.25">
      <c r="A75" s="3">
        <v>39845</v>
      </c>
      <c r="B75" s="4">
        <v>14653535</v>
      </c>
      <c r="C75" s="5">
        <v>606.4</v>
      </c>
      <c r="D75" s="5">
        <v>0</v>
      </c>
      <c r="E75" s="5">
        <v>0</v>
      </c>
      <c r="F75" s="5">
        <v>28</v>
      </c>
      <c r="G75" s="5">
        <v>1</v>
      </c>
      <c r="H75" s="5">
        <v>-33.400000000000091</v>
      </c>
      <c r="J75">
        <f t="shared" si="16"/>
        <v>5003562.5133929998</v>
      </c>
      <c r="K75">
        <f t="shared" si="17"/>
        <v>1682525.3630279154</v>
      </c>
      <c r="L75">
        <f t="shared" si="18"/>
        <v>0</v>
      </c>
      <c r="M75">
        <f t="shared" si="19"/>
        <v>0</v>
      </c>
      <c r="N75">
        <f t="shared" si="20"/>
        <v>6912364.6251697242</v>
      </c>
      <c r="O75">
        <f t="shared" si="21"/>
        <v>882250.92601735995</v>
      </c>
      <c r="P75">
        <f t="shared" si="22"/>
        <v>-138494.03291449082</v>
      </c>
      <c r="Q75">
        <f t="shared" si="23"/>
        <v>14342209.394693509</v>
      </c>
    </row>
    <row r="76" spans="1:17" x14ac:dyDescent="0.25">
      <c r="A76" s="3">
        <v>39873</v>
      </c>
      <c r="B76" s="4">
        <v>15181939</v>
      </c>
      <c r="C76" s="5">
        <v>533.79999999999995</v>
      </c>
      <c r="D76" s="5">
        <v>0</v>
      </c>
      <c r="E76" s="5">
        <v>1</v>
      </c>
      <c r="F76" s="5">
        <v>31</v>
      </c>
      <c r="G76" s="5">
        <v>1</v>
      </c>
      <c r="H76" s="5">
        <v>-17.400000000000091</v>
      </c>
      <c r="J76">
        <f t="shared" si="16"/>
        <v>5003562.5133929998</v>
      </c>
      <c r="K76">
        <f t="shared" si="17"/>
        <v>1481088.4544595997</v>
      </c>
      <c r="L76">
        <f t="shared" si="18"/>
        <v>0</v>
      </c>
      <c r="M76">
        <f t="shared" si="19"/>
        <v>-422554.86454223702</v>
      </c>
      <c r="N76">
        <f t="shared" si="20"/>
        <v>7652975.1207236229</v>
      </c>
      <c r="O76">
        <f t="shared" si="21"/>
        <v>882250.92601735995</v>
      </c>
      <c r="P76">
        <f t="shared" si="22"/>
        <v>-72149.586009345687</v>
      </c>
      <c r="Q76">
        <f t="shared" si="23"/>
        <v>14525172.564042</v>
      </c>
    </row>
    <row r="77" spans="1:17" x14ac:dyDescent="0.25">
      <c r="A77" s="3">
        <v>39904</v>
      </c>
      <c r="B77" s="4">
        <v>13561049</v>
      </c>
      <c r="C77" s="5">
        <v>305.8</v>
      </c>
      <c r="D77" s="5">
        <v>1.2</v>
      </c>
      <c r="E77" s="5">
        <v>1</v>
      </c>
      <c r="F77" s="5">
        <v>30</v>
      </c>
      <c r="G77" s="5">
        <v>1</v>
      </c>
      <c r="H77" s="5">
        <v>-24</v>
      </c>
      <c r="J77">
        <f t="shared" si="16"/>
        <v>5003562.5133929998</v>
      </c>
      <c r="K77">
        <f t="shared" si="17"/>
        <v>848476.67548472388</v>
      </c>
      <c r="L77">
        <f t="shared" si="18"/>
        <v>17984.20991744208</v>
      </c>
      <c r="M77">
        <f t="shared" si="19"/>
        <v>-422554.86454223702</v>
      </c>
      <c r="N77">
        <f t="shared" si="20"/>
        <v>7406104.95553899</v>
      </c>
      <c r="O77">
        <f t="shared" si="21"/>
        <v>882250.92601735995</v>
      </c>
      <c r="P77">
        <f t="shared" si="22"/>
        <v>-99516.670357717667</v>
      </c>
      <c r="Q77">
        <f t="shared" si="23"/>
        <v>13636307.745451562</v>
      </c>
    </row>
    <row r="78" spans="1:17" x14ac:dyDescent="0.25">
      <c r="A78" s="3">
        <v>39934</v>
      </c>
      <c r="B78" s="4">
        <v>13559089</v>
      </c>
      <c r="C78" s="5">
        <v>158.80000000000001</v>
      </c>
      <c r="D78" s="5">
        <v>6.9</v>
      </c>
      <c r="E78" s="5">
        <v>1</v>
      </c>
      <c r="F78" s="5">
        <v>31</v>
      </c>
      <c r="G78" s="5">
        <v>1</v>
      </c>
      <c r="H78" s="5">
        <v>8.5999999999999091</v>
      </c>
      <c r="J78">
        <f t="shared" si="16"/>
        <v>5003562.5133929998</v>
      </c>
      <c r="K78">
        <f t="shared" si="17"/>
        <v>440608.55482986971</v>
      </c>
      <c r="L78">
        <f t="shared" si="18"/>
        <v>103409.20702529197</v>
      </c>
      <c r="M78">
        <f t="shared" si="19"/>
        <v>-422554.86454223702</v>
      </c>
      <c r="N78">
        <f t="shared" si="20"/>
        <v>7652975.1207236229</v>
      </c>
      <c r="O78">
        <f t="shared" si="21"/>
        <v>882250.92601735995</v>
      </c>
      <c r="P78">
        <f t="shared" si="22"/>
        <v>35660.140211515121</v>
      </c>
      <c r="Q78">
        <f t="shared" si="23"/>
        <v>13695911.597658424</v>
      </c>
    </row>
    <row r="79" spans="1:17" x14ac:dyDescent="0.25">
      <c r="A79" s="3">
        <v>39965</v>
      </c>
      <c r="B79" s="4">
        <v>13757165</v>
      </c>
      <c r="C79" s="5">
        <v>49.3</v>
      </c>
      <c r="D79" s="5">
        <v>34.200000000000003</v>
      </c>
      <c r="E79" s="5">
        <v>0</v>
      </c>
      <c r="F79" s="5">
        <v>30</v>
      </c>
      <c r="G79" s="5">
        <v>1</v>
      </c>
      <c r="H79" s="5">
        <v>6.2000000000002728</v>
      </c>
      <c r="J79">
        <f t="shared" si="16"/>
        <v>5003562.5133929998</v>
      </c>
      <c r="K79">
        <f t="shared" si="17"/>
        <v>136788.42413798851</v>
      </c>
      <c r="L79">
        <f t="shared" si="18"/>
        <v>512549.98264709936</v>
      </c>
      <c r="M79">
        <f t="shared" si="19"/>
        <v>0</v>
      </c>
      <c r="N79">
        <f t="shared" si="20"/>
        <v>7406104.95553899</v>
      </c>
      <c r="O79">
        <f t="shared" si="21"/>
        <v>882250.92601735995</v>
      </c>
      <c r="P79">
        <f t="shared" si="22"/>
        <v>25708.473175744864</v>
      </c>
      <c r="Q79">
        <f t="shared" si="23"/>
        <v>13966965.274910184</v>
      </c>
    </row>
    <row r="80" spans="1:17" x14ac:dyDescent="0.25">
      <c r="A80" s="3">
        <v>39995</v>
      </c>
      <c r="B80" s="4">
        <v>14681369</v>
      </c>
      <c r="C80" s="5">
        <v>6.2</v>
      </c>
      <c r="D80" s="5">
        <v>43.7</v>
      </c>
      <c r="E80" s="5">
        <v>0</v>
      </c>
      <c r="F80" s="5">
        <v>31</v>
      </c>
      <c r="G80" s="5">
        <v>1</v>
      </c>
      <c r="H80" s="5">
        <v>-0.8000000000001819</v>
      </c>
      <c r="J80">
        <f t="shared" si="16"/>
        <v>5003562.5133929998</v>
      </c>
      <c r="K80">
        <f t="shared" si="17"/>
        <v>17202.601007211539</v>
      </c>
      <c r="L80">
        <f t="shared" si="18"/>
        <v>654924.97782684921</v>
      </c>
      <c r="M80">
        <f t="shared" si="19"/>
        <v>0</v>
      </c>
      <c r="N80">
        <f t="shared" si="20"/>
        <v>7652975.1207236229</v>
      </c>
      <c r="O80">
        <f t="shared" si="21"/>
        <v>882250.92601735995</v>
      </c>
      <c r="P80">
        <f t="shared" si="22"/>
        <v>-3317.2223452580101</v>
      </c>
      <c r="Q80">
        <f t="shared" si="23"/>
        <v>14207598.916622788</v>
      </c>
    </row>
    <row r="81" spans="1:17" x14ac:dyDescent="0.25">
      <c r="A81" s="3">
        <v>40026</v>
      </c>
      <c r="B81" s="4">
        <v>15190741</v>
      </c>
      <c r="C81" s="5">
        <v>9.8000000000000007</v>
      </c>
      <c r="D81" s="5">
        <v>91</v>
      </c>
      <c r="E81" s="5">
        <v>0</v>
      </c>
      <c r="F81" s="5">
        <v>31</v>
      </c>
      <c r="G81" s="5">
        <v>1</v>
      </c>
      <c r="H81" s="5">
        <v>18.5</v>
      </c>
      <c r="J81">
        <f t="shared" si="16"/>
        <v>5003562.5133929998</v>
      </c>
      <c r="K81">
        <f t="shared" si="17"/>
        <v>27191.208043656949</v>
      </c>
      <c r="L81">
        <f t="shared" si="18"/>
        <v>1363802.5854060245</v>
      </c>
      <c r="M81">
        <f t="shared" si="19"/>
        <v>0</v>
      </c>
      <c r="N81">
        <f t="shared" si="20"/>
        <v>7652975.1207236229</v>
      </c>
      <c r="O81">
        <f t="shared" si="21"/>
        <v>882250.92601735995</v>
      </c>
      <c r="P81">
        <f t="shared" si="22"/>
        <v>76710.766734074045</v>
      </c>
      <c r="Q81">
        <f t="shared" si="23"/>
        <v>15006493.12031774</v>
      </c>
    </row>
    <row r="82" spans="1:17" x14ac:dyDescent="0.25">
      <c r="A82" s="3">
        <v>40057</v>
      </c>
      <c r="B82" s="4">
        <v>13734145</v>
      </c>
      <c r="C82" s="5">
        <v>55.2</v>
      </c>
      <c r="D82" s="5">
        <v>20.9</v>
      </c>
      <c r="E82" s="5">
        <v>1</v>
      </c>
      <c r="F82" s="5">
        <v>30</v>
      </c>
      <c r="G82" s="5">
        <v>1</v>
      </c>
      <c r="H82" s="5">
        <v>17.700000000000273</v>
      </c>
      <c r="J82">
        <f t="shared" si="16"/>
        <v>5003562.5133929998</v>
      </c>
      <c r="K82">
        <f t="shared" si="17"/>
        <v>153158.64122549628</v>
      </c>
      <c r="L82">
        <f t="shared" si="18"/>
        <v>313224.98939544958</v>
      </c>
      <c r="M82">
        <f t="shared" si="19"/>
        <v>-422554.86454223702</v>
      </c>
      <c r="N82">
        <f t="shared" si="20"/>
        <v>7406104.95553899</v>
      </c>
      <c r="O82">
        <f t="shared" si="21"/>
        <v>882250.92601735995</v>
      </c>
      <c r="P82">
        <f t="shared" si="22"/>
        <v>73393.544388817914</v>
      </c>
      <c r="Q82">
        <f t="shared" si="23"/>
        <v>13409140.705416877</v>
      </c>
    </row>
    <row r="83" spans="1:17" x14ac:dyDescent="0.25">
      <c r="A83" s="3">
        <v>40087</v>
      </c>
      <c r="B83" s="4">
        <v>13581813</v>
      </c>
      <c r="C83" s="5">
        <v>287.8</v>
      </c>
      <c r="D83" s="5">
        <v>0</v>
      </c>
      <c r="E83" s="5">
        <v>1</v>
      </c>
      <c r="F83" s="5">
        <v>31</v>
      </c>
      <c r="G83" s="5">
        <v>1</v>
      </c>
      <c r="H83" s="5">
        <v>9.8999999999996362</v>
      </c>
      <c r="J83">
        <f t="shared" si="16"/>
        <v>5003562.5133929998</v>
      </c>
      <c r="K83">
        <f t="shared" si="17"/>
        <v>798533.64030249685</v>
      </c>
      <c r="L83">
        <f t="shared" si="18"/>
        <v>0</v>
      </c>
      <c r="M83">
        <f t="shared" si="19"/>
        <v>-422554.86454223702</v>
      </c>
      <c r="N83">
        <f t="shared" si="20"/>
        <v>7652975.1207236229</v>
      </c>
      <c r="O83">
        <f t="shared" si="21"/>
        <v>882250.92601735995</v>
      </c>
      <c r="P83">
        <f t="shared" si="22"/>
        <v>41050.626522557031</v>
      </c>
      <c r="Q83">
        <f t="shared" si="23"/>
        <v>13955817.962416802</v>
      </c>
    </row>
    <row r="84" spans="1:17" x14ac:dyDescent="0.25">
      <c r="A84" s="3">
        <v>40118</v>
      </c>
      <c r="B84" s="4">
        <v>13607461</v>
      </c>
      <c r="C84" s="5">
        <v>361.2</v>
      </c>
      <c r="D84" s="5">
        <v>0</v>
      </c>
      <c r="E84" s="5">
        <v>1</v>
      </c>
      <c r="F84" s="5">
        <v>30</v>
      </c>
      <c r="G84" s="5">
        <v>1</v>
      </c>
      <c r="H84" s="5">
        <v>-12.399999999999636</v>
      </c>
      <c r="J84">
        <f t="shared" si="16"/>
        <v>5003562.5133929998</v>
      </c>
      <c r="K84">
        <f t="shared" si="17"/>
        <v>1002190.239323356</v>
      </c>
      <c r="L84">
        <f t="shared" si="18"/>
        <v>0</v>
      </c>
      <c r="M84">
        <f t="shared" si="19"/>
        <v>-422554.86454223702</v>
      </c>
      <c r="N84">
        <f t="shared" si="20"/>
        <v>7406104.95553899</v>
      </c>
      <c r="O84">
        <f t="shared" si="21"/>
        <v>882250.92601735995</v>
      </c>
      <c r="P84">
        <f t="shared" si="22"/>
        <v>-51416.94635148596</v>
      </c>
      <c r="Q84">
        <f t="shared" si="23"/>
        <v>13820136.823378984</v>
      </c>
    </row>
    <row r="85" spans="1:17" x14ac:dyDescent="0.25">
      <c r="A85" s="3">
        <v>40148</v>
      </c>
      <c r="B85" s="4">
        <v>14959640</v>
      </c>
      <c r="C85" s="5">
        <v>631.29999999999995</v>
      </c>
      <c r="D85" s="5">
        <v>0</v>
      </c>
      <c r="E85" s="5">
        <v>0</v>
      </c>
      <c r="F85" s="5">
        <v>31</v>
      </c>
      <c r="G85" s="5">
        <v>1</v>
      </c>
      <c r="H85" s="5">
        <v>-10.200000000000273</v>
      </c>
      <c r="J85">
        <f t="shared" si="16"/>
        <v>5003562.5133929998</v>
      </c>
      <c r="K85">
        <f t="shared" si="17"/>
        <v>1751613.2283633295</v>
      </c>
      <c r="L85">
        <f t="shared" si="18"/>
        <v>0</v>
      </c>
      <c r="M85">
        <f t="shared" si="19"/>
        <v>0</v>
      </c>
      <c r="N85">
        <f t="shared" si="20"/>
        <v>7652975.1207236229</v>
      </c>
      <c r="O85">
        <f t="shared" si="21"/>
        <v>882250.92601735995</v>
      </c>
      <c r="P85">
        <f t="shared" si="22"/>
        <v>-42294.584902031143</v>
      </c>
      <c r="Q85">
        <f t="shared" si="23"/>
        <v>15248107.203595281</v>
      </c>
    </row>
    <row r="86" spans="1:17" x14ac:dyDescent="0.25">
      <c r="A86" s="3">
        <v>40179</v>
      </c>
      <c r="B86" s="4">
        <v>15762767</v>
      </c>
      <c r="C86" s="5">
        <v>720</v>
      </c>
      <c r="D86" s="5">
        <v>0</v>
      </c>
      <c r="E86" s="5">
        <v>0</v>
      </c>
      <c r="F86" s="5">
        <v>31</v>
      </c>
      <c r="G86" s="5">
        <v>1</v>
      </c>
      <c r="H86" s="5">
        <v>12.800000000000182</v>
      </c>
      <c r="J86">
        <f t="shared" si="16"/>
        <v>5003562.5133929998</v>
      </c>
      <c r="K86">
        <f t="shared" si="17"/>
        <v>1997721.4072890817</v>
      </c>
      <c r="L86">
        <f t="shared" si="18"/>
        <v>0</v>
      </c>
      <c r="M86">
        <f t="shared" si="19"/>
        <v>0</v>
      </c>
      <c r="N86">
        <f t="shared" si="20"/>
        <v>7652975.1207236229</v>
      </c>
      <c r="O86">
        <f t="shared" si="21"/>
        <v>882250.92601735995</v>
      </c>
      <c r="P86">
        <f t="shared" si="22"/>
        <v>53075.557524116848</v>
      </c>
      <c r="Q86">
        <f t="shared" si="23"/>
        <v>15589585.524947181</v>
      </c>
    </row>
    <row r="87" spans="1:17" x14ac:dyDescent="0.25">
      <c r="A87" s="3">
        <v>40210</v>
      </c>
      <c r="B87" s="4">
        <v>14456043</v>
      </c>
      <c r="C87" s="5">
        <v>598.29999999999995</v>
      </c>
      <c r="D87" s="5">
        <v>0</v>
      </c>
      <c r="E87" s="5">
        <v>0</v>
      </c>
      <c r="F87" s="5">
        <v>28</v>
      </c>
      <c r="G87" s="5">
        <v>1</v>
      </c>
      <c r="H87" s="5">
        <v>-1.2000000000002728</v>
      </c>
      <c r="J87">
        <f t="shared" si="16"/>
        <v>5003562.5133929998</v>
      </c>
      <c r="K87">
        <f t="shared" si="17"/>
        <v>1660050.9971959132</v>
      </c>
      <c r="L87">
        <f t="shared" si="18"/>
        <v>0</v>
      </c>
      <c r="M87">
        <f t="shared" si="19"/>
        <v>0</v>
      </c>
      <c r="N87">
        <f t="shared" si="20"/>
        <v>6912364.6251697242</v>
      </c>
      <c r="O87">
        <f t="shared" si="21"/>
        <v>882250.92601735995</v>
      </c>
      <c r="P87">
        <f t="shared" si="22"/>
        <v>-4975.8335178870148</v>
      </c>
      <c r="Q87">
        <f t="shared" si="23"/>
        <v>14453253.228258112</v>
      </c>
    </row>
    <row r="88" spans="1:17" x14ac:dyDescent="0.25">
      <c r="A88" s="3">
        <v>40238</v>
      </c>
      <c r="B88" s="4">
        <v>14266604</v>
      </c>
      <c r="C88" s="5">
        <v>422.8</v>
      </c>
      <c r="D88" s="5">
        <v>0</v>
      </c>
      <c r="E88" s="5">
        <v>1</v>
      </c>
      <c r="F88" s="5">
        <v>31</v>
      </c>
      <c r="G88" s="5">
        <v>1</v>
      </c>
      <c r="H88" s="5">
        <v>2.7000000000002728</v>
      </c>
      <c r="J88">
        <f t="shared" si="16"/>
        <v>5003562.5133929998</v>
      </c>
      <c r="K88">
        <f t="shared" si="17"/>
        <v>1173106.4041691998</v>
      </c>
      <c r="L88">
        <f t="shared" si="18"/>
        <v>0</v>
      </c>
      <c r="M88">
        <f t="shared" si="19"/>
        <v>-422554.86454223702</v>
      </c>
      <c r="N88">
        <f t="shared" si="20"/>
        <v>7652975.1207236229</v>
      </c>
      <c r="O88">
        <f t="shared" si="21"/>
        <v>882250.92601735995</v>
      </c>
      <c r="P88">
        <f t="shared" si="22"/>
        <v>11195.625415244369</v>
      </c>
      <c r="Q88">
        <f t="shared" si="23"/>
        <v>14300535.725176193</v>
      </c>
    </row>
    <row r="89" spans="1:17" x14ac:dyDescent="0.25">
      <c r="A89" s="3">
        <v>40269</v>
      </c>
      <c r="B89" s="4">
        <v>12709245</v>
      </c>
      <c r="C89" s="5">
        <v>225.1</v>
      </c>
      <c r="D89" s="5">
        <v>0</v>
      </c>
      <c r="E89" s="5">
        <v>1</v>
      </c>
      <c r="F89" s="5">
        <v>30</v>
      </c>
      <c r="G89" s="5">
        <v>1</v>
      </c>
      <c r="H89" s="5">
        <v>-4.4000000000000909</v>
      </c>
      <c r="J89">
        <f t="shared" si="16"/>
        <v>5003562.5133929998</v>
      </c>
      <c r="K89">
        <f t="shared" si="17"/>
        <v>624565.40108440595</v>
      </c>
      <c r="L89">
        <f t="shared" si="18"/>
        <v>0</v>
      </c>
      <c r="M89">
        <f t="shared" si="19"/>
        <v>-422554.86454223702</v>
      </c>
      <c r="N89">
        <f t="shared" si="20"/>
        <v>7406104.95553899</v>
      </c>
      <c r="O89">
        <f t="shared" si="21"/>
        <v>882250.92601735995</v>
      </c>
      <c r="P89">
        <f t="shared" si="22"/>
        <v>-18244.722898915283</v>
      </c>
      <c r="Q89">
        <f t="shared" si="23"/>
        <v>13475684.208592605</v>
      </c>
    </row>
    <row r="90" spans="1:17" x14ac:dyDescent="0.25">
      <c r="A90" s="3">
        <v>40299</v>
      </c>
      <c r="B90" s="4">
        <v>13617876</v>
      </c>
      <c r="C90" s="5">
        <v>107.9</v>
      </c>
      <c r="D90" s="5">
        <v>45.7</v>
      </c>
      <c r="E90" s="5">
        <v>1</v>
      </c>
      <c r="F90" s="5">
        <v>31</v>
      </c>
      <c r="G90" s="5">
        <v>1</v>
      </c>
      <c r="H90" s="5">
        <v>-5.5999999999999091</v>
      </c>
      <c r="J90">
        <f t="shared" si="16"/>
        <v>5003562.5133929998</v>
      </c>
      <c r="K90">
        <f t="shared" si="17"/>
        <v>299380.74978679436</v>
      </c>
      <c r="L90">
        <f t="shared" si="18"/>
        <v>684898.66102258593</v>
      </c>
      <c r="M90">
        <f t="shared" si="19"/>
        <v>-422554.86454223702</v>
      </c>
      <c r="N90">
        <f t="shared" si="20"/>
        <v>7652975.1207236229</v>
      </c>
      <c r="O90">
        <f t="shared" si="21"/>
        <v>882250.92601735995</v>
      </c>
      <c r="P90">
        <f t="shared" si="22"/>
        <v>-23220.556416800413</v>
      </c>
      <c r="Q90">
        <f t="shared" si="23"/>
        <v>14077292.549984325</v>
      </c>
    </row>
    <row r="91" spans="1:17" x14ac:dyDescent="0.25">
      <c r="A91" s="3">
        <v>40330</v>
      </c>
      <c r="B91" s="4">
        <v>14352297</v>
      </c>
      <c r="C91" s="5">
        <v>21.7</v>
      </c>
      <c r="D91" s="5">
        <v>58.7</v>
      </c>
      <c r="E91" s="5">
        <v>0</v>
      </c>
      <c r="F91" s="5">
        <v>30</v>
      </c>
      <c r="G91" s="5">
        <v>1</v>
      </c>
      <c r="H91" s="5">
        <v>13.799999999999727</v>
      </c>
      <c r="J91">
        <f t="shared" si="16"/>
        <v>5003562.5133929998</v>
      </c>
      <c r="K91">
        <f t="shared" si="17"/>
        <v>60209.103525240382</v>
      </c>
      <c r="L91">
        <f t="shared" si="18"/>
        <v>879727.60179487511</v>
      </c>
      <c r="M91">
        <f t="shared" si="19"/>
        <v>0</v>
      </c>
      <c r="N91">
        <f t="shared" si="20"/>
        <v>7406104.95553899</v>
      </c>
      <c r="O91">
        <f t="shared" si="21"/>
        <v>882250.92601735995</v>
      </c>
      <c r="P91">
        <f t="shared" si="22"/>
        <v>57222.085455686531</v>
      </c>
      <c r="Q91">
        <f t="shared" si="23"/>
        <v>14289077.185725151</v>
      </c>
    </row>
    <row r="92" spans="1:17" x14ac:dyDescent="0.25">
      <c r="A92" s="3">
        <v>40360</v>
      </c>
      <c r="B92" s="4">
        <v>16022256</v>
      </c>
      <c r="C92" s="5">
        <v>1.8</v>
      </c>
      <c r="D92" s="5">
        <v>164.9</v>
      </c>
      <c r="E92" s="5">
        <v>0</v>
      </c>
      <c r="F92" s="5">
        <v>31</v>
      </c>
      <c r="G92" s="5">
        <v>1</v>
      </c>
      <c r="H92" s="5">
        <v>34</v>
      </c>
      <c r="J92">
        <f t="shared" si="16"/>
        <v>5003562.5133929998</v>
      </c>
      <c r="K92">
        <f t="shared" si="17"/>
        <v>4994.303518222705</v>
      </c>
      <c r="L92">
        <f t="shared" si="18"/>
        <v>2471330.1794884992</v>
      </c>
      <c r="M92">
        <f t="shared" si="19"/>
        <v>0</v>
      </c>
      <c r="N92">
        <f t="shared" si="20"/>
        <v>7652975.1207236229</v>
      </c>
      <c r="O92">
        <f t="shared" si="21"/>
        <v>882250.92601735995</v>
      </c>
      <c r="P92">
        <f t="shared" si="22"/>
        <v>140981.94967343338</v>
      </c>
      <c r="Q92">
        <f t="shared" si="23"/>
        <v>16156094.992814137</v>
      </c>
    </row>
    <row r="93" spans="1:17" x14ac:dyDescent="0.25">
      <c r="A93" s="3">
        <v>40391</v>
      </c>
      <c r="B93" s="4">
        <v>15750964</v>
      </c>
      <c r="C93" s="5">
        <v>2.1</v>
      </c>
      <c r="D93" s="5">
        <v>138.80000000000001</v>
      </c>
      <c r="E93" s="5">
        <v>0</v>
      </c>
      <c r="F93" s="5">
        <v>31</v>
      </c>
      <c r="G93" s="5">
        <v>1</v>
      </c>
      <c r="H93" s="5">
        <v>46.5</v>
      </c>
      <c r="J93">
        <f t="shared" si="16"/>
        <v>5003562.5133929998</v>
      </c>
      <c r="K93">
        <f t="shared" si="17"/>
        <v>5826.6874379264891</v>
      </c>
      <c r="L93">
        <f t="shared" si="18"/>
        <v>2080173.6137841342</v>
      </c>
      <c r="M93">
        <f t="shared" si="19"/>
        <v>0</v>
      </c>
      <c r="N93">
        <f t="shared" si="20"/>
        <v>7652975.1207236229</v>
      </c>
      <c r="O93">
        <f t="shared" si="21"/>
        <v>882250.92601735995</v>
      </c>
      <c r="P93">
        <f t="shared" si="22"/>
        <v>192813.54881807798</v>
      </c>
      <c r="Q93">
        <f t="shared" si="23"/>
        <v>15817602.410174122</v>
      </c>
    </row>
    <row r="94" spans="1:17" x14ac:dyDescent="0.25">
      <c r="A94" s="3">
        <v>40422</v>
      </c>
      <c r="B94" s="4">
        <v>13403453</v>
      </c>
      <c r="C94" s="5">
        <v>78.099999999999994</v>
      </c>
      <c r="D94" s="5">
        <v>31.5</v>
      </c>
      <c r="E94" s="5">
        <v>1</v>
      </c>
      <c r="F94" s="5">
        <v>30</v>
      </c>
      <c r="G94" s="5">
        <v>1</v>
      </c>
      <c r="H94" s="5">
        <v>25.800000000000182</v>
      </c>
      <c r="J94">
        <f t="shared" si="16"/>
        <v>5003562.5133929998</v>
      </c>
      <c r="K94">
        <f t="shared" si="17"/>
        <v>216697.28042955176</v>
      </c>
      <c r="L94">
        <f t="shared" si="18"/>
        <v>472085.51033285464</v>
      </c>
      <c r="M94">
        <f t="shared" si="19"/>
        <v>-422554.86454223702</v>
      </c>
      <c r="N94">
        <f t="shared" si="20"/>
        <v>7406104.95553899</v>
      </c>
      <c r="O94">
        <f t="shared" si="21"/>
        <v>882250.92601735995</v>
      </c>
      <c r="P94">
        <f t="shared" si="22"/>
        <v>106980.42063454725</v>
      </c>
      <c r="Q94">
        <f t="shared" si="23"/>
        <v>13665126.741804067</v>
      </c>
    </row>
    <row r="95" spans="1:17" x14ac:dyDescent="0.25">
      <c r="A95" s="3">
        <v>40452</v>
      </c>
      <c r="B95" s="4">
        <v>13142565</v>
      </c>
      <c r="C95" s="5">
        <v>241.6</v>
      </c>
      <c r="D95" s="5">
        <v>0</v>
      </c>
      <c r="E95" s="5">
        <v>1</v>
      </c>
      <c r="F95" s="5">
        <v>31</v>
      </c>
      <c r="G95" s="5">
        <v>1</v>
      </c>
      <c r="H95" s="5">
        <v>-26.800000000000182</v>
      </c>
      <c r="J95">
        <f t="shared" si="16"/>
        <v>5003562.5133929998</v>
      </c>
      <c r="K95">
        <f t="shared" si="17"/>
        <v>670346.51666811411</v>
      </c>
      <c r="L95">
        <f t="shared" si="18"/>
        <v>0</v>
      </c>
      <c r="M95">
        <f t="shared" si="19"/>
        <v>-422554.86454223702</v>
      </c>
      <c r="N95">
        <f t="shared" si="20"/>
        <v>7652975.1207236229</v>
      </c>
      <c r="O95">
        <f t="shared" si="21"/>
        <v>882250.92601735995</v>
      </c>
      <c r="P95">
        <f t="shared" si="22"/>
        <v>-111126.94856611882</v>
      </c>
      <c r="Q95">
        <f t="shared" si="23"/>
        <v>13675453.263693742</v>
      </c>
    </row>
    <row r="96" spans="1:17" x14ac:dyDescent="0.25">
      <c r="A96" s="3">
        <v>40483</v>
      </c>
      <c r="B96" s="4">
        <v>13574075</v>
      </c>
      <c r="C96" s="5">
        <v>405.3</v>
      </c>
      <c r="D96" s="5">
        <v>0</v>
      </c>
      <c r="E96" s="5">
        <v>1</v>
      </c>
      <c r="F96" s="5">
        <v>30</v>
      </c>
      <c r="G96" s="5">
        <v>1</v>
      </c>
      <c r="H96" s="5">
        <v>-12.5</v>
      </c>
      <c r="J96">
        <f t="shared" si="16"/>
        <v>5003562.5133929998</v>
      </c>
      <c r="K96">
        <f t="shared" si="17"/>
        <v>1124550.6755198124</v>
      </c>
      <c r="L96">
        <f t="shared" si="18"/>
        <v>0</v>
      </c>
      <c r="M96">
        <f t="shared" si="19"/>
        <v>-422554.86454223702</v>
      </c>
      <c r="N96">
        <f t="shared" si="20"/>
        <v>7406104.95553899</v>
      </c>
      <c r="O96">
        <f t="shared" si="21"/>
        <v>882250.92601735995</v>
      </c>
      <c r="P96">
        <f t="shared" si="22"/>
        <v>-51831.599144644621</v>
      </c>
      <c r="Q96">
        <f t="shared" si="23"/>
        <v>13942082.606782282</v>
      </c>
    </row>
    <row r="97" spans="1:17" x14ac:dyDescent="0.25">
      <c r="A97" s="3">
        <v>40513</v>
      </c>
      <c r="B97" s="4">
        <v>15142180</v>
      </c>
      <c r="C97" s="5">
        <v>676.2</v>
      </c>
      <c r="D97" s="5">
        <v>0</v>
      </c>
      <c r="E97" s="5">
        <v>0</v>
      </c>
      <c r="F97" s="5">
        <v>31</v>
      </c>
      <c r="G97" s="5">
        <v>1</v>
      </c>
      <c r="H97" s="5">
        <v>-18.699999999999818</v>
      </c>
      <c r="J97">
        <f t="shared" si="16"/>
        <v>5003562.5133929998</v>
      </c>
      <c r="K97">
        <f t="shared" si="17"/>
        <v>1876193.3550123295</v>
      </c>
      <c r="L97">
        <f t="shared" si="18"/>
        <v>0</v>
      </c>
      <c r="M97">
        <f t="shared" si="19"/>
        <v>0</v>
      </c>
      <c r="N97">
        <f t="shared" si="20"/>
        <v>7652975.1207236229</v>
      </c>
      <c r="O97">
        <f t="shared" si="21"/>
        <v>882250.92601735995</v>
      </c>
      <c r="P97">
        <f t="shared" si="22"/>
        <v>-77540.072320387597</v>
      </c>
      <c r="Q97">
        <f t="shared" si="23"/>
        <v>15337441.842825925</v>
      </c>
    </row>
    <row r="98" spans="1:17" x14ac:dyDescent="0.25">
      <c r="A98" s="3">
        <v>40544</v>
      </c>
      <c r="B98" s="4">
        <v>15948894</v>
      </c>
      <c r="C98" s="5">
        <v>775.3</v>
      </c>
      <c r="D98" s="5">
        <v>0</v>
      </c>
      <c r="E98" s="5">
        <v>0</v>
      </c>
      <c r="F98" s="5">
        <v>31</v>
      </c>
      <c r="G98" s="5">
        <v>1</v>
      </c>
      <c r="H98" s="5">
        <v>20.099999999999909</v>
      </c>
      <c r="J98">
        <f t="shared" ref="J98:J121" si="24">const</f>
        <v>5003562.5133929998</v>
      </c>
      <c r="K98">
        <f t="shared" ref="K98:K121" si="25">PearsonHDD*C98</f>
        <v>2151157.5098211458</v>
      </c>
      <c r="L98">
        <f t="shared" ref="L98:L121" si="26">PearsonCDD*D98</f>
        <v>0</v>
      </c>
      <c r="M98">
        <f t="shared" ref="M98:M121" si="27">Shoulder1*E98</f>
        <v>0</v>
      </c>
      <c r="N98">
        <f t="shared" ref="N98:N121" si="28">MonthDays*F98</f>
        <v>7652975.1207236229</v>
      </c>
      <c r="O98">
        <f t="shared" ref="O98:O121" si="29">GSltStrucD*G98</f>
        <v>882250.92601735995</v>
      </c>
      <c r="P98">
        <f t="shared" ref="P98:P121" si="30">d_TorFTE_1*H98</f>
        <v>83345.211424588182</v>
      </c>
      <c r="Q98">
        <f t="shared" ref="Q98:Q121" si="31">SUM(J98:P98)</f>
        <v>15773291.281379716</v>
      </c>
    </row>
    <row r="99" spans="1:17" x14ac:dyDescent="0.25">
      <c r="A99" s="3">
        <v>40575</v>
      </c>
      <c r="B99" s="4">
        <v>14508851</v>
      </c>
      <c r="C99" s="5">
        <v>654.20000000000005</v>
      </c>
      <c r="D99" s="5">
        <v>0</v>
      </c>
      <c r="E99" s="5">
        <v>0</v>
      </c>
      <c r="F99" s="5">
        <v>28</v>
      </c>
      <c r="G99" s="5">
        <v>1</v>
      </c>
      <c r="H99" s="5">
        <v>-13.400000000000091</v>
      </c>
      <c r="J99">
        <f t="shared" si="24"/>
        <v>5003562.5133929998</v>
      </c>
      <c r="K99">
        <f t="shared" si="25"/>
        <v>1815151.8675673853</v>
      </c>
      <c r="L99">
        <f t="shared" si="26"/>
        <v>0</v>
      </c>
      <c r="M99">
        <f t="shared" si="27"/>
        <v>0</v>
      </c>
      <c r="N99">
        <f t="shared" si="28"/>
        <v>6912364.6251697242</v>
      </c>
      <c r="O99">
        <f t="shared" si="29"/>
        <v>882250.92601735995</v>
      </c>
      <c r="P99">
        <f t="shared" si="30"/>
        <v>-55563.474283059411</v>
      </c>
      <c r="Q99">
        <f t="shared" si="31"/>
        <v>14557766.457864411</v>
      </c>
    </row>
    <row r="100" spans="1:17" x14ac:dyDescent="0.25">
      <c r="A100" s="3">
        <v>40603</v>
      </c>
      <c r="B100" s="4">
        <v>15118512</v>
      </c>
      <c r="C100" s="5">
        <v>572.79999999999995</v>
      </c>
      <c r="D100" s="5">
        <v>0</v>
      </c>
      <c r="E100" s="5">
        <v>1</v>
      </c>
      <c r="F100" s="5">
        <v>31</v>
      </c>
      <c r="G100" s="5">
        <v>1</v>
      </c>
      <c r="H100" s="5">
        <v>-14.599999999999909</v>
      </c>
      <c r="J100">
        <f t="shared" si="24"/>
        <v>5003562.5133929998</v>
      </c>
      <c r="K100">
        <f t="shared" si="25"/>
        <v>1589298.3640210915</v>
      </c>
      <c r="L100">
        <f t="shared" si="26"/>
        <v>0</v>
      </c>
      <c r="M100">
        <f t="shared" si="27"/>
        <v>-422554.86454223702</v>
      </c>
      <c r="N100">
        <f t="shared" si="28"/>
        <v>7652975.1207236229</v>
      </c>
      <c r="O100">
        <f t="shared" si="29"/>
        <v>882250.92601735995</v>
      </c>
      <c r="P100">
        <f t="shared" si="30"/>
        <v>-60539.307800944538</v>
      </c>
      <c r="Q100">
        <f t="shared" si="31"/>
        <v>14644992.751811894</v>
      </c>
    </row>
    <row r="101" spans="1:17" x14ac:dyDescent="0.25">
      <c r="A101" s="3">
        <v>40634</v>
      </c>
      <c r="B101" s="4">
        <v>13472398</v>
      </c>
      <c r="C101" s="5">
        <v>332.3</v>
      </c>
      <c r="D101" s="5">
        <v>0</v>
      </c>
      <c r="E101" s="5">
        <v>1</v>
      </c>
      <c r="F101" s="5">
        <v>30</v>
      </c>
      <c r="G101" s="5">
        <v>1</v>
      </c>
      <c r="H101" s="5">
        <v>-20</v>
      </c>
      <c r="J101">
        <f t="shared" si="24"/>
        <v>5003562.5133929998</v>
      </c>
      <c r="K101">
        <f t="shared" si="25"/>
        <v>922003.92172522482</v>
      </c>
      <c r="L101">
        <f t="shared" si="26"/>
        <v>0</v>
      </c>
      <c r="M101">
        <f t="shared" si="27"/>
        <v>-422554.86454223702</v>
      </c>
      <c r="N101">
        <f t="shared" si="28"/>
        <v>7406104.95553899</v>
      </c>
      <c r="O101">
        <f t="shared" si="29"/>
        <v>882250.92601735995</v>
      </c>
      <c r="P101">
        <f t="shared" si="30"/>
        <v>-82930.558631431399</v>
      </c>
      <c r="Q101">
        <f t="shared" si="31"/>
        <v>13708436.893500907</v>
      </c>
    </row>
    <row r="102" spans="1:17" x14ac:dyDescent="0.25">
      <c r="A102" s="3">
        <v>40664</v>
      </c>
      <c r="B102" s="4">
        <v>13580628</v>
      </c>
      <c r="C102" s="5">
        <v>134.1</v>
      </c>
      <c r="D102" s="5">
        <v>13</v>
      </c>
      <c r="E102" s="5">
        <v>1</v>
      </c>
      <c r="F102" s="5">
        <v>31</v>
      </c>
      <c r="G102" s="5">
        <v>1</v>
      </c>
      <c r="H102" s="5">
        <v>6.5</v>
      </c>
      <c r="J102">
        <f t="shared" si="24"/>
        <v>5003562.5133929998</v>
      </c>
      <c r="K102">
        <f t="shared" si="25"/>
        <v>372075.61210759147</v>
      </c>
      <c r="L102">
        <f t="shared" si="26"/>
        <v>194828.94077228921</v>
      </c>
      <c r="M102">
        <f t="shared" si="27"/>
        <v>-422554.86454223702</v>
      </c>
      <c r="N102">
        <f t="shared" si="28"/>
        <v>7652975.1207236229</v>
      </c>
      <c r="O102">
        <f t="shared" si="29"/>
        <v>882250.92601735995</v>
      </c>
      <c r="P102">
        <f t="shared" si="30"/>
        <v>26952.431555215204</v>
      </c>
      <c r="Q102">
        <f t="shared" si="31"/>
        <v>13710090.680026842</v>
      </c>
    </row>
    <row r="103" spans="1:17" x14ac:dyDescent="0.25">
      <c r="A103" s="3">
        <v>40695</v>
      </c>
      <c r="B103" s="4">
        <v>14441555</v>
      </c>
      <c r="C103" s="5">
        <v>19</v>
      </c>
      <c r="D103" s="5">
        <v>52.2</v>
      </c>
      <c r="E103" s="5">
        <v>0</v>
      </c>
      <c r="F103" s="5">
        <v>30</v>
      </c>
      <c r="G103" s="5">
        <v>1</v>
      </c>
      <c r="H103" s="5">
        <v>25.099999999999909</v>
      </c>
      <c r="J103">
        <f t="shared" si="24"/>
        <v>5003562.5133929998</v>
      </c>
      <c r="K103">
        <f t="shared" si="25"/>
        <v>52717.648247906327</v>
      </c>
      <c r="L103">
        <f t="shared" si="26"/>
        <v>782313.13140873052</v>
      </c>
      <c r="M103">
        <f t="shared" si="27"/>
        <v>0</v>
      </c>
      <c r="N103">
        <f t="shared" si="28"/>
        <v>7406104.95553899</v>
      </c>
      <c r="O103">
        <f t="shared" si="29"/>
        <v>882250.92601735995</v>
      </c>
      <c r="P103">
        <f t="shared" si="30"/>
        <v>104077.85108244602</v>
      </c>
      <c r="Q103">
        <f t="shared" si="31"/>
        <v>14231027.025688432</v>
      </c>
    </row>
    <row r="104" spans="1:17" x14ac:dyDescent="0.25">
      <c r="A104" s="3">
        <v>40725</v>
      </c>
      <c r="B104" s="4">
        <v>16563549</v>
      </c>
      <c r="C104" s="5">
        <v>0</v>
      </c>
      <c r="D104" s="5">
        <v>198.5</v>
      </c>
      <c r="E104" s="5">
        <v>0</v>
      </c>
      <c r="F104" s="5">
        <v>31</v>
      </c>
      <c r="G104" s="5">
        <v>1</v>
      </c>
      <c r="H104" s="5">
        <v>31.300000000000182</v>
      </c>
      <c r="J104">
        <f t="shared" si="24"/>
        <v>5003562.5133929998</v>
      </c>
      <c r="K104">
        <f t="shared" si="25"/>
        <v>0</v>
      </c>
      <c r="L104">
        <f t="shared" si="26"/>
        <v>2974888.0571768777</v>
      </c>
      <c r="M104">
        <f t="shared" si="27"/>
        <v>0</v>
      </c>
      <c r="N104">
        <f t="shared" si="28"/>
        <v>7652975.1207236229</v>
      </c>
      <c r="O104">
        <f t="shared" si="29"/>
        <v>882250.92601735995</v>
      </c>
      <c r="P104">
        <f t="shared" si="30"/>
        <v>129786.32425819089</v>
      </c>
      <c r="Q104">
        <f t="shared" si="31"/>
        <v>16643462.941569053</v>
      </c>
    </row>
    <row r="105" spans="1:17" x14ac:dyDescent="0.25">
      <c r="A105" s="3">
        <v>40756</v>
      </c>
      <c r="B105" s="4">
        <v>15817066</v>
      </c>
      <c r="C105" s="5">
        <v>0</v>
      </c>
      <c r="D105" s="5">
        <v>122.2</v>
      </c>
      <c r="E105" s="5">
        <v>0</v>
      </c>
      <c r="F105" s="5">
        <v>31</v>
      </c>
      <c r="G105" s="5">
        <v>1</v>
      </c>
      <c r="H105" s="5">
        <v>36.699999999999818</v>
      </c>
      <c r="J105">
        <f t="shared" si="24"/>
        <v>5003562.5133929998</v>
      </c>
      <c r="K105">
        <f t="shared" si="25"/>
        <v>0</v>
      </c>
      <c r="L105">
        <f t="shared" si="26"/>
        <v>1831392.0432595187</v>
      </c>
      <c r="M105">
        <f t="shared" si="27"/>
        <v>0</v>
      </c>
      <c r="N105">
        <f t="shared" si="28"/>
        <v>7652975.1207236229</v>
      </c>
      <c r="O105">
        <f t="shared" si="29"/>
        <v>882250.92601735995</v>
      </c>
      <c r="P105">
        <f t="shared" si="30"/>
        <v>152177.57508867586</v>
      </c>
      <c r="Q105">
        <f t="shared" si="31"/>
        <v>15522358.178482177</v>
      </c>
    </row>
    <row r="106" spans="1:17" x14ac:dyDescent="0.25">
      <c r="A106" s="3">
        <v>40787</v>
      </c>
      <c r="B106" s="4">
        <v>13485911</v>
      </c>
      <c r="C106" s="5">
        <v>48</v>
      </c>
      <c r="D106" s="5">
        <v>39.299999999999997</v>
      </c>
      <c r="E106" s="5">
        <v>1</v>
      </c>
      <c r="F106" s="5">
        <v>30</v>
      </c>
      <c r="G106" s="5">
        <v>1</v>
      </c>
      <c r="H106" s="5">
        <v>29.5</v>
      </c>
      <c r="J106">
        <f t="shared" si="24"/>
        <v>5003562.5133929998</v>
      </c>
      <c r="K106">
        <f t="shared" si="25"/>
        <v>133181.42715260544</v>
      </c>
      <c r="L106">
        <f t="shared" si="26"/>
        <v>588982.87479622813</v>
      </c>
      <c r="M106">
        <f t="shared" si="27"/>
        <v>-422554.86454223702</v>
      </c>
      <c r="N106">
        <f t="shared" si="28"/>
        <v>7406104.95553899</v>
      </c>
      <c r="O106">
        <f t="shared" si="29"/>
        <v>882250.92601735995</v>
      </c>
      <c r="P106">
        <f t="shared" si="30"/>
        <v>122322.5739813613</v>
      </c>
      <c r="Q106">
        <f t="shared" si="31"/>
        <v>13713850.40633731</v>
      </c>
    </row>
    <row r="107" spans="1:17" x14ac:dyDescent="0.25">
      <c r="A107" s="3">
        <v>40817</v>
      </c>
      <c r="B107" s="4">
        <v>13233997</v>
      </c>
      <c r="C107" s="5">
        <v>235.4</v>
      </c>
      <c r="D107" s="5">
        <v>2.4</v>
      </c>
      <c r="E107" s="5">
        <v>1</v>
      </c>
      <c r="F107" s="5">
        <v>31</v>
      </c>
      <c r="G107" s="5">
        <v>1</v>
      </c>
      <c r="H107" s="5">
        <v>-8.1999999999998181</v>
      </c>
      <c r="J107">
        <f t="shared" si="24"/>
        <v>5003562.5133929998</v>
      </c>
      <c r="K107">
        <f t="shared" si="25"/>
        <v>653143.91566090262</v>
      </c>
      <c r="L107">
        <f t="shared" si="26"/>
        <v>35968.41983488416</v>
      </c>
      <c r="M107">
        <f t="shared" si="27"/>
        <v>-422554.86454223702</v>
      </c>
      <c r="N107">
        <f t="shared" si="28"/>
        <v>7652975.1207236229</v>
      </c>
      <c r="O107">
        <f t="shared" si="29"/>
        <v>882250.92601735995</v>
      </c>
      <c r="P107">
        <f t="shared" si="30"/>
        <v>-34001.529038886118</v>
      </c>
      <c r="Q107">
        <f t="shared" si="31"/>
        <v>13771344.502048649</v>
      </c>
    </row>
    <row r="108" spans="1:17" x14ac:dyDescent="0.25">
      <c r="A108" s="3">
        <v>40848</v>
      </c>
      <c r="B108" s="4">
        <v>13536526</v>
      </c>
      <c r="C108" s="5">
        <v>341.9</v>
      </c>
      <c r="D108" s="5">
        <v>0</v>
      </c>
      <c r="E108" s="5">
        <v>1</v>
      </c>
      <c r="F108" s="5">
        <v>30</v>
      </c>
      <c r="G108" s="5">
        <v>1</v>
      </c>
      <c r="H108" s="5">
        <v>-38.199999999999818</v>
      </c>
      <c r="J108">
        <f t="shared" si="24"/>
        <v>5003562.5133929998</v>
      </c>
      <c r="K108">
        <f t="shared" si="25"/>
        <v>948640.20715574583</v>
      </c>
      <c r="L108">
        <f t="shared" si="26"/>
        <v>0</v>
      </c>
      <c r="M108">
        <f t="shared" si="27"/>
        <v>-422554.86454223702</v>
      </c>
      <c r="N108">
        <f t="shared" si="28"/>
        <v>7406104.95553899</v>
      </c>
      <c r="O108">
        <f t="shared" si="29"/>
        <v>882250.92601735995</v>
      </c>
      <c r="P108">
        <f t="shared" si="30"/>
        <v>-158397.36698603322</v>
      </c>
      <c r="Q108">
        <f t="shared" si="31"/>
        <v>13659606.370576827</v>
      </c>
    </row>
    <row r="109" spans="1:17" x14ac:dyDescent="0.25">
      <c r="A109" s="3">
        <v>40878</v>
      </c>
      <c r="B109" s="4">
        <v>14776178</v>
      </c>
      <c r="C109" s="5">
        <v>534</v>
      </c>
      <c r="D109" s="5">
        <v>0</v>
      </c>
      <c r="E109" s="5">
        <v>0</v>
      </c>
      <c r="F109" s="5">
        <v>31</v>
      </c>
      <c r="G109" s="5">
        <v>1</v>
      </c>
      <c r="H109" s="5">
        <v>-37.900000000000091</v>
      </c>
      <c r="J109">
        <f t="shared" si="24"/>
        <v>5003562.5133929998</v>
      </c>
      <c r="K109">
        <f t="shared" si="25"/>
        <v>1481643.3770727357</v>
      </c>
      <c r="L109">
        <f t="shared" si="26"/>
        <v>0</v>
      </c>
      <c r="M109">
        <f t="shared" si="27"/>
        <v>0</v>
      </c>
      <c r="N109">
        <f t="shared" si="28"/>
        <v>7652975.1207236229</v>
      </c>
      <c r="O109">
        <f t="shared" si="29"/>
        <v>882250.92601735995</v>
      </c>
      <c r="P109">
        <f t="shared" si="30"/>
        <v>-157153.40860656288</v>
      </c>
      <c r="Q109">
        <f t="shared" si="31"/>
        <v>14863278.528600156</v>
      </c>
    </row>
    <row r="110" spans="1:17" x14ac:dyDescent="0.25">
      <c r="A110" s="3">
        <v>40909</v>
      </c>
      <c r="B110" s="4">
        <v>15377774</v>
      </c>
      <c r="C110" s="5">
        <v>610.79999999999995</v>
      </c>
      <c r="D110" s="5">
        <v>0</v>
      </c>
      <c r="E110" s="5">
        <v>0</v>
      </c>
      <c r="F110" s="5">
        <v>31</v>
      </c>
      <c r="G110" s="5">
        <v>1</v>
      </c>
      <c r="H110" s="5">
        <v>-9.5</v>
      </c>
      <c r="J110">
        <f t="shared" si="24"/>
        <v>5003562.5133929998</v>
      </c>
      <c r="K110">
        <f t="shared" si="25"/>
        <v>1694733.6605169042</v>
      </c>
      <c r="L110">
        <f t="shared" si="26"/>
        <v>0</v>
      </c>
      <c r="M110">
        <f t="shared" si="27"/>
        <v>0</v>
      </c>
      <c r="N110">
        <f t="shared" si="28"/>
        <v>7652975.1207236229</v>
      </c>
      <c r="O110">
        <f t="shared" si="29"/>
        <v>882250.92601735995</v>
      </c>
      <c r="P110">
        <f t="shared" si="30"/>
        <v>-39392.015349929912</v>
      </c>
      <c r="Q110">
        <f t="shared" si="31"/>
        <v>15194130.205300957</v>
      </c>
    </row>
    <row r="111" spans="1:17" x14ac:dyDescent="0.25">
      <c r="A111" s="3">
        <v>40940</v>
      </c>
      <c r="B111" s="4">
        <v>14331621</v>
      </c>
      <c r="C111" s="5">
        <v>532</v>
      </c>
      <c r="D111" s="5">
        <v>0</v>
      </c>
      <c r="E111" s="5">
        <v>0</v>
      </c>
      <c r="F111" s="5">
        <v>29</v>
      </c>
      <c r="G111" s="5">
        <v>1</v>
      </c>
      <c r="H111" s="5">
        <v>-17.099999999999909</v>
      </c>
      <c r="J111">
        <f t="shared" si="24"/>
        <v>5003562.5133929998</v>
      </c>
      <c r="K111">
        <f t="shared" si="25"/>
        <v>1476094.150941377</v>
      </c>
      <c r="L111">
        <f t="shared" si="26"/>
        <v>0</v>
      </c>
      <c r="M111">
        <f t="shared" si="27"/>
        <v>0</v>
      </c>
      <c r="N111">
        <f t="shared" si="28"/>
        <v>7159234.7903543571</v>
      </c>
      <c r="O111">
        <f t="shared" si="29"/>
        <v>882250.92601735995</v>
      </c>
      <c r="P111">
        <f t="shared" si="30"/>
        <v>-70905.627629873459</v>
      </c>
      <c r="Q111">
        <f t="shared" si="31"/>
        <v>14450236.753076222</v>
      </c>
    </row>
    <row r="112" spans="1:17" x14ac:dyDescent="0.25">
      <c r="A112" s="3">
        <v>40969</v>
      </c>
      <c r="B112" s="4">
        <v>14211977</v>
      </c>
      <c r="C112" s="5">
        <v>349.4</v>
      </c>
      <c r="D112" s="5">
        <v>0.2</v>
      </c>
      <c r="E112" s="5">
        <v>1</v>
      </c>
      <c r="F112" s="5">
        <v>31</v>
      </c>
      <c r="G112" s="5">
        <v>1</v>
      </c>
      <c r="H112" s="5">
        <v>-24.100000000000364</v>
      </c>
      <c r="J112">
        <f t="shared" si="24"/>
        <v>5003562.5133929998</v>
      </c>
      <c r="K112">
        <f t="shared" si="25"/>
        <v>969449.80514834041</v>
      </c>
      <c r="L112">
        <f t="shared" si="26"/>
        <v>2997.3683195736803</v>
      </c>
      <c r="M112">
        <f t="shared" si="27"/>
        <v>-422554.86454223702</v>
      </c>
      <c r="N112">
        <f t="shared" si="28"/>
        <v>7652975.1207236229</v>
      </c>
      <c r="O112">
        <f t="shared" si="29"/>
        <v>882250.92601735995</v>
      </c>
      <c r="P112">
        <f t="shared" si="30"/>
        <v>-99931.323150876342</v>
      </c>
      <c r="Q112">
        <f t="shared" si="31"/>
        <v>13988749.545908784</v>
      </c>
    </row>
    <row r="113" spans="1:17" x14ac:dyDescent="0.25">
      <c r="A113" s="3">
        <v>41000</v>
      </c>
      <c r="B113" s="4">
        <v>13069683</v>
      </c>
      <c r="C113" s="5">
        <v>321.7</v>
      </c>
      <c r="D113" s="5">
        <v>0</v>
      </c>
      <c r="E113" s="5">
        <v>1</v>
      </c>
      <c r="F113" s="5">
        <v>30</v>
      </c>
      <c r="G113" s="5">
        <v>1</v>
      </c>
      <c r="H113" s="5">
        <v>-9.5999999999999091</v>
      </c>
      <c r="J113">
        <f t="shared" si="24"/>
        <v>5003562.5133929998</v>
      </c>
      <c r="K113">
        <f t="shared" si="25"/>
        <v>892593.02322902437</v>
      </c>
      <c r="L113">
        <f t="shared" si="26"/>
        <v>0</v>
      </c>
      <c r="M113">
        <f t="shared" si="27"/>
        <v>-422554.86454223702</v>
      </c>
      <c r="N113">
        <f t="shared" si="28"/>
        <v>7406104.95553899</v>
      </c>
      <c r="O113">
        <f t="shared" si="29"/>
        <v>882250.92601735995</v>
      </c>
      <c r="P113">
        <f t="shared" si="30"/>
        <v>-39806.668143086696</v>
      </c>
      <c r="Q113">
        <f t="shared" si="31"/>
        <v>13722149.885493051</v>
      </c>
    </row>
    <row r="114" spans="1:17" x14ac:dyDescent="0.25">
      <c r="A114" s="3">
        <v>41030</v>
      </c>
      <c r="B114" s="4">
        <v>13868621</v>
      </c>
      <c r="C114" s="5">
        <v>81.3</v>
      </c>
      <c r="D114" s="5">
        <v>36.700000000000003</v>
      </c>
      <c r="E114" s="5">
        <v>1</v>
      </c>
      <c r="F114" s="5">
        <v>31</v>
      </c>
      <c r="G114" s="5">
        <v>1</v>
      </c>
      <c r="H114" s="5">
        <v>23.700000000000273</v>
      </c>
      <c r="J114">
        <f t="shared" si="24"/>
        <v>5003562.5133929998</v>
      </c>
      <c r="K114">
        <f t="shared" si="25"/>
        <v>225576.04223972547</v>
      </c>
      <c r="L114">
        <f t="shared" si="26"/>
        <v>550017.08664177032</v>
      </c>
      <c r="M114">
        <f t="shared" si="27"/>
        <v>-422554.86454223702</v>
      </c>
      <c r="N114">
        <f t="shared" si="28"/>
        <v>7652975.1207236229</v>
      </c>
      <c r="O114">
        <f t="shared" si="29"/>
        <v>882250.92601735995</v>
      </c>
      <c r="P114">
        <f t="shared" si="30"/>
        <v>98272.711978247331</v>
      </c>
      <c r="Q114">
        <f t="shared" si="31"/>
        <v>13990099.536451489</v>
      </c>
    </row>
    <row r="115" spans="1:17" x14ac:dyDescent="0.25">
      <c r="A115" s="3">
        <v>41061</v>
      </c>
      <c r="B115" s="4">
        <v>14868354</v>
      </c>
      <c r="C115" s="5">
        <v>23.2</v>
      </c>
      <c r="D115" s="5">
        <v>101.6</v>
      </c>
      <c r="E115" s="5">
        <v>0</v>
      </c>
      <c r="F115" s="5">
        <v>30</v>
      </c>
      <c r="G115" s="5">
        <v>1</v>
      </c>
      <c r="H115" s="5">
        <v>35.899999999999636</v>
      </c>
      <c r="J115">
        <f t="shared" si="24"/>
        <v>5003562.5133929998</v>
      </c>
      <c r="K115">
        <f t="shared" si="25"/>
        <v>64371.023123759296</v>
      </c>
      <c r="L115">
        <f t="shared" si="26"/>
        <v>1522663.1063434295</v>
      </c>
      <c r="M115">
        <f t="shared" si="27"/>
        <v>0</v>
      </c>
      <c r="N115">
        <f t="shared" si="28"/>
        <v>7406104.95553899</v>
      </c>
      <c r="O115">
        <f t="shared" si="29"/>
        <v>882250.92601735995</v>
      </c>
      <c r="P115">
        <f t="shared" si="30"/>
        <v>148860.35274341784</v>
      </c>
      <c r="Q115">
        <f t="shared" si="31"/>
        <v>15027812.877159955</v>
      </c>
    </row>
    <row r="116" spans="1:17" x14ac:dyDescent="0.25">
      <c r="A116" s="3">
        <v>41091</v>
      </c>
      <c r="B116" s="4">
        <v>16622947</v>
      </c>
      <c r="C116" s="5">
        <v>0</v>
      </c>
      <c r="D116" s="5">
        <v>190.1</v>
      </c>
      <c r="E116" s="5">
        <v>0</v>
      </c>
      <c r="F116" s="5">
        <v>31</v>
      </c>
      <c r="G116" s="5">
        <v>1</v>
      </c>
      <c r="H116" s="5">
        <v>51.300000000000182</v>
      </c>
      <c r="J116">
        <f t="shared" si="24"/>
        <v>5003562.5133929998</v>
      </c>
      <c r="K116">
        <f t="shared" si="25"/>
        <v>0</v>
      </c>
      <c r="L116">
        <f t="shared" si="26"/>
        <v>2848998.5877547828</v>
      </c>
      <c r="M116">
        <f t="shared" si="27"/>
        <v>0</v>
      </c>
      <c r="N116">
        <f t="shared" si="28"/>
        <v>7652975.1207236229</v>
      </c>
      <c r="O116">
        <f t="shared" si="29"/>
        <v>882250.92601735995</v>
      </c>
      <c r="P116">
        <f t="shared" si="30"/>
        <v>212716.88288962227</v>
      </c>
      <c r="Q116">
        <f t="shared" si="31"/>
        <v>16600504.030778389</v>
      </c>
    </row>
    <row r="117" spans="1:17" x14ac:dyDescent="0.25">
      <c r="A117" s="3">
        <v>41122</v>
      </c>
      <c r="B117" s="4">
        <v>15780828</v>
      </c>
      <c r="C117" s="5">
        <v>2</v>
      </c>
      <c r="D117" s="5">
        <v>112.1</v>
      </c>
      <c r="E117" s="5">
        <v>0</v>
      </c>
      <c r="F117" s="5">
        <v>31</v>
      </c>
      <c r="G117" s="5">
        <v>1</v>
      </c>
      <c r="H117" s="5">
        <v>37.599999999999909</v>
      </c>
      <c r="J117">
        <f t="shared" si="24"/>
        <v>5003562.5133929998</v>
      </c>
      <c r="K117">
        <f t="shared" si="25"/>
        <v>5549.2261313585605</v>
      </c>
      <c r="L117">
        <f t="shared" si="26"/>
        <v>1680024.9431210477</v>
      </c>
      <c r="M117">
        <f t="shared" si="27"/>
        <v>0</v>
      </c>
      <c r="N117">
        <f t="shared" si="28"/>
        <v>7652975.1207236229</v>
      </c>
      <c r="O117">
        <f t="shared" si="29"/>
        <v>882250.92601735995</v>
      </c>
      <c r="P117">
        <f t="shared" si="30"/>
        <v>155909.45022709065</v>
      </c>
      <c r="Q117">
        <f t="shared" si="31"/>
        <v>15380272.17961348</v>
      </c>
    </row>
    <row r="118" spans="1:17" x14ac:dyDescent="0.25">
      <c r="A118" s="3">
        <v>41153</v>
      </c>
      <c r="B118" s="4">
        <v>14057851</v>
      </c>
      <c r="C118" s="5">
        <v>85</v>
      </c>
      <c r="D118" s="5">
        <v>35.6</v>
      </c>
      <c r="E118" s="5">
        <v>1</v>
      </c>
      <c r="F118" s="5">
        <v>30</v>
      </c>
      <c r="G118" s="5">
        <v>1</v>
      </c>
      <c r="H118" s="5">
        <v>43.200000000000273</v>
      </c>
      <c r="J118">
        <f t="shared" si="24"/>
        <v>5003562.5133929998</v>
      </c>
      <c r="K118">
        <f t="shared" si="25"/>
        <v>235842.11058273882</v>
      </c>
      <c r="L118">
        <f t="shared" si="26"/>
        <v>533531.56088411505</v>
      </c>
      <c r="M118">
        <f t="shared" si="27"/>
        <v>-422554.86454223702</v>
      </c>
      <c r="N118">
        <f t="shared" si="28"/>
        <v>7406104.95553899</v>
      </c>
      <c r="O118">
        <f t="shared" si="29"/>
        <v>882250.92601735995</v>
      </c>
      <c r="P118">
        <f t="shared" si="30"/>
        <v>179130.00664389294</v>
      </c>
      <c r="Q118">
        <f t="shared" si="31"/>
        <v>13817867.208517861</v>
      </c>
    </row>
    <row r="119" spans="1:17" x14ac:dyDescent="0.25">
      <c r="A119" s="6">
        <v>41183</v>
      </c>
      <c r="B119" s="4">
        <v>13542230</v>
      </c>
      <c r="C119" s="5">
        <v>242.5</v>
      </c>
      <c r="D119" s="5">
        <v>1.1000000000000001</v>
      </c>
      <c r="E119" s="5">
        <v>1</v>
      </c>
      <c r="F119" s="5">
        <v>31</v>
      </c>
      <c r="G119" s="5">
        <v>1</v>
      </c>
      <c r="H119" s="5">
        <v>-4.1000000000003638</v>
      </c>
      <c r="J119">
        <f t="shared" si="24"/>
        <v>5003562.5133929998</v>
      </c>
      <c r="K119">
        <f t="shared" si="25"/>
        <v>672843.66842722544</v>
      </c>
      <c r="L119">
        <f t="shared" si="26"/>
        <v>16485.525757655243</v>
      </c>
      <c r="M119">
        <f t="shared" si="27"/>
        <v>-422554.86454223702</v>
      </c>
      <c r="N119">
        <f t="shared" si="28"/>
        <v>7652975.1207236229</v>
      </c>
      <c r="O119">
        <f t="shared" si="29"/>
        <v>882250.92601735995</v>
      </c>
      <c r="P119">
        <f t="shared" si="30"/>
        <v>-17000.764519444943</v>
      </c>
      <c r="Q119">
        <f t="shared" si="31"/>
        <v>13788562.125257181</v>
      </c>
    </row>
    <row r="120" spans="1:17" x14ac:dyDescent="0.25">
      <c r="A120" s="6">
        <v>41214</v>
      </c>
      <c r="B120" s="4">
        <v>14045765</v>
      </c>
      <c r="C120" s="5">
        <v>434</v>
      </c>
      <c r="D120" s="5">
        <v>0</v>
      </c>
      <c r="E120" s="5">
        <v>1</v>
      </c>
      <c r="F120" s="5">
        <v>30</v>
      </c>
      <c r="G120" s="5">
        <v>1</v>
      </c>
      <c r="H120" s="5">
        <v>5.5</v>
      </c>
      <c r="J120">
        <f t="shared" si="24"/>
        <v>5003562.5133929998</v>
      </c>
      <c r="K120">
        <f t="shared" si="25"/>
        <v>1204182.0705048076</v>
      </c>
      <c r="L120">
        <f t="shared" si="26"/>
        <v>0</v>
      </c>
      <c r="M120">
        <f t="shared" si="27"/>
        <v>-422554.86454223702</v>
      </c>
      <c r="N120">
        <f t="shared" si="28"/>
        <v>7406104.95553899</v>
      </c>
      <c r="O120">
        <f t="shared" si="29"/>
        <v>882250.92601735995</v>
      </c>
      <c r="P120">
        <f t="shared" si="30"/>
        <v>22805.903623643633</v>
      </c>
      <c r="Q120">
        <f t="shared" si="31"/>
        <v>14096351.504535565</v>
      </c>
    </row>
    <row r="121" spans="1:17" x14ac:dyDescent="0.25">
      <c r="A121" s="6">
        <v>41244</v>
      </c>
      <c r="B121" s="4">
        <v>14927116</v>
      </c>
      <c r="C121" s="5">
        <v>533.5</v>
      </c>
      <c r="D121" s="5">
        <v>0</v>
      </c>
      <c r="E121" s="5">
        <v>0</v>
      </c>
      <c r="F121" s="5">
        <v>31</v>
      </c>
      <c r="G121" s="5">
        <v>1</v>
      </c>
      <c r="H121" s="5">
        <v>-24.299999999999727</v>
      </c>
      <c r="J121">
        <f t="shared" si="24"/>
        <v>5003562.5133929998</v>
      </c>
      <c r="K121">
        <f t="shared" si="25"/>
        <v>1480256.0705398959</v>
      </c>
      <c r="L121">
        <f t="shared" si="26"/>
        <v>0</v>
      </c>
      <c r="M121">
        <f t="shared" si="27"/>
        <v>0</v>
      </c>
      <c r="N121">
        <f t="shared" si="28"/>
        <v>7652975.1207236229</v>
      </c>
      <c r="O121">
        <f t="shared" si="29"/>
        <v>882250.92601735995</v>
      </c>
      <c r="P121">
        <f t="shared" si="30"/>
        <v>-100760.62873718802</v>
      </c>
      <c r="Q121">
        <f t="shared" si="31"/>
        <v>14918284.001936691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122"/>
  <sheetViews>
    <sheetView workbookViewId="0"/>
  </sheetViews>
  <sheetFormatPr defaultColWidth="9.140625" defaultRowHeight="15" x14ac:dyDescent="0.25"/>
  <cols>
    <col min="1" max="1" width="10.7109375" bestFit="1" customWidth="1"/>
    <col min="2" max="2" width="10.7109375" customWidth="1"/>
    <col min="3" max="3" width="10.5703125" bestFit="1" customWidth="1"/>
  </cols>
  <sheetData>
    <row r="1" spans="1:5" x14ac:dyDescent="0.25">
      <c r="A1" s="2" t="s">
        <v>1</v>
      </c>
      <c r="B1" s="2" t="s">
        <v>0</v>
      </c>
      <c r="C1" s="2" t="s">
        <v>2</v>
      </c>
      <c r="D1" t="s">
        <v>32</v>
      </c>
      <c r="E1" t="s">
        <v>33</v>
      </c>
    </row>
    <row r="2" spans="1:5" x14ac:dyDescent="0.25">
      <c r="A2" s="3">
        <v>37622</v>
      </c>
      <c r="B2" s="9">
        <f t="shared" ref="B2:B33" si="0">YEAR(A2)</f>
        <v>2003</v>
      </c>
      <c r="C2" s="4">
        <v>14725364</v>
      </c>
      <c r="D2">
        <v>14926411.643148167</v>
      </c>
      <c r="E2" s="8">
        <f t="shared" ref="E2:E33" si="1">ABS(D2-C2)/C2</f>
        <v>1.3653152692739349E-2</v>
      </c>
    </row>
    <row r="3" spans="1:5" x14ac:dyDescent="0.25">
      <c r="A3" s="3">
        <v>37653</v>
      </c>
      <c r="B3" s="9">
        <f t="shared" si="0"/>
        <v>2003</v>
      </c>
      <c r="C3" s="4">
        <v>13813814</v>
      </c>
      <c r="D3">
        <v>13843356.740470985</v>
      </c>
      <c r="E3" s="8">
        <f t="shared" si="1"/>
        <v>2.1386374878787965E-3</v>
      </c>
    </row>
    <row r="4" spans="1:5" x14ac:dyDescent="0.25">
      <c r="A4" s="3">
        <v>37681</v>
      </c>
      <c r="B4" s="9">
        <f t="shared" si="0"/>
        <v>2003</v>
      </c>
      <c r="C4" s="4">
        <v>14528938</v>
      </c>
      <c r="D4">
        <v>13841749.241315886</v>
      </c>
      <c r="E4" s="8">
        <f t="shared" si="1"/>
        <v>4.7297934555444704E-2</v>
      </c>
    </row>
    <row r="5" spans="1:5" x14ac:dyDescent="0.25">
      <c r="A5" s="3">
        <v>37712</v>
      </c>
      <c r="B5" s="9">
        <f t="shared" si="0"/>
        <v>2003</v>
      </c>
      <c r="C5" s="4">
        <v>13401771</v>
      </c>
      <c r="D5">
        <v>13055380.432810698</v>
      </c>
      <c r="E5" s="8">
        <f t="shared" si="1"/>
        <v>2.5846626329408425E-2</v>
      </c>
    </row>
    <row r="6" spans="1:5" x14ac:dyDescent="0.25">
      <c r="A6" s="3">
        <v>37742</v>
      </c>
      <c r="B6" s="9">
        <f t="shared" si="0"/>
        <v>2003</v>
      </c>
      <c r="C6" s="4">
        <v>12623569</v>
      </c>
      <c r="D6">
        <v>12792272.269691246</v>
      </c>
      <c r="E6" s="8">
        <f t="shared" si="1"/>
        <v>1.3364150003160408E-2</v>
      </c>
    </row>
    <row r="7" spans="1:5" x14ac:dyDescent="0.25">
      <c r="A7" s="3">
        <v>37773</v>
      </c>
      <c r="B7" s="9">
        <f t="shared" si="0"/>
        <v>2003</v>
      </c>
      <c r="C7" s="4">
        <v>13621464</v>
      </c>
      <c r="D7">
        <v>13360623.000687011</v>
      </c>
      <c r="E7" s="8">
        <f t="shared" si="1"/>
        <v>1.9149263200562688E-2</v>
      </c>
    </row>
    <row r="8" spans="1:5" x14ac:dyDescent="0.25">
      <c r="A8" s="3">
        <v>37803</v>
      </c>
      <c r="B8" s="9">
        <f t="shared" si="0"/>
        <v>2003</v>
      </c>
      <c r="C8" s="4">
        <v>15172270</v>
      </c>
      <c r="D8">
        <v>14513381.129182177</v>
      </c>
      <c r="E8" s="8">
        <f t="shared" si="1"/>
        <v>4.3427178056930395E-2</v>
      </c>
    </row>
    <row r="9" spans="1:5" x14ac:dyDescent="0.25">
      <c r="A9" s="3">
        <v>37834</v>
      </c>
      <c r="B9" s="9">
        <f t="shared" si="0"/>
        <v>2003</v>
      </c>
      <c r="C9" s="4">
        <v>13939309</v>
      </c>
      <c r="D9">
        <v>14660845.226647623</v>
      </c>
      <c r="E9" s="8">
        <f t="shared" si="1"/>
        <v>5.1762696891762917E-2</v>
      </c>
    </row>
    <row r="10" spans="1:5" x14ac:dyDescent="0.25">
      <c r="A10" s="3">
        <v>37865</v>
      </c>
      <c r="B10" s="9">
        <f t="shared" si="0"/>
        <v>2003</v>
      </c>
      <c r="C10" s="4">
        <v>13536278</v>
      </c>
      <c r="D10">
        <v>12570028.687674262</v>
      </c>
      <c r="E10" s="8">
        <f t="shared" si="1"/>
        <v>7.1382200655581859E-2</v>
      </c>
    </row>
    <row r="11" spans="1:5" x14ac:dyDescent="0.25">
      <c r="A11" s="3">
        <v>37895</v>
      </c>
      <c r="B11" s="9">
        <f t="shared" si="0"/>
        <v>2003</v>
      </c>
      <c r="C11" s="4">
        <v>12902693</v>
      </c>
      <c r="D11">
        <v>12945041.807005124</v>
      </c>
      <c r="E11" s="8">
        <f t="shared" si="1"/>
        <v>3.2821680718222285E-3</v>
      </c>
    </row>
    <row r="12" spans="1:5" x14ac:dyDescent="0.25">
      <c r="A12" s="3">
        <v>37926</v>
      </c>
      <c r="B12" s="9">
        <f t="shared" si="0"/>
        <v>2003</v>
      </c>
      <c r="C12" s="4">
        <v>12759013</v>
      </c>
      <c r="D12">
        <v>13009450.699638357</v>
      </c>
      <c r="E12" s="8">
        <f t="shared" si="1"/>
        <v>1.962829723885048E-2</v>
      </c>
    </row>
    <row r="13" spans="1:5" x14ac:dyDescent="0.25">
      <c r="A13" s="3">
        <v>37956</v>
      </c>
      <c r="B13" s="9">
        <f t="shared" si="0"/>
        <v>2003</v>
      </c>
      <c r="C13" s="4">
        <v>13845612</v>
      </c>
      <c r="D13">
        <v>14141918.631693037</v>
      </c>
      <c r="E13" s="8">
        <f t="shared" si="1"/>
        <v>2.1400760883161916E-2</v>
      </c>
    </row>
    <row r="14" spans="1:5" x14ac:dyDescent="0.25">
      <c r="A14" s="3">
        <v>37987</v>
      </c>
      <c r="B14" s="9">
        <f t="shared" si="0"/>
        <v>2004</v>
      </c>
      <c r="C14" s="4">
        <v>14085449</v>
      </c>
      <c r="D14">
        <v>15033608.880635917</v>
      </c>
      <c r="E14" s="8">
        <f t="shared" si="1"/>
        <v>6.7314849575325367E-2</v>
      </c>
    </row>
    <row r="15" spans="1:5" x14ac:dyDescent="0.25">
      <c r="A15" s="3">
        <v>38018</v>
      </c>
      <c r="B15" s="9">
        <f t="shared" si="0"/>
        <v>2004</v>
      </c>
      <c r="C15" s="4">
        <v>13888435</v>
      </c>
      <c r="D15">
        <v>13896861.001644887</v>
      </c>
      <c r="E15" s="8">
        <f t="shared" si="1"/>
        <v>6.0669194512463288E-4</v>
      </c>
    </row>
    <row r="16" spans="1:5" x14ac:dyDescent="0.25">
      <c r="A16" s="3">
        <v>38047</v>
      </c>
      <c r="B16" s="9">
        <f t="shared" si="0"/>
        <v>2004</v>
      </c>
      <c r="C16" s="4">
        <v>13762531</v>
      </c>
      <c r="D16">
        <v>13604711.092171969</v>
      </c>
      <c r="E16" s="8">
        <f t="shared" si="1"/>
        <v>1.1467360751305927E-2</v>
      </c>
    </row>
    <row r="17" spans="1:5" x14ac:dyDescent="0.25">
      <c r="A17" s="3">
        <v>38078</v>
      </c>
      <c r="B17" s="9">
        <f t="shared" si="0"/>
        <v>2004</v>
      </c>
      <c r="C17" s="4">
        <v>12400465</v>
      </c>
      <c r="D17">
        <v>12919751.072250305</v>
      </c>
      <c r="E17" s="8">
        <f t="shared" si="1"/>
        <v>4.1876338689743067E-2</v>
      </c>
    </row>
    <row r="18" spans="1:5" x14ac:dyDescent="0.25">
      <c r="A18" s="3">
        <v>38108</v>
      </c>
      <c r="B18" s="9">
        <f t="shared" si="0"/>
        <v>2004</v>
      </c>
      <c r="C18" s="4">
        <v>12698878</v>
      </c>
      <c r="D18">
        <v>12910321.391293881</v>
      </c>
      <c r="E18" s="8">
        <f t="shared" si="1"/>
        <v>1.6650556946360258E-2</v>
      </c>
    </row>
    <row r="19" spans="1:5" x14ac:dyDescent="0.25">
      <c r="A19" s="3">
        <v>38139</v>
      </c>
      <c r="B19" s="9">
        <f t="shared" si="0"/>
        <v>2004</v>
      </c>
      <c r="C19" s="4">
        <v>12797929</v>
      </c>
      <c r="D19">
        <v>13063526.299176501</v>
      </c>
      <c r="E19" s="8">
        <f t="shared" si="1"/>
        <v>2.0753146792461586E-2</v>
      </c>
    </row>
    <row r="20" spans="1:5" x14ac:dyDescent="0.25">
      <c r="A20" s="3">
        <v>38169</v>
      </c>
      <c r="B20" s="9">
        <f t="shared" si="0"/>
        <v>2004</v>
      </c>
      <c r="C20" s="4">
        <v>13695289</v>
      </c>
      <c r="D20">
        <v>14115640.19426336</v>
      </c>
      <c r="E20" s="8">
        <f t="shared" si="1"/>
        <v>3.0693123326083847E-2</v>
      </c>
    </row>
    <row r="21" spans="1:5" x14ac:dyDescent="0.25">
      <c r="A21" s="3">
        <v>38200</v>
      </c>
      <c r="B21" s="9">
        <f t="shared" si="0"/>
        <v>2004</v>
      </c>
      <c r="C21" s="4">
        <v>13771120</v>
      </c>
      <c r="D21">
        <v>13654100.804254362</v>
      </c>
      <c r="E21" s="8">
        <f t="shared" si="1"/>
        <v>8.4974349033076213E-3</v>
      </c>
    </row>
    <row r="22" spans="1:5" x14ac:dyDescent="0.25">
      <c r="A22" s="3">
        <v>38231</v>
      </c>
      <c r="B22" s="9">
        <f t="shared" si="0"/>
        <v>2004</v>
      </c>
      <c r="C22" s="4">
        <v>13033548</v>
      </c>
      <c r="D22">
        <v>12774471.303962154</v>
      </c>
      <c r="E22" s="8">
        <f t="shared" si="1"/>
        <v>1.9877679971550776E-2</v>
      </c>
    </row>
    <row r="23" spans="1:5" x14ac:dyDescent="0.25">
      <c r="A23" s="3">
        <v>38261</v>
      </c>
      <c r="B23" s="9">
        <f t="shared" si="0"/>
        <v>2004</v>
      </c>
      <c r="C23" s="4">
        <v>12801196</v>
      </c>
      <c r="D23">
        <v>12740473.449508877</v>
      </c>
      <c r="E23" s="8">
        <f t="shared" si="1"/>
        <v>4.7435060357737301E-3</v>
      </c>
    </row>
    <row r="24" spans="1:5" x14ac:dyDescent="0.25">
      <c r="A24" s="3">
        <v>38292</v>
      </c>
      <c r="B24" s="9">
        <f t="shared" si="0"/>
        <v>2004</v>
      </c>
      <c r="C24" s="4">
        <v>13166644</v>
      </c>
      <c r="D24">
        <v>12873936.60591222</v>
      </c>
      <c r="E24" s="8">
        <f t="shared" si="1"/>
        <v>2.2230979594176029E-2</v>
      </c>
    </row>
    <row r="25" spans="1:5" x14ac:dyDescent="0.25">
      <c r="A25" s="3">
        <v>38322</v>
      </c>
      <c r="B25" s="9">
        <f t="shared" si="0"/>
        <v>2004</v>
      </c>
      <c r="C25" s="4">
        <v>13797330</v>
      </c>
      <c r="D25">
        <v>14302400.342073865</v>
      </c>
      <c r="E25" s="8">
        <f t="shared" si="1"/>
        <v>3.6606382689539585E-2</v>
      </c>
    </row>
    <row r="26" spans="1:5" x14ac:dyDescent="0.25">
      <c r="A26" s="3">
        <v>38353</v>
      </c>
      <c r="B26" s="9">
        <f t="shared" si="0"/>
        <v>2005</v>
      </c>
      <c r="C26" s="4">
        <v>14766967</v>
      </c>
      <c r="D26">
        <v>14714620.316782966</v>
      </c>
      <c r="E26" s="8">
        <f t="shared" si="1"/>
        <v>3.5448500167321933E-3</v>
      </c>
    </row>
    <row r="27" spans="1:5" x14ac:dyDescent="0.25">
      <c r="A27" s="3">
        <v>38384</v>
      </c>
      <c r="B27" s="9">
        <f t="shared" si="0"/>
        <v>2005</v>
      </c>
      <c r="C27" s="4">
        <v>13804600</v>
      </c>
      <c r="D27">
        <v>13542438.768029688</v>
      </c>
      <c r="E27" s="8">
        <f t="shared" si="1"/>
        <v>1.8990860435674491E-2</v>
      </c>
    </row>
    <row r="28" spans="1:5" x14ac:dyDescent="0.25">
      <c r="A28" s="3">
        <v>38412</v>
      </c>
      <c r="B28" s="9">
        <f t="shared" si="0"/>
        <v>2005</v>
      </c>
      <c r="C28" s="4">
        <v>13686035</v>
      </c>
      <c r="D28">
        <v>13846316.167405877</v>
      </c>
      <c r="E28" s="8">
        <f t="shared" si="1"/>
        <v>1.1711293110523045E-2</v>
      </c>
    </row>
    <row r="29" spans="1:5" x14ac:dyDescent="0.25">
      <c r="A29" s="3">
        <v>38443</v>
      </c>
      <c r="B29" s="9">
        <f t="shared" si="0"/>
        <v>2005</v>
      </c>
      <c r="C29" s="4">
        <v>12498043</v>
      </c>
      <c r="D29">
        <v>12844169.032044357</v>
      </c>
      <c r="E29" s="8">
        <f t="shared" si="1"/>
        <v>2.7694418401693503E-2</v>
      </c>
    </row>
    <row r="30" spans="1:5" x14ac:dyDescent="0.25">
      <c r="A30" s="3">
        <v>38473</v>
      </c>
      <c r="B30" s="9">
        <f t="shared" si="0"/>
        <v>2005</v>
      </c>
      <c r="C30" s="4">
        <v>12869194</v>
      </c>
      <c r="D30">
        <v>12907075.420854727</v>
      </c>
      <c r="E30" s="8">
        <f t="shared" si="1"/>
        <v>2.9435736888205125E-3</v>
      </c>
    </row>
    <row r="31" spans="1:5" x14ac:dyDescent="0.25">
      <c r="A31" s="3">
        <v>38504</v>
      </c>
      <c r="B31" s="9">
        <f t="shared" si="0"/>
        <v>2005</v>
      </c>
      <c r="C31" s="4">
        <v>14454200</v>
      </c>
      <c r="D31">
        <v>14765015.831106016</v>
      </c>
      <c r="E31" s="8">
        <f t="shared" si="1"/>
        <v>2.1503495946231296E-2</v>
      </c>
    </row>
    <row r="32" spans="1:5" x14ac:dyDescent="0.25">
      <c r="A32" s="3">
        <v>38534</v>
      </c>
      <c r="B32" s="9">
        <f t="shared" si="0"/>
        <v>2005</v>
      </c>
      <c r="C32" s="4">
        <v>15509626</v>
      </c>
      <c r="D32">
        <v>15686075.901108768</v>
      </c>
      <c r="E32" s="8">
        <f t="shared" si="1"/>
        <v>1.1376799228348113E-2</v>
      </c>
    </row>
    <row r="33" spans="1:5" x14ac:dyDescent="0.25">
      <c r="A33" s="3">
        <v>38565</v>
      </c>
      <c r="B33" s="9">
        <f t="shared" si="0"/>
        <v>2005</v>
      </c>
      <c r="C33" s="4">
        <v>14861042</v>
      </c>
      <c r="D33">
        <v>14937822.078710062</v>
      </c>
      <c r="E33" s="8">
        <f t="shared" si="1"/>
        <v>5.1665339960725786E-3</v>
      </c>
    </row>
    <row r="34" spans="1:5" x14ac:dyDescent="0.25">
      <c r="A34" s="3">
        <v>38596</v>
      </c>
      <c r="B34" s="9">
        <f t="shared" ref="B34:B65" si="2">YEAR(A34)</f>
        <v>2005</v>
      </c>
      <c r="C34" s="4">
        <v>13389341</v>
      </c>
      <c r="D34">
        <v>13003958.174462741</v>
      </c>
      <c r="E34" s="8">
        <f t="shared" ref="E34:E65" si="3">ABS(D34-C34)/C34</f>
        <v>2.8782807573371889E-2</v>
      </c>
    </row>
    <row r="35" spans="1:5" x14ac:dyDescent="0.25">
      <c r="A35" s="3">
        <v>38626</v>
      </c>
      <c r="B35" s="9">
        <f t="shared" si="2"/>
        <v>2005</v>
      </c>
      <c r="C35" s="4">
        <v>12747922</v>
      </c>
      <c r="D35">
        <v>12975438.67450705</v>
      </c>
      <c r="E35" s="8">
        <f t="shared" si="3"/>
        <v>1.7847353828102326E-2</v>
      </c>
    </row>
    <row r="36" spans="1:5" x14ac:dyDescent="0.25">
      <c r="A36" s="3">
        <v>38657</v>
      </c>
      <c r="B36" s="9">
        <f t="shared" si="2"/>
        <v>2005</v>
      </c>
      <c r="C36" s="4">
        <v>12843936</v>
      </c>
      <c r="D36">
        <v>12997183.913814967</v>
      </c>
      <c r="E36" s="8">
        <f t="shared" si="3"/>
        <v>1.1931538261711012E-2</v>
      </c>
    </row>
    <row r="37" spans="1:5" x14ac:dyDescent="0.25">
      <c r="A37" s="3">
        <v>38687</v>
      </c>
      <c r="B37" s="9">
        <f t="shared" si="2"/>
        <v>2005</v>
      </c>
      <c r="C37" s="4">
        <v>14193120</v>
      </c>
      <c r="D37">
        <v>14364408.326591715</v>
      </c>
      <c r="E37" s="8">
        <f t="shared" si="3"/>
        <v>1.2068405438107704E-2</v>
      </c>
    </row>
    <row r="38" spans="1:5" x14ac:dyDescent="0.25">
      <c r="A38" s="3">
        <v>38718</v>
      </c>
      <c r="B38" s="9">
        <f t="shared" si="2"/>
        <v>2006</v>
      </c>
      <c r="C38" s="4">
        <v>14265893</v>
      </c>
      <c r="D38">
        <v>14107541.134679118</v>
      </c>
      <c r="E38" s="8">
        <f t="shared" si="3"/>
        <v>1.1100031755522197E-2</v>
      </c>
    </row>
    <row r="39" spans="1:5" x14ac:dyDescent="0.25">
      <c r="A39" s="3">
        <v>38749</v>
      </c>
      <c r="B39" s="9">
        <f t="shared" si="2"/>
        <v>2006</v>
      </c>
      <c r="C39" s="4">
        <v>13236791</v>
      </c>
      <c r="D39">
        <v>13500158.241278667</v>
      </c>
      <c r="E39" s="8">
        <f t="shared" si="3"/>
        <v>1.9896607967797256E-2</v>
      </c>
    </row>
    <row r="40" spans="1:5" x14ac:dyDescent="0.25">
      <c r="A40" s="3">
        <v>38777</v>
      </c>
      <c r="B40" s="9">
        <f t="shared" si="2"/>
        <v>2006</v>
      </c>
      <c r="C40" s="4">
        <v>13910653</v>
      </c>
      <c r="D40">
        <v>13573636.348050784</v>
      </c>
      <c r="E40" s="8">
        <f t="shared" si="3"/>
        <v>2.422723447628344E-2</v>
      </c>
    </row>
    <row r="41" spans="1:5" x14ac:dyDescent="0.25">
      <c r="A41" s="3">
        <v>38808</v>
      </c>
      <c r="B41" s="9">
        <f t="shared" si="2"/>
        <v>2006</v>
      </c>
      <c r="C41" s="4">
        <v>12254987</v>
      </c>
      <c r="D41">
        <v>12732903.55847571</v>
      </c>
      <c r="E41" s="8">
        <f t="shared" si="3"/>
        <v>3.8997720558635471E-2</v>
      </c>
    </row>
    <row r="42" spans="1:5" x14ac:dyDescent="0.25">
      <c r="A42" s="3">
        <v>38838</v>
      </c>
      <c r="B42" s="9">
        <f t="shared" si="2"/>
        <v>2006</v>
      </c>
      <c r="C42" s="4">
        <v>12986715</v>
      </c>
      <c r="D42">
        <v>13028779.000193045</v>
      </c>
      <c r="E42" s="8">
        <f t="shared" si="3"/>
        <v>3.2390023337729784E-3</v>
      </c>
    </row>
    <row r="43" spans="1:5" x14ac:dyDescent="0.25">
      <c r="A43" s="3">
        <v>38869</v>
      </c>
      <c r="B43" s="9">
        <f t="shared" si="2"/>
        <v>2006</v>
      </c>
      <c r="C43" s="4">
        <v>13696422</v>
      </c>
      <c r="D43">
        <v>13749665.847098157</v>
      </c>
      <c r="E43" s="8">
        <f t="shared" si="3"/>
        <v>3.8874274681487478E-3</v>
      </c>
    </row>
    <row r="44" spans="1:5" x14ac:dyDescent="0.25">
      <c r="A44" s="3">
        <v>38899</v>
      </c>
      <c r="B44" s="9">
        <f t="shared" si="2"/>
        <v>2006</v>
      </c>
      <c r="C44" s="4">
        <v>15371315</v>
      </c>
      <c r="D44">
        <v>15377797.074709099</v>
      </c>
      <c r="E44" s="8">
        <f t="shared" si="3"/>
        <v>4.2169942578750003E-4</v>
      </c>
    </row>
    <row r="45" spans="1:5" x14ac:dyDescent="0.25">
      <c r="A45" s="3">
        <v>38930</v>
      </c>
      <c r="B45" s="9">
        <f t="shared" si="2"/>
        <v>2006</v>
      </c>
      <c r="C45" s="4">
        <v>14499122</v>
      </c>
      <c r="D45">
        <v>14401497.734259741</v>
      </c>
      <c r="E45" s="8">
        <f t="shared" si="3"/>
        <v>6.7331156838502789E-3</v>
      </c>
    </row>
    <row r="46" spans="1:5" x14ac:dyDescent="0.25">
      <c r="A46" s="3">
        <v>38961</v>
      </c>
      <c r="B46" s="9">
        <f t="shared" si="2"/>
        <v>2006</v>
      </c>
      <c r="C46" s="4">
        <v>12687211</v>
      </c>
      <c r="D46">
        <v>12447203.642917737</v>
      </c>
      <c r="E46" s="8">
        <f t="shared" si="3"/>
        <v>1.8917266929844759E-2</v>
      </c>
    </row>
    <row r="47" spans="1:5" x14ac:dyDescent="0.25">
      <c r="A47" s="3">
        <v>38991</v>
      </c>
      <c r="B47" s="9">
        <f t="shared" si="2"/>
        <v>2006</v>
      </c>
      <c r="C47" s="4">
        <v>13130024</v>
      </c>
      <c r="D47">
        <v>12925578.751427073</v>
      </c>
      <c r="E47" s="8">
        <f t="shared" si="3"/>
        <v>1.5570820630101435E-2</v>
      </c>
    </row>
    <row r="48" spans="1:5" x14ac:dyDescent="0.25">
      <c r="A48" s="3">
        <v>39022</v>
      </c>
      <c r="B48" s="9">
        <f t="shared" si="2"/>
        <v>2006</v>
      </c>
      <c r="C48" s="4">
        <v>13947133</v>
      </c>
      <c r="D48">
        <v>12898294.712555798</v>
      </c>
      <c r="E48" s="8">
        <f t="shared" si="3"/>
        <v>7.520099560563466E-2</v>
      </c>
    </row>
    <row r="49" spans="1:5" x14ac:dyDescent="0.25">
      <c r="A49" s="3">
        <v>39052</v>
      </c>
      <c r="B49" s="9">
        <f t="shared" si="2"/>
        <v>2006</v>
      </c>
      <c r="C49" s="4">
        <v>14597906</v>
      </c>
      <c r="D49">
        <v>13905078.829401983</v>
      </c>
      <c r="E49" s="8">
        <f t="shared" si="3"/>
        <v>4.7460722832303279E-2</v>
      </c>
    </row>
    <row r="50" spans="1:5" x14ac:dyDescent="0.25">
      <c r="A50" s="3">
        <v>39083</v>
      </c>
      <c r="B50" s="9">
        <f t="shared" si="2"/>
        <v>2007</v>
      </c>
      <c r="C50" s="4">
        <v>15809611</v>
      </c>
      <c r="D50">
        <v>15367827.551180774</v>
      </c>
      <c r="E50" s="8">
        <f t="shared" si="3"/>
        <v>2.7943979698123227E-2</v>
      </c>
    </row>
    <row r="51" spans="1:5" x14ac:dyDescent="0.25">
      <c r="A51" s="3">
        <v>39114</v>
      </c>
      <c r="B51" s="9">
        <f t="shared" si="2"/>
        <v>2007</v>
      </c>
      <c r="C51" s="4">
        <v>15056106</v>
      </c>
      <c r="D51">
        <v>14840473.569074078</v>
      </c>
      <c r="E51" s="8">
        <f t="shared" si="3"/>
        <v>1.4321925664306725E-2</v>
      </c>
    </row>
    <row r="52" spans="1:5" x14ac:dyDescent="0.25">
      <c r="A52" s="3">
        <v>39142</v>
      </c>
      <c r="B52" s="9">
        <f t="shared" si="2"/>
        <v>2007</v>
      </c>
      <c r="C52" s="4">
        <v>15315370</v>
      </c>
      <c r="D52">
        <v>14650115.423118051</v>
      </c>
      <c r="E52" s="8">
        <f t="shared" si="3"/>
        <v>4.343705551233492E-2</v>
      </c>
    </row>
    <row r="53" spans="1:5" x14ac:dyDescent="0.25">
      <c r="A53" s="3">
        <v>39173</v>
      </c>
      <c r="B53" s="9">
        <f t="shared" si="2"/>
        <v>2007</v>
      </c>
      <c r="C53" s="4">
        <v>13685110</v>
      </c>
      <c r="D53">
        <v>13862796.807739938</v>
      </c>
      <c r="E53" s="8">
        <f t="shared" si="3"/>
        <v>1.2983951735860193E-2</v>
      </c>
    </row>
    <row r="54" spans="1:5" x14ac:dyDescent="0.25">
      <c r="A54" s="3">
        <v>39203</v>
      </c>
      <c r="B54" s="9">
        <f t="shared" si="2"/>
        <v>2007</v>
      </c>
      <c r="C54" s="4">
        <v>13960122</v>
      </c>
      <c r="D54">
        <v>13865227.004167855</v>
      </c>
      <c r="E54" s="8">
        <f t="shared" si="3"/>
        <v>6.7975763988413008E-3</v>
      </c>
    </row>
    <row r="55" spans="1:5" x14ac:dyDescent="0.25">
      <c r="A55" s="3">
        <v>39234</v>
      </c>
      <c r="B55" s="9">
        <f t="shared" si="2"/>
        <v>2007</v>
      </c>
      <c r="C55" s="4">
        <v>14673629</v>
      </c>
      <c r="D55">
        <v>14938009.062366666</v>
      </c>
      <c r="E55" s="8">
        <f t="shared" si="3"/>
        <v>1.8017360420293185E-2</v>
      </c>
    </row>
    <row r="56" spans="1:5" x14ac:dyDescent="0.25">
      <c r="A56" s="3">
        <v>39264</v>
      </c>
      <c r="B56" s="9">
        <f t="shared" si="2"/>
        <v>2007</v>
      </c>
      <c r="C56" s="4">
        <v>15730380</v>
      </c>
      <c r="D56">
        <v>15326023.583571343</v>
      </c>
      <c r="E56" s="8">
        <f t="shared" si="3"/>
        <v>2.5705444905250684E-2</v>
      </c>
    </row>
    <row r="57" spans="1:5" x14ac:dyDescent="0.25">
      <c r="A57" s="3">
        <v>39295</v>
      </c>
      <c r="B57" s="9">
        <f t="shared" si="2"/>
        <v>2007</v>
      </c>
      <c r="C57" s="4">
        <v>15502155</v>
      </c>
      <c r="D57">
        <v>15852125.664709365</v>
      </c>
      <c r="E57" s="8">
        <f t="shared" si="3"/>
        <v>2.2575613823327467E-2</v>
      </c>
    </row>
    <row r="58" spans="1:5" x14ac:dyDescent="0.25">
      <c r="A58" s="3">
        <v>39326</v>
      </c>
      <c r="B58" s="9">
        <f t="shared" si="2"/>
        <v>2007</v>
      </c>
      <c r="C58" s="4">
        <v>14311612</v>
      </c>
      <c r="D58">
        <v>13772772.078958217</v>
      </c>
      <c r="E58" s="8">
        <f t="shared" si="3"/>
        <v>3.7650540067868173E-2</v>
      </c>
    </row>
    <row r="59" spans="1:5" x14ac:dyDescent="0.25">
      <c r="A59" s="3">
        <v>39356</v>
      </c>
      <c r="B59" s="9">
        <f t="shared" si="2"/>
        <v>2007</v>
      </c>
      <c r="C59" s="4">
        <v>13967367</v>
      </c>
      <c r="D59">
        <v>13673544.109978531</v>
      </c>
      <c r="E59" s="8">
        <f t="shared" si="3"/>
        <v>2.1036383594808489E-2</v>
      </c>
    </row>
    <row r="60" spans="1:5" x14ac:dyDescent="0.25">
      <c r="A60" s="3">
        <v>39387</v>
      </c>
      <c r="B60" s="9">
        <f t="shared" si="2"/>
        <v>2007</v>
      </c>
      <c r="C60" s="4">
        <v>13996509</v>
      </c>
      <c r="D60">
        <v>14026152.971370848</v>
      </c>
      <c r="E60" s="8">
        <f t="shared" si="3"/>
        <v>2.1179546536102606E-3</v>
      </c>
    </row>
    <row r="61" spans="1:5" x14ac:dyDescent="0.25">
      <c r="A61" s="3">
        <v>39417</v>
      </c>
      <c r="B61" s="9">
        <f t="shared" si="2"/>
        <v>2007</v>
      </c>
      <c r="C61" s="4">
        <v>15266952</v>
      </c>
      <c r="D61">
        <v>15173463.544160215</v>
      </c>
      <c r="E61" s="8">
        <f t="shared" si="3"/>
        <v>6.1235835312631369E-3</v>
      </c>
    </row>
    <row r="62" spans="1:5" x14ac:dyDescent="0.25">
      <c r="A62" s="3">
        <v>39448</v>
      </c>
      <c r="B62" s="9">
        <f t="shared" si="2"/>
        <v>2008</v>
      </c>
      <c r="C62" s="4">
        <v>15544828</v>
      </c>
      <c r="D62">
        <v>15270833.070550801</v>
      </c>
      <c r="E62" s="8">
        <f t="shared" si="3"/>
        <v>1.7626115222966685E-2</v>
      </c>
    </row>
    <row r="63" spans="1:5" x14ac:dyDescent="0.25">
      <c r="A63" s="3">
        <v>39479</v>
      </c>
      <c r="B63" s="9">
        <f t="shared" si="2"/>
        <v>2008</v>
      </c>
      <c r="C63" s="4">
        <v>14862324</v>
      </c>
      <c r="D63">
        <v>14863589.454861253</v>
      </c>
      <c r="E63" s="8">
        <f t="shared" si="3"/>
        <v>8.514515369557951E-5</v>
      </c>
    </row>
    <row r="64" spans="1:5" x14ac:dyDescent="0.25">
      <c r="A64" s="3">
        <v>39508</v>
      </c>
      <c r="B64" s="9">
        <f t="shared" si="2"/>
        <v>2008</v>
      </c>
      <c r="C64" s="4">
        <v>15097048</v>
      </c>
      <c r="D64">
        <v>14817180.991339229</v>
      </c>
      <c r="E64" s="8">
        <f t="shared" si="3"/>
        <v>1.8537863075004529E-2</v>
      </c>
    </row>
    <row r="65" spans="1:5" x14ac:dyDescent="0.25">
      <c r="A65" s="3">
        <v>39539</v>
      </c>
      <c r="B65" s="9">
        <f t="shared" si="2"/>
        <v>2008</v>
      </c>
      <c r="C65" s="4">
        <v>13585077</v>
      </c>
      <c r="D65">
        <v>13555178.412091011</v>
      </c>
      <c r="E65" s="8">
        <f t="shared" si="3"/>
        <v>2.2008405185328594E-3</v>
      </c>
    </row>
    <row r="66" spans="1:5" x14ac:dyDescent="0.25">
      <c r="A66" s="3">
        <v>39569</v>
      </c>
      <c r="B66" s="9">
        <f t="shared" ref="B66:B97" si="4">YEAR(A66)</f>
        <v>2008</v>
      </c>
      <c r="C66" s="4">
        <v>13492129</v>
      </c>
      <c r="D66">
        <v>13769372.45849522</v>
      </c>
      <c r="E66" s="8">
        <f t="shared" ref="E66:E97" si="5">ABS(D66-C66)/C66</f>
        <v>2.0548533036944736E-2</v>
      </c>
    </row>
    <row r="67" spans="1:5" x14ac:dyDescent="0.25">
      <c r="A67" s="3">
        <v>39600</v>
      </c>
      <c r="B67" s="9">
        <f t="shared" si="4"/>
        <v>2008</v>
      </c>
      <c r="C67" s="4">
        <v>14258259</v>
      </c>
      <c r="D67">
        <v>14523490.039386636</v>
      </c>
      <c r="E67" s="8">
        <f t="shared" si="5"/>
        <v>1.8601923235272669E-2</v>
      </c>
    </row>
    <row r="68" spans="1:5" x14ac:dyDescent="0.25">
      <c r="A68" s="3">
        <v>39630</v>
      </c>
      <c r="B68" s="9">
        <f t="shared" si="4"/>
        <v>2008</v>
      </c>
      <c r="C68" s="4">
        <v>15471914</v>
      </c>
      <c r="D68">
        <v>15302960.649748145</v>
      </c>
      <c r="E68" s="8">
        <f t="shared" si="5"/>
        <v>1.0920003191063196E-2</v>
      </c>
    </row>
    <row r="69" spans="1:5" x14ac:dyDescent="0.25">
      <c r="A69" s="3">
        <v>39661</v>
      </c>
      <c r="B69" s="9">
        <f t="shared" si="4"/>
        <v>2008</v>
      </c>
      <c r="C69" s="4">
        <v>15015979</v>
      </c>
      <c r="D69">
        <v>14588747.482614748</v>
      </c>
      <c r="E69" s="8">
        <f t="shared" si="5"/>
        <v>2.8451792412952349E-2</v>
      </c>
    </row>
    <row r="70" spans="1:5" x14ac:dyDescent="0.25">
      <c r="A70" s="3">
        <v>39692</v>
      </c>
      <c r="B70" s="9">
        <f t="shared" si="4"/>
        <v>2008</v>
      </c>
      <c r="C70" s="4">
        <v>13735683</v>
      </c>
      <c r="D70">
        <v>13464727.984225221</v>
      </c>
      <c r="E70" s="8">
        <f t="shared" si="5"/>
        <v>1.9726359131524731E-2</v>
      </c>
    </row>
    <row r="71" spans="1:5" x14ac:dyDescent="0.25">
      <c r="A71" s="3">
        <v>39722</v>
      </c>
      <c r="B71" s="9">
        <f t="shared" si="4"/>
        <v>2008</v>
      </c>
      <c r="C71" s="4">
        <v>13572429</v>
      </c>
      <c r="D71">
        <v>13838653.254924821</v>
      </c>
      <c r="E71" s="8">
        <f t="shared" si="5"/>
        <v>1.9615078106123875E-2</v>
      </c>
    </row>
    <row r="72" spans="1:5" x14ac:dyDescent="0.25">
      <c r="A72" s="3">
        <v>39753</v>
      </c>
      <c r="B72" s="9">
        <f t="shared" si="4"/>
        <v>2008</v>
      </c>
      <c r="C72" s="4">
        <v>14047607</v>
      </c>
      <c r="D72">
        <v>14100402.192830546</v>
      </c>
      <c r="E72" s="8">
        <f t="shared" si="5"/>
        <v>3.7583050857377936E-3</v>
      </c>
    </row>
    <row r="73" spans="1:5" x14ac:dyDescent="0.25">
      <c r="A73" s="3">
        <v>39783</v>
      </c>
      <c r="B73" s="9">
        <f t="shared" si="4"/>
        <v>2008</v>
      </c>
      <c r="C73" s="4">
        <v>15131468</v>
      </c>
      <c r="D73">
        <v>15213653.670461049</v>
      </c>
      <c r="E73" s="8">
        <f t="shared" si="5"/>
        <v>5.4314406547368238E-3</v>
      </c>
    </row>
    <row r="74" spans="1:5" x14ac:dyDescent="0.25">
      <c r="A74" s="3">
        <v>39814</v>
      </c>
      <c r="B74" s="9">
        <f t="shared" si="4"/>
        <v>2009</v>
      </c>
      <c r="C74" s="4">
        <v>15895146</v>
      </c>
      <c r="D74">
        <v>15816978.506878335</v>
      </c>
      <c r="E74" s="8">
        <f t="shared" si="5"/>
        <v>4.9176958249810962E-3</v>
      </c>
    </row>
    <row r="75" spans="1:5" x14ac:dyDescent="0.25">
      <c r="A75" s="3">
        <v>39845</v>
      </c>
      <c r="B75" s="9">
        <f t="shared" si="4"/>
        <v>2009</v>
      </c>
      <c r="C75" s="4">
        <v>14653535</v>
      </c>
      <c r="D75">
        <v>14342209.394693509</v>
      </c>
      <c r="E75" s="8">
        <f t="shared" si="5"/>
        <v>2.1245768021606475E-2</v>
      </c>
    </row>
    <row r="76" spans="1:5" x14ac:dyDescent="0.25">
      <c r="A76" s="3">
        <v>39873</v>
      </c>
      <c r="B76" s="9">
        <f t="shared" si="4"/>
        <v>2009</v>
      </c>
      <c r="C76" s="4">
        <v>15181939</v>
      </c>
      <c r="D76">
        <v>14525172.564042</v>
      </c>
      <c r="E76" s="8">
        <f t="shared" si="5"/>
        <v>4.3259720379458771E-2</v>
      </c>
    </row>
    <row r="77" spans="1:5" x14ac:dyDescent="0.25">
      <c r="A77" s="3">
        <v>39904</v>
      </c>
      <c r="B77" s="9">
        <f t="shared" si="4"/>
        <v>2009</v>
      </c>
      <c r="C77" s="4">
        <v>13561049</v>
      </c>
      <c r="D77">
        <v>13636307.745451562</v>
      </c>
      <c r="E77" s="8">
        <f t="shared" si="5"/>
        <v>5.5496256559180715E-3</v>
      </c>
    </row>
    <row r="78" spans="1:5" x14ac:dyDescent="0.25">
      <c r="A78" s="3">
        <v>39934</v>
      </c>
      <c r="B78" s="9">
        <f t="shared" si="4"/>
        <v>2009</v>
      </c>
      <c r="C78" s="4">
        <v>13559089</v>
      </c>
      <c r="D78">
        <v>13695911.597658424</v>
      </c>
      <c r="E78" s="8">
        <f t="shared" si="5"/>
        <v>1.0090840001007715E-2</v>
      </c>
    </row>
    <row r="79" spans="1:5" x14ac:dyDescent="0.25">
      <c r="A79" s="3">
        <v>39965</v>
      </c>
      <c r="B79" s="9">
        <f t="shared" si="4"/>
        <v>2009</v>
      </c>
      <c r="C79" s="4">
        <v>13757165</v>
      </c>
      <c r="D79">
        <v>13966965.274910184</v>
      </c>
      <c r="E79" s="8">
        <f t="shared" si="5"/>
        <v>1.5250255042385813E-2</v>
      </c>
    </row>
    <row r="80" spans="1:5" x14ac:dyDescent="0.25">
      <c r="A80" s="3">
        <v>39995</v>
      </c>
      <c r="B80" s="9">
        <f t="shared" si="4"/>
        <v>2009</v>
      </c>
      <c r="C80" s="4">
        <v>14681369</v>
      </c>
      <c r="D80">
        <v>14207598.916622788</v>
      </c>
      <c r="E80" s="8">
        <f t="shared" si="5"/>
        <v>3.2270157052602673E-2</v>
      </c>
    </row>
    <row r="81" spans="1:5" x14ac:dyDescent="0.25">
      <c r="A81" s="3">
        <v>40026</v>
      </c>
      <c r="B81" s="9">
        <f t="shared" si="4"/>
        <v>2009</v>
      </c>
      <c r="C81" s="4">
        <v>15190741</v>
      </c>
      <c r="D81">
        <v>15006493.12031774</v>
      </c>
      <c r="E81" s="8">
        <f t="shared" si="5"/>
        <v>1.2128959323462868E-2</v>
      </c>
    </row>
    <row r="82" spans="1:5" x14ac:dyDescent="0.25">
      <c r="A82" s="3">
        <v>40057</v>
      </c>
      <c r="B82" s="9">
        <f t="shared" si="4"/>
        <v>2009</v>
      </c>
      <c r="C82" s="4">
        <v>13734145</v>
      </c>
      <c r="D82">
        <v>13409140.705416877</v>
      </c>
      <c r="E82" s="8">
        <f t="shared" si="5"/>
        <v>2.3663962669909423E-2</v>
      </c>
    </row>
    <row r="83" spans="1:5" x14ac:dyDescent="0.25">
      <c r="A83" s="3">
        <v>40087</v>
      </c>
      <c r="B83" s="9">
        <f t="shared" si="4"/>
        <v>2009</v>
      </c>
      <c r="C83" s="4">
        <v>13581813</v>
      </c>
      <c r="D83">
        <v>13955817.962416802</v>
      </c>
      <c r="E83" s="8">
        <f t="shared" si="5"/>
        <v>2.7537189800566509E-2</v>
      </c>
    </row>
    <row r="84" spans="1:5" x14ac:dyDescent="0.25">
      <c r="A84" s="3">
        <v>40118</v>
      </c>
      <c r="B84" s="9">
        <f t="shared" si="4"/>
        <v>2009</v>
      </c>
      <c r="C84" s="4">
        <v>13607461</v>
      </c>
      <c r="D84">
        <v>13820136.823378984</v>
      </c>
      <c r="E84" s="8">
        <f t="shared" si="5"/>
        <v>1.5629353880123844E-2</v>
      </c>
    </row>
    <row r="85" spans="1:5" x14ac:dyDescent="0.25">
      <c r="A85" s="3">
        <v>40148</v>
      </c>
      <c r="B85" s="9">
        <f t="shared" si="4"/>
        <v>2009</v>
      </c>
      <c r="C85" s="4">
        <v>14959640</v>
      </c>
      <c r="D85">
        <v>15248107.203595281</v>
      </c>
      <c r="E85" s="8">
        <f t="shared" si="5"/>
        <v>1.9283031115406565E-2</v>
      </c>
    </row>
    <row r="86" spans="1:5" x14ac:dyDescent="0.25">
      <c r="A86" s="3">
        <v>40179</v>
      </c>
      <c r="B86" s="9">
        <f t="shared" si="4"/>
        <v>2010</v>
      </c>
      <c r="C86" s="4">
        <v>15762767</v>
      </c>
      <c r="D86">
        <v>15589585.524947181</v>
      </c>
      <c r="E86" s="8">
        <f t="shared" si="5"/>
        <v>1.0986743320688471E-2</v>
      </c>
    </row>
    <row r="87" spans="1:5" x14ac:dyDescent="0.25">
      <c r="A87" s="3">
        <v>40210</v>
      </c>
      <c r="B87" s="9">
        <f t="shared" si="4"/>
        <v>2010</v>
      </c>
      <c r="C87" s="4">
        <v>14456043</v>
      </c>
      <c r="D87">
        <v>14453253.228258112</v>
      </c>
      <c r="E87" s="8">
        <f t="shared" si="5"/>
        <v>1.9298308270718028E-4</v>
      </c>
    </row>
    <row r="88" spans="1:5" x14ac:dyDescent="0.25">
      <c r="A88" s="3">
        <v>40238</v>
      </c>
      <c r="B88" s="9">
        <f t="shared" si="4"/>
        <v>2010</v>
      </c>
      <c r="C88" s="4">
        <v>14266604</v>
      </c>
      <c r="D88">
        <v>14300535.725176193</v>
      </c>
      <c r="E88" s="8">
        <f t="shared" si="5"/>
        <v>2.3784023987904073E-3</v>
      </c>
    </row>
    <row r="89" spans="1:5" x14ac:dyDescent="0.25">
      <c r="A89" s="3">
        <v>40269</v>
      </c>
      <c r="B89" s="9">
        <f t="shared" si="4"/>
        <v>2010</v>
      </c>
      <c r="C89" s="4">
        <v>12709245</v>
      </c>
      <c r="D89">
        <v>13475684.208592605</v>
      </c>
      <c r="E89" s="8">
        <f t="shared" si="5"/>
        <v>6.0305644323687589E-2</v>
      </c>
    </row>
    <row r="90" spans="1:5" x14ac:dyDescent="0.25">
      <c r="A90" s="3">
        <v>40299</v>
      </c>
      <c r="B90" s="9">
        <f t="shared" si="4"/>
        <v>2010</v>
      </c>
      <c r="C90" s="4">
        <v>13617876</v>
      </c>
      <c r="D90">
        <v>14077292.549984325</v>
      </c>
      <c r="E90" s="8">
        <f t="shared" si="5"/>
        <v>3.3736285305015608E-2</v>
      </c>
    </row>
    <row r="91" spans="1:5" x14ac:dyDescent="0.25">
      <c r="A91" s="3">
        <v>40330</v>
      </c>
      <c r="B91" s="9">
        <f t="shared" si="4"/>
        <v>2010</v>
      </c>
      <c r="C91" s="4">
        <v>14352297</v>
      </c>
      <c r="D91">
        <v>14289077.185725151</v>
      </c>
      <c r="E91" s="8">
        <f t="shared" si="5"/>
        <v>4.4048568863123E-3</v>
      </c>
    </row>
    <row r="92" spans="1:5" x14ac:dyDescent="0.25">
      <c r="A92" s="3">
        <v>40360</v>
      </c>
      <c r="B92" s="9">
        <f t="shared" si="4"/>
        <v>2010</v>
      </c>
      <c r="C92" s="4">
        <v>16022256</v>
      </c>
      <c r="D92">
        <v>16156094.992814137</v>
      </c>
      <c r="E92" s="8">
        <f t="shared" si="5"/>
        <v>8.3533175861212478E-3</v>
      </c>
    </row>
    <row r="93" spans="1:5" x14ac:dyDescent="0.25">
      <c r="A93" s="3">
        <v>40391</v>
      </c>
      <c r="B93" s="9">
        <f t="shared" si="4"/>
        <v>2010</v>
      </c>
      <c r="C93" s="4">
        <v>15750964</v>
      </c>
      <c r="D93">
        <v>15817602.410174122</v>
      </c>
      <c r="E93" s="8">
        <f t="shared" si="5"/>
        <v>4.2307512209488942E-3</v>
      </c>
    </row>
    <row r="94" spans="1:5" x14ac:dyDescent="0.25">
      <c r="A94" s="3">
        <v>40422</v>
      </c>
      <c r="B94" s="9">
        <f t="shared" si="4"/>
        <v>2010</v>
      </c>
      <c r="C94" s="4">
        <v>13403453</v>
      </c>
      <c r="D94">
        <v>13665126.741804067</v>
      </c>
      <c r="E94" s="8">
        <f t="shared" si="5"/>
        <v>1.952286040053015E-2</v>
      </c>
    </row>
    <row r="95" spans="1:5" x14ac:dyDescent="0.25">
      <c r="A95" s="3">
        <v>40452</v>
      </c>
      <c r="B95" s="9">
        <f t="shared" si="4"/>
        <v>2010</v>
      </c>
      <c r="C95" s="4">
        <v>13142565</v>
      </c>
      <c r="D95">
        <v>13675453.263693742</v>
      </c>
      <c r="E95" s="8">
        <f t="shared" si="5"/>
        <v>4.0546747434290223E-2</v>
      </c>
    </row>
    <row r="96" spans="1:5" x14ac:dyDescent="0.25">
      <c r="A96" s="3">
        <v>40483</v>
      </c>
      <c r="B96" s="9">
        <f t="shared" si="4"/>
        <v>2010</v>
      </c>
      <c r="C96" s="4">
        <v>13574075</v>
      </c>
      <c r="D96">
        <v>13942082.606782282</v>
      </c>
      <c r="E96" s="8">
        <f t="shared" si="5"/>
        <v>2.7111063316084653E-2</v>
      </c>
    </row>
    <row r="97" spans="1:5" x14ac:dyDescent="0.25">
      <c r="A97" s="3">
        <v>40513</v>
      </c>
      <c r="B97" s="9">
        <f t="shared" si="4"/>
        <v>2010</v>
      </c>
      <c r="C97" s="4">
        <v>15142180</v>
      </c>
      <c r="D97">
        <v>15337441.842825925</v>
      </c>
      <c r="E97" s="8">
        <f t="shared" si="5"/>
        <v>1.2895226633544508E-2</v>
      </c>
    </row>
    <row r="98" spans="1:5" x14ac:dyDescent="0.25">
      <c r="A98" s="3">
        <v>40544</v>
      </c>
      <c r="B98" s="9">
        <f t="shared" ref="B98:B121" si="6">YEAR(A98)</f>
        <v>2011</v>
      </c>
      <c r="C98" s="4">
        <v>15948894</v>
      </c>
      <c r="D98">
        <v>15773291.281379716</v>
      </c>
      <c r="E98" s="8">
        <f t="shared" ref="E98:E121" si="7">ABS(D98-C98)/C98</f>
        <v>1.1010338310624142E-2</v>
      </c>
    </row>
    <row r="99" spans="1:5" x14ac:dyDescent="0.25">
      <c r="A99" s="3">
        <v>40575</v>
      </c>
      <c r="B99" s="9">
        <f t="shared" si="6"/>
        <v>2011</v>
      </c>
      <c r="C99" s="4">
        <v>14508851</v>
      </c>
      <c r="D99">
        <v>14557766.457864411</v>
      </c>
      <c r="E99" s="8">
        <f t="shared" si="7"/>
        <v>3.371421890293806E-3</v>
      </c>
    </row>
    <row r="100" spans="1:5" x14ac:dyDescent="0.25">
      <c r="A100" s="3">
        <v>40603</v>
      </c>
      <c r="B100" s="9">
        <f t="shared" si="6"/>
        <v>2011</v>
      </c>
      <c r="C100" s="4">
        <v>15118512</v>
      </c>
      <c r="D100">
        <v>14644992.751811894</v>
      </c>
      <c r="E100" s="8">
        <f t="shared" si="7"/>
        <v>3.1320492928676204E-2</v>
      </c>
    </row>
    <row r="101" spans="1:5" x14ac:dyDescent="0.25">
      <c r="A101" s="3">
        <v>40634</v>
      </c>
      <c r="B101" s="9">
        <f t="shared" si="6"/>
        <v>2011</v>
      </c>
      <c r="C101" s="4">
        <v>13472398</v>
      </c>
      <c r="D101">
        <v>13708436.893500907</v>
      </c>
      <c r="E101" s="8">
        <f t="shared" si="7"/>
        <v>1.7520184120221757E-2</v>
      </c>
    </row>
    <row r="102" spans="1:5" x14ac:dyDescent="0.25">
      <c r="A102" s="3">
        <v>40664</v>
      </c>
      <c r="B102" s="9">
        <f t="shared" si="6"/>
        <v>2011</v>
      </c>
      <c r="C102" s="4">
        <v>13580628</v>
      </c>
      <c r="D102">
        <v>13710090.680026842</v>
      </c>
      <c r="E102" s="8">
        <f t="shared" si="7"/>
        <v>9.5328934734713513E-3</v>
      </c>
    </row>
    <row r="103" spans="1:5" x14ac:dyDescent="0.25">
      <c r="A103" s="3">
        <v>40695</v>
      </c>
      <c r="B103" s="9">
        <f t="shared" si="6"/>
        <v>2011</v>
      </c>
      <c r="C103" s="4">
        <v>14441555</v>
      </c>
      <c r="D103">
        <v>14231027.025688432</v>
      </c>
      <c r="E103" s="8">
        <f t="shared" si="7"/>
        <v>1.4577929752825637E-2</v>
      </c>
    </row>
    <row r="104" spans="1:5" x14ac:dyDescent="0.25">
      <c r="A104" s="3">
        <v>40725</v>
      </c>
      <c r="B104" s="9">
        <f t="shared" si="6"/>
        <v>2011</v>
      </c>
      <c r="C104" s="4">
        <v>16563549</v>
      </c>
      <c r="D104">
        <v>16643462.941569053</v>
      </c>
      <c r="E104" s="8">
        <f t="shared" si="7"/>
        <v>4.8246871228534802E-3</v>
      </c>
    </row>
    <row r="105" spans="1:5" x14ac:dyDescent="0.25">
      <c r="A105" s="3">
        <v>40756</v>
      </c>
      <c r="B105" s="9">
        <f t="shared" si="6"/>
        <v>2011</v>
      </c>
      <c r="C105" s="4">
        <v>15817066</v>
      </c>
      <c r="D105">
        <v>15522358.178482177</v>
      </c>
      <c r="E105" s="8">
        <f t="shared" si="7"/>
        <v>1.8632268558392766E-2</v>
      </c>
    </row>
    <row r="106" spans="1:5" x14ac:dyDescent="0.25">
      <c r="A106" s="3">
        <v>40787</v>
      </c>
      <c r="B106" s="9">
        <f t="shared" si="6"/>
        <v>2011</v>
      </c>
      <c r="C106" s="4">
        <v>13485911</v>
      </c>
      <c r="D106">
        <v>13713850.40633731</v>
      </c>
      <c r="E106" s="8">
        <f t="shared" si="7"/>
        <v>1.6902039939111983E-2</v>
      </c>
    </row>
    <row r="107" spans="1:5" x14ac:dyDescent="0.25">
      <c r="A107" s="3">
        <v>40817</v>
      </c>
      <c r="B107" s="9">
        <f t="shared" si="6"/>
        <v>2011</v>
      </c>
      <c r="C107" s="4">
        <v>13233997</v>
      </c>
      <c r="D107">
        <v>13771344.502048649</v>
      </c>
      <c r="E107" s="8">
        <f t="shared" si="7"/>
        <v>4.0603568373836635E-2</v>
      </c>
    </row>
    <row r="108" spans="1:5" x14ac:dyDescent="0.25">
      <c r="A108" s="3">
        <v>40848</v>
      </c>
      <c r="B108" s="9">
        <f t="shared" si="6"/>
        <v>2011</v>
      </c>
      <c r="C108" s="4">
        <v>13536526</v>
      </c>
      <c r="D108">
        <v>13659606.370576827</v>
      </c>
      <c r="E108" s="8">
        <f t="shared" si="7"/>
        <v>9.0924636481196763E-3</v>
      </c>
    </row>
    <row r="109" spans="1:5" x14ac:dyDescent="0.25">
      <c r="A109" s="3">
        <v>40878</v>
      </c>
      <c r="B109" s="9">
        <f t="shared" si="6"/>
        <v>2011</v>
      </c>
      <c r="C109" s="4">
        <v>14776178</v>
      </c>
      <c r="D109">
        <v>14863278.528600156</v>
      </c>
      <c r="E109" s="8">
        <f t="shared" si="7"/>
        <v>5.8946588624038173E-3</v>
      </c>
    </row>
    <row r="110" spans="1:5" x14ac:dyDescent="0.25">
      <c r="A110" s="3">
        <v>40909</v>
      </c>
      <c r="B110" s="9">
        <f t="shared" si="6"/>
        <v>2012</v>
      </c>
      <c r="C110" s="4">
        <v>15377774</v>
      </c>
      <c r="D110">
        <v>15194130.205300957</v>
      </c>
      <c r="E110" s="8">
        <f t="shared" si="7"/>
        <v>1.1942157213328992E-2</v>
      </c>
    </row>
    <row r="111" spans="1:5" x14ac:dyDescent="0.25">
      <c r="A111" s="3">
        <v>40940</v>
      </c>
      <c r="B111" s="9">
        <f t="shared" si="6"/>
        <v>2012</v>
      </c>
      <c r="C111" s="4">
        <v>14331621</v>
      </c>
      <c r="D111">
        <v>14450236.753076222</v>
      </c>
      <c r="E111" s="8">
        <f t="shared" si="7"/>
        <v>8.2765064102812789E-3</v>
      </c>
    </row>
    <row r="112" spans="1:5" x14ac:dyDescent="0.25">
      <c r="A112" s="3">
        <v>40969</v>
      </c>
      <c r="B112" s="9">
        <f t="shared" si="6"/>
        <v>2012</v>
      </c>
      <c r="C112" s="4">
        <v>14211977</v>
      </c>
      <c r="D112">
        <v>13988749.545908784</v>
      </c>
      <c r="E112" s="8">
        <f t="shared" si="7"/>
        <v>1.5706995169723081E-2</v>
      </c>
    </row>
    <row r="113" spans="1:5" x14ac:dyDescent="0.25">
      <c r="A113" s="3">
        <v>41000</v>
      </c>
      <c r="B113" s="9">
        <f t="shared" si="6"/>
        <v>2012</v>
      </c>
      <c r="C113" s="4">
        <v>13069683</v>
      </c>
      <c r="D113">
        <v>13722149.885493051</v>
      </c>
      <c r="E113" s="8">
        <f t="shared" si="7"/>
        <v>4.9922166091790537E-2</v>
      </c>
    </row>
    <row r="114" spans="1:5" x14ac:dyDescent="0.25">
      <c r="A114" s="3">
        <v>41030</v>
      </c>
      <c r="B114" s="9">
        <f t="shared" si="6"/>
        <v>2012</v>
      </c>
      <c r="C114" s="4">
        <v>13868621</v>
      </c>
      <c r="D114">
        <v>13990099.536451489</v>
      </c>
      <c r="E114" s="8">
        <f t="shared" si="7"/>
        <v>8.7592368737662331E-3</v>
      </c>
    </row>
    <row r="115" spans="1:5" x14ac:dyDescent="0.25">
      <c r="A115" s="3">
        <v>41061</v>
      </c>
      <c r="B115" s="9">
        <f t="shared" si="6"/>
        <v>2012</v>
      </c>
      <c r="C115" s="4">
        <v>14868354</v>
      </c>
      <c r="D115">
        <v>15027812.877159955</v>
      </c>
      <c r="E115" s="8">
        <f t="shared" si="7"/>
        <v>1.0724716210009189E-2</v>
      </c>
    </row>
    <row r="116" spans="1:5" x14ac:dyDescent="0.25">
      <c r="A116" s="3">
        <v>41091</v>
      </c>
      <c r="B116" s="9">
        <f t="shared" si="6"/>
        <v>2012</v>
      </c>
      <c r="C116" s="4">
        <v>16622947</v>
      </c>
      <c r="D116">
        <v>16600504.030778389</v>
      </c>
      <c r="E116" s="8">
        <f t="shared" si="7"/>
        <v>1.3501197604498514E-3</v>
      </c>
    </row>
    <row r="117" spans="1:5" x14ac:dyDescent="0.25">
      <c r="A117" s="3">
        <v>41122</v>
      </c>
      <c r="B117" s="9">
        <f t="shared" si="6"/>
        <v>2012</v>
      </c>
      <c r="C117" s="4">
        <v>15780828</v>
      </c>
      <c r="D117">
        <v>15380272.17961348</v>
      </c>
      <c r="E117" s="8">
        <f t="shared" si="7"/>
        <v>2.5382433696541123E-2</v>
      </c>
    </row>
    <row r="118" spans="1:5" x14ac:dyDescent="0.25">
      <c r="A118" s="3">
        <v>41153</v>
      </c>
      <c r="B118" s="9">
        <f t="shared" si="6"/>
        <v>2012</v>
      </c>
      <c r="C118" s="4">
        <v>14057851</v>
      </c>
      <c r="D118">
        <v>13817867.208517861</v>
      </c>
      <c r="E118" s="8">
        <f t="shared" si="7"/>
        <v>1.7071157709819186E-2</v>
      </c>
    </row>
    <row r="119" spans="1:5" x14ac:dyDescent="0.25">
      <c r="A119" s="6">
        <v>41183</v>
      </c>
      <c r="B119" s="9">
        <f t="shared" si="6"/>
        <v>2012</v>
      </c>
      <c r="C119" s="4">
        <v>13542230</v>
      </c>
      <c r="D119">
        <v>13788562.125257181</v>
      </c>
      <c r="E119" s="8">
        <f t="shared" si="7"/>
        <v>1.818992331818179E-2</v>
      </c>
    </row>
    <row r="120" spans="1:5" x14ac:dyDescent="0.25">
      <c r="A120" s="6">
        <v>41214</v>
      </c>
      <c r="B120" s="9">
        <f t="shared" si="6"/>
        <v>2012</v>
      </c>
      <c r="C120" s="4">
        <v>14045765</v>
      </c>
      <c r="D120">
        <v>14096351.504535565</v>
      </c>
      <c r="E120" s="8">
        <f t="shared" si="7"/>
        <v>3.6015485475917584E-3</v>
      </c>
    </row>
    <row r="121" spans="1:5" x14ac:dyDescent="0.25">
      <c r="A121" s="6">
        <v>41244</v>
      </c>
      <c r="B121" s="9">
        <f t="shared" si="6"/>
        <v>2012</v>
      </c>
      <c r="C121" s="4">
        <v>14927116</v>
      </c>
      <c r="D121">
        <v>14918284.001936691</v>
      </c>
      <c r="E121" s="8">
        <f t="shared" si="7"/>
        <v>5.9167477919439481E-4</v>
      </c>
    </row>
    <row r="122" spans="1:5" x14ac:dyDescent="0.25">
      <c r="E122" s="12">
        <f>AVERAGE(E2:E121)</f>
        <v>1.8894779042910252E-2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D15"/>
  <sheetViews>
    <sheetView workbookViewId="0">
      <selection activeCell="A3" sqref="A3"/>
    </sheetView>
  </sheetViews>
  <sheetFormatPr defaultRowHeight="15" x14ac:dyDescent="0.25"/>
  <cols>
    <col min="1" max="1" width="5" customWidth="1"/>
    <col min="2" max="2" width="11.5703125" customWidth="1"/>
    <col min="3" max="3" width="15.7109375" customWidth="1"/>
    <col min="4" max="4" width="16.7109375" customWidth="1"/>
  </cols>
  <sheetData>
    <row r="2" spans="1:4" x14ac:dyDescent="0.25">
      <c r="A2" s="14" t="s">
        <v>37</v>
      </c>
    </row>
    <row r="3" spans="1:4" x14ac:dyDescent="0.25">
      <c r="B3" t="s">
        <v>34</v>
      </c>
      <c r="C3" t="s">
        <v>35</v>
      </c>
      <c r="D3" t="s">
        <v>36</v>
      </c>
    </row>
    <row r="4" spans="1:4" x14ac:dyDescent="0.25">
      <c r="A4" s="10">
        <v>2003</v>
      </c>
      <c r="B4" s="11">
        <v>164870095</v>
      </c>
      <c r="C4" s="11">
        <v>163660459.50996459</v>
      </c>
      <c r="D4" s="12">
        <v>7.3369005460657659E-3</v>
      </c>
    </row>
    <row r="5" spans="1:4" x14ac:dyDescent="0.25">
      <c r="A5" s="10">
        <v>2004</v>
      </c>
      <c r="B5" s="11">
        <v>159898814</v>
      </c>
      <c r="C5" s="11">
        <v>161889802.43714827</v>
      </c>
      <c r="D5" s="12">
        <v>1.245155224946367E-2</v>
      </c>
    </row>
    <row r="6" spans="1:4" x14ac:dyDescent="0.25">
      <c r="A6" s="10">
        <v>2005</v>
      </c>
      <c r="B6" s="11">
        <v>165624026</v>
      </c>
      <c r="C6" s="11">
        <v>166584522.60541892</v>
      </c>
      <c r="D6" s="12">
        <v>5.7992588914540727E-3</v>
      </c>
    </row>
    <row r="7" spans="1:4" x14ac:dyDescent="0.25">
      <c r="A7" s="10">
        <v>2006</v>
      </c>
      <c r="B7" s="11">
        <v>164584172</v>
      </c>
      <c r="C7" s="11">
        <v>162648134.87504691</v>
      </c>
      <c r="D7" s="12">
        <v>1.1763203602306855E-2</v>
      </c>
    </row>
    <row r="8" spans="1:4" x14ac:dyDescent="0.25">
      <c r="A8" s="10">
        <v>2007</v>
      </c>
      <c r="B8" s="11">
        <v>177274923</v>
      </c>
      <c r="C8" s="11">
        <v>175348531.37039587</v>
      </c>
      <c r="D8" s="12">
        <v>1.0866689980760172E-2</v>
      </c>
    </row>
    <row r="9" spans="1:4" x14ac:dyDescent="0.25">
      <c r="A9" s="10">
        <v>2008</v>
      </c>
      <c r="B9" s="11">
        <v>173814745</v>
      </c>
      <c r="C9" s="11">
        <v>173308789.66152868</v>
      </c>
      <c r="D9" s="12">
        <v>2.910888477679631E-3</v>
      </c>
    </row>
    <row r="10" spans="1:4" x14ac:dyDescent="0.25">
      <c r="A10" s="10">
        <v>2009</v>
      </c>
      <c r="B10" s="11">
        <v>172363092</v>
      </c>
      <c r="C10" s="11">
        <v>171630839.81538248</v>
      </c>
      <c r="D10" s="12">
        <v>4.2483119565847622E-3</v>
      </c>
    </row>
    <row r="11" spans="1:4" x14ac:dyDescent="0.25">
      <c r="A11" s="10">
        <v>2010</v>
      </c>
      <c r="B11" s="11">
        <v>172200325</v>
      </c>
      <c r="C11" s="11">
        <v>174779230.28077784</v>
      </c>
      <c r="D11" s="12">
        <v>1.4976192877556077E-2</v>
      </c>
    </row>
    <row r="12" spans="1:4" x14ac:dyDescent="0.25">
      <c r="A12" s="10">
        <v>2011</v>
      </c>
      <c r="B12" s="11">
        <v>174484065</v>
      </c>
      <c r="C12" s="11">
        <v>174799506.01788637</v>
      </c>
      <c r="D12" s="12">
        <v>1.8078500055943242E-3</v>
      </c>
    </row>
    <row r="13" spans="1:4" x14ac:dyDescent="0.25">
      <c r="A13" s="10">
        <v>2012</v>
      </c>
      <c r="B13" s="11">
        <v>174704767</v>
      </c>
      <c r="C13" s="11">
        <v>174975019.85402966</v>
      </c>
      <c r="D13" s="12">
        <v>1.5469117338375515E-3</v>
      </c>
    </row>
    <row r="14" spans="1:4" x14ac:dyDescent="0.25">
      <c r="C14" s="15" t="s">
        <v>38</v>
      </c>
      <c r="D14" s="13">
        <f>AVERAGE(D4:D13)</f>
        <v>7.3707760321302896E-3</v>
      </c>
    </row>
    <row r="15" spans="1:4" x14ac:dyDescent="0.25">
      <c r="C15" s="15" t="s">
        <v>39</v>
      </c>
      <c r="D15" s="13">
        <v>1.8894779042910252E-2</v>
      </c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3:C13"/>
  <sheetViews>
    <sheetView workbookViewId="0">
      <selection activeCell="A3" sqref="A3"/>
    </sheetView>
  </sheetViews>
  <sheetFormatPr defaultRowHeight="15" x14ac:dyDescent="0.25"/>
  <cols>
    <col min="1" max="1" width="5" customWidth="1"/>
    <col min="2" max="2" width="11.5703125" customWidth="1"/>
    <col min="3" max="3" width="15.7109375" customWidth="1"/>
  </cols>
  <sheetData>
    <row r="3" spans="1:3" x14ac:dyDescent="0.25">
      <c r="B3" t="s">
        <v>34</v>
      </c>
      <c r="C3" t="s">
        <v>35</v>
      </c>
    </row>
    <row r="4" spans="1:3" x14ac:dyDescent="0.25">
      <c r="A4" s="10">
        <v>2003</v>
      </c>
      <c r="B4" s="11">
        <v>164870095</v>
      </c>
      <c r="C4" s="11">
        <v>163660459.50996459</v>
      </c>
    </row>
    <row r="5" spans="1:3" x14ac:dyDescent="0.25">
      <c r="A5" s="10">
        <v>2004</v>
      </c>
      <c r="B5" s="11">
        <v>159898814</v>
      </c>
      <c r="C5" s="11">
        <v>161889802.43714827</v>
      </c>
    </row>
    <row r="6" spans="1:3" x14ac:dyDescent="0.25">
      <c r="A6" s="10">
        <v>2005</v>
      </c>
      <c r="B6" s="11">
        <v>165624026</v>
      </c>
      <c r="C6" s="11">
        <v>166584522.60541892</v>
      </c>
    </row>
    <row r="7" spans="1:3" x14ac:dyDescent="0.25">
      <c r="A7" s="10">
        <v>2006</v>
      </c>
      <c r="B7" s="11">
        <v>164584172</v>
      </c>
      <c r="C7" s="11">
        <v>162648134.87504691</v>
      </c>
    </row>
    <row r="8" spans="1:3" x14ac:dyDescent="0.25">
      <c r="A8" s="10">
        <v>2007</v>
      </c>
      <c r="B8" s="11">
        <v>177274923</v>
      </c>
      <c r="C8" s="11">
        <v>175348531.37039587</v>
      </c>
    </row>
    <row r="9" spans="1:3" x14ac:dyDescent="0.25">
      <c r="A9" s="10">
        <v>2008</v>
      </c>
      <c r="B9" s="11">
        <v>173814745</v>
      </c>
      <c r="C9" s="11">
        <v>173308789.66152868</v>
      </c>
    </row>
    <row r="10" spans="1:3" x14ac:dyDescent="0.25">
      <c r="A10" s="10">
        <v>2009</v>
      </c>
      <c r="B10" s="11">
        <v>172363092</v>
      </c>
      <c r="C10" s="11">
        <v>171630839.81538248</v>
      </c>
    </row>
    <row r="11" spans="1:3" x14ac:dyDescent="0.25">
      <c r="A11" s="10">
        <v>2010</v>
      </c>
      <c r="B11" s="11">
        <v>172200325</v>
      </c>
      <c r="C11" s="11">
        <v>174779230.28077784</v>
      </c>
    </row>
    <row r="12" spans="1:3" x14ac:dyDescent="0.25">
      <c r="A12" s="10">
        <v>2011</v>
      </c>
      <c r="B12" s="11">
        <v>174484065</v>
      </c>
      <c r="C12" s="11">
        <v>174799506.01788637</v>
      </c>
    </row>
    <row r="13" spans="1:3" x14ac:dyDescent="0.25">
      <c r="A13" s="10">
        <v>2012</v>
      </c>
      <c r="B13" s="11">
        <v>174704767</v>
      </c>
      <c r="C13" s="11">
        <v>174975019.85402966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Q145"/>
  <sheetViews>
    <sheetView workbookViewId="0">
      <selection activeCell="K1" sqref="K1:P1"/>
    </sheetView>
  </sheetViews>
  <sheetFormatPr defaultColWidth="9.140625" defaultRowHeight="15" x14ac:dyDescent="0.25"/>
  <cols>
    <col min="1" max="1" width="10.7109375" bestFit="1" customWidth="1"/>
    <col min="2" max="2" width="10.5703125" bestFit="1" customWidth="1"/>
    <col min="3" max="3" width="12" bestFit="1" customWidth="1"/>
    <col min="4" max="4" width="11.85546875" bestFit="1" customWidth="1"/>
    <col min="5" max="5" width="10" bestFit="1" customWidth="1"/>
    <col min="6" max="6" width="11" bestFit="1" customWidth="1"/>
    <col min="7" max="7" width="10.42578125" bestFit="1" customWidth="1"/>
    <col min="8" max="8" width="11" bestFit="1" customWidth="1"/>
  </cols>
  <sheetData>
    <row r="1" spans="1:17" x14ac:dyDescent="0.25">
      <c r="A1" s="2" t="s">
        <v>1</v>
      </c>
      <c r="B1" s="2" t="s">
        <v>2</v>
      </c>
      <c r="C1" s="2" t="s">
        <v>3</v>
      </c>
      <c r="D1" s="2" t="s">
        <v>4</v>
      </c>
      <c r="E1" s="2" t="s">
        <v>7</v>
      </c>
      <c r="F1" s="2" t="s">
        <v>6</v>
      </c>
      <c r="G1" s="2" t="s">
        <v>8</v>
      </c>
      <c r="H1" s="2" t="s">
        <v>5</v>
      </c>
      <c r="J1" t="s">
        <v>31</v>
      </c>
      <c r="K1" s="2" t="s">
        <v>3</v>
      </c>
      <c r="L1" s="2" t="s">
        <v>4</v>
      </c>
      <c r="M1" s="2" t="s">
        <v>7</v>
      </c>
      <c r="N1" s="2" t="s">
        <v>6</v>
      </c>
      <c r="O1" s="2" t="s">
        <v>8</v>
      </c>
      <c r="P1" s="2" t="s">
        <v>5</v>
      </c>
      <c r="Q1" t="s">
        <v>40</v>
      </c>
    </row>
    <row r="2" spans="1:17" x14ac:dyDescent="0.25">
      <c r="A2" s="3">
        <v>37622</v>
      </c>
      <c r="B2" s="4">
        <v>14725364</v>
      </c>
      <c r="C2">
        <v>719.2</v>
      </c>
      <c r="D2">
        <v>0</v>
      </c>
      <c r="E2" s="5">
        <v>0</v>
      </c>
      <c r="F2" s="5">
        <v>31</v>
      </c>
      <c r="G2" s="5">
        <v>0</v>
      </c>
      <c r="H2" s="5">
        <v>2.4000000000000909</v>
      </c>
      <c r="J2">
        <f t="shared" ref="J2:J33" si="0">const</f>
        <v>5003562.5133929998</v>
      </c>
      <c r="K2">
        <f t="shared" ref="K2:K33" si="1">PearsonHDD*C2</f>
        <v>1995501.7168365384</v>
      </c>
      <c r="L2">
        <f t="shared" ref="L2:L33" si="2">PearsonCDD*D2</f>
        <v>0</v>
      </c>
      <c r="M2">
        <f t="shared" ref="M2:M33" si="3">Shoulder1*E2</f>
        <v>0</v>
      </c>
      <c r="N2">
        <f t="shared" ref="N2:N33" si="4">MonthDays*F2</f>
        <v>7652975.1207236229</v>
      </c>
      <c r="O2">
        <f t="shared" ref="O2:O33" si="5">GSltStrucD*G2</f>
        <v>0</v>
      </c>
      <c r="P2">
        <f t="shared" ref="P2:P33" si="6">d_TorFTE_1*H2</f>
        <v>9951.667035772145</v>
      </c>
      <c r="Q2">
        <f t="shared" ref="Q2:Q33" si="7">SUM(J2:P2)</f>
        <v>14661991.017988933</v>
      </c>
    </row>
    <row r="3" spans="1:17" x14ac:dyDescent="0.25">
      <c r="A3" s="3">
        <v>37653</v>
      </c>
      <c r="B3" s="4">
        <v>13813814</v>
      </c>
      <c r="C3">
        <v>635.70000000000005</v>
      </c>
      <c r="D3">
        <v>0</v>
      </c>
      <c r="E3" s="5">
        <v>0</v>
      </c>
      <c r="F3" s="5">
        <v>28</v>
      </c>
      <c r="G3" s="5">
        <v>0</v>
      </c>
      <c r="H3" s="5">
        <v>-2.9000000000000909</v>
      </c>
      <c r="J3">
        <f t="shared" si="0"/>
        <v>5003562.5133929998</v>
      </c>
      <c r="K3">
        <f t="shared" si="1"/>
        <v>1763821.5258523186</v>
      </c>
      <c r="L3">
        <f t="shared" si="2"/>
        <v>0</v>
      </c>
      <c r="M3">
        <f t="shared" si="3"/>
        <v>0</v>
      </c>
      <c r="N3">
        <f t="shared" si="4"/>
        <v>6912364.6251697242</v>
      </c>
      <c r="O3">
        <f t="shared" si="5"/>
        <v>0</v>
      </c>
      <c r="P3">
        <f t="shared" si="6"/>
        <v>-12024.931001557929</v>
      </c>
      <c r="Q3">
        <f t="shared" si="7"/>
        <v>13667723.733413486</v>
      </c>
    </row>
    <row r="4" spans="1:17" x14ac:dyDescent="0.25">
      <c r="A4" s="3">
        <v>37681</v>
      </c>
      <c r="B4" s="4">
        <v>14528938</v>
      </c>
      <c r="C4">
        <v>522.9</v>
      </c>
      <c r="D4">
        <v>0</v>
      </c>
      <c r="E4" s="5">
        <v>1</v>
      </c>
      <c r="F4" s="5">
        <v>31</v>
      </c>
      <c r="G4" s="5">
        <v>0</v>
      </c>
      <c r="H4" s="5">
        <v>-1.0999999999999091</v>
      </c>
      <c r="J4">
        <f t="shared" si="0"/>
        <v>5003562.5133929998</v>
      </c>
      <c r="K4">
        <f t="shared" si="1"/>
        <v>1450845.1720436956</v>
      </c>
      <c r="L4">
        <f t="shared" si="2"/>
        <v>0</v>
      </c>
      <c r="M4">
        <f t="shared" si="3"/>
        <v>-422554.86454223702</v>
      </c>
      <c r="N4">
        <f t="shared" si="4"/>
        <v>7652975.1207236229</v>
      </c>
      <c r="O4">
        <f t="shared" si="5"/>
        <v>0</v>
      </c>
      <c r="P4">
        <f t="shared" si="6"/>
        <v>-4561.1807247283496</v>
      </c>
      <c r="Q4">
        <f t="shared" si="7"/>
        <v>13680266.760893352</v>
      </c>
    </row>
    <row r="5" spans="1:17" x14ac:dyDescent="0.25">
      <c r="A5" s="3">
        <v>37712</v>
      </c>
      <c r="B5" s="4">
        <v>13401771</v>
      </c>
      <c r="C5">
        <v>309.89999999999998</v>
      </c>
      <c r="D5">
        <v>0.4</v>
      </c>
      <c r="E5" s="5">
        <v>1</v>
      </c>
      <c r="F5" s="5">
        <v>30</v>
      </c>
      <c r="G5" s="5">
        <v>0</v>
      </c>
      <c r="H5" s="5">
        <v>-0.3000000000001819</v>
      </c>
      <c r="J5">
        <f t="shared" si="0"/>
        <v>5003562.5133929998</v>
      </c>
      <c r="K5">
        <f t="shared" si="1"/>
        <v>859852.58905400883</v>
      </c>
      <c r="L5">
        <f t="shared" si="2"/>
        <v>5994.7366391473606</v>
      </c>
      <c r="M5">
        <f t="shared" si="3"/>
        <v>-422554.86454223702</v>
      </c>
      <c r="N5">
        <f t="shared" si="4"/>
        <v>7406104.95553899</v>
      </c>
      <c r="O5">
        <f t="shared" si="5"/>
        <v>0</v>
      </c>
      <c r="P5">
        <f t="shared" si="6"/>
        <v>-1243.9583794722253</v>
      </c>
      <c r="Q5">
        <f t="shared" si="7"/>
        <v>12851715.971703438</v>
      </c>
    </row>
    <row r="6" spans="1:17" x14ac:dyDescent="0.25">
      <c r="A6" s="3">
        <v>37742</v>
      </c>
      <c r="B6" s="4">
        <v>12623569</v>
      </c>
      <c r="C6">
        <v>147.5</v>
      </c>
      <c r="D6">
        <v>16.3</v>
      </c>
      <c r="E6" s="5">
        <v>1</v>
      </c>
      <c r="F6" s="5">
        <v>31</v>
      </c>
      <c r="G6" s="5">
        <v>0</v>
      </c>
      <c r="H6" s="5">
        <v>15.600000000000364</v>
      </c>
      <c r="J6">
        <f t="shared" si="0"/>
        <v>5003562.5133929998</v>
      </c>
      <c r="K6">
        <f t="shared" si="1"/>
        <v>409255.42718769383</v>
      </c>
      <c r="L6">
        <f t="shared" si="2"/>
        <v>244285.51804525495</v>
      </c>
      <c r="M6">
        <f t="shared" si="3"/>
        <v>-422554.86454223702</v>
      </c>
      <c r="N6">
        <f t="shared" si="4"/>
        <v>7652975.1207236229</v>
      </c>
      <c r="O6">
        <f t="shared" si="5"/>
        <v>0</v>
      </c>
      <c r="P6">
        <f t="shared" si="6"/>
        <v>64685.835732517997</v>
      </c>
      <c r="Q6">
        <f t="shared" si="7"/>
        <v>12952209.550539853</v>
      </c>
    </row>
    <row r="7" spans="1:17" x14ac:dyDescent="0.25">
      <c r="A7" s="3">
        <v>37773</v>
      </c>
      <c r="B7" s="4">
        <v>13621464</v>
      </c>
      <c r="C7">
        <v>26.8</v>
      </c>
      <c r="D7">
        <v>72.2</v>
      </c>
      <c r="E7" s="5">
        <v>0</v>
      </c>
      <c r="F7" s="5">
        <v>30</v>
      </c>
      <c r="G7" s="5">
        <v>0</v>
      </c>
      <c r="H7" s="5">
        <v>9.0999999999999091</v>
      </c>
      <c r="J7">
        <f t="shared" si="0"/>
        <v>5003562.5133929998</v>
      </c>
      <c r="K7">
        <f t="shared" si="1"/>
        <v>74359.630160204717</v>
      </c>
      <c r="L7">
        <f t="shared" si="2"/>
        <v>1082049.9633660985</v>
      </c>
      <c r="M7">
        <f t="shared" si="3"/>
        <v>0</v>
      </c>
      <c r="N7">
        <f t="shared" si="4"/>
        <v>7406104.95553899</v>
      </c>
      <c r="O7">
        <f t="shared" si="5"/>
        <v>0</v>
      </c>
      <c r="P7">
        <f t="shared" si="6"/>
        <v>37733.404177300908</v>
      </c>
      <c r="Q7">
        <f t="shared" si="7"/>
        <v>13603810.466635594</v>
      </c>
    </row>
    <row r="8" spans="1:17" x14ac:dyDescent="0.25">
      <c r="A8" s="3">
        <v>37803</v>
      </c>
      <c r="B8" s="4">
        <v>15172270</v>
      </c>
      <c r="C8">
        <v>1.6</v>
      </c>
      <c r="D8">
        <v>137.5</v>
      </c>
      <c r="E8" s="5">
        <v>0</v>
      </c>
      <c r="F8" s="5">
        <v>31</v>
      </c>
      <c r="G8" s="5">
        <v>0</v>
      </c>
      <c r="H8" s="5">
        <v>20.099999999999909</v>
      </c>
      <c r="J8">
        <f t="shared" si="0"/>
        <v>5003562.5133929998</v>
      </c>
      <c r="K8">
        <f t="shared" si="1"/>
        <v>4439.3809050868485</v>
      </c>
      <c r="L8">
        <f t="shared" si="2"/>
        <v>2060690.7197069051</v>
      </c>
      <c r="M8">
        <f t="shared" si="3"/>
        <v>0</v>
      </c>
      <c r="N8">
        <f t="shared" si="4"/>
        <v>7652975.1207236229</v>
      </c>
      <c r="O8">
        <f t="shared" si="5"/>
        <v>0</v>
      </c>
      <c r="P8">
        <f t="shared" si="6"/>
        <v>83345.211424588182</v>
      </c>
      <c r="Q8">
        <f t="shared" si="7"/>
        <v>14805012.946153203</v>
      </c>
    </row>
    <row r="9" spans="1:17" x14ac:dyDescent="0.25">
      <c r="A9" s="3">
        <v>37834</v>
      </c>
      <c r="B9" s="4">
        <v>13939309</v>
      </c>
      <c r="C9">
        <v>5.0999999999999996</v>
      </c>
      <c r="D9">
        <v>109.9</v>
      </c>
      <c r="E9" s="5">
        <v>0</v>
      </c>
      <c r="F9" s="5">
        <v>31</v>
      </c>
      <c r="G9" s="5">
        <v>0</v>
      </c>
      <c r="H9" s="5">
        <v>19.400000000000091</v>
      </c>
      <c r="J9">
        <f t="shared" si="0"/>
        <v>5003562.5133929998</v>
      </c>
      <c r="K9">
        <f t="shared" si="1"/>
        <v>14150.526634964328</v>
      </c>
      <c r="L9">
        <f t="shared" si="2"/>
        <v>1647053.8916057374</v>
      </c>
      <c r="M9">
        <f t="shared" si="3"/>
        <v>0</v>
      </c>
      <c r="N9">
        <f t="shared" si="4"/>
        <v>7652975.1207236229</v>
      </c>
      <c r="O9">
        <f t="shared" si="5"/>
        <v>0</v>
      </c>
      <c r="P9">
        <f t="shared" si="6"/>
        <v>80442.641872488835</v>
      </c>
      <c r="Q9">
        <f t="shared" si="7"/>
        <v>14398184.694229811</v>
      </c>
    </row>
    <row r="10" spans="1:17" x14ac:dyDescent="0.25">
      <c r="A10" s="3">
        <v>37865</v>
      </c>
      <c r="B10" s="4">
        <v>13536278</v>
      </c>
      <c r="C10">
        <v>55.1</v>
      </c>
      <c r="D10">
        <v>33.200000000000003</v>
      </c>
      <c r="E10" s="5">
        <v>1</v>
      </c>
      <c r="F10" s="5">
        <v>30</v>
      </c>
      <c r="G10" s="5">
        <v>0</v>
      </c>
      <c r="H10" s="5">
        <v>17.099999999999909</v>
      </c>
      <c r="J10">
        <f t="shared" si="0"/>
        <v>5003562.5133929998</v>
      </c>
      <c r="K10">
        <f t="shared" si="1"/>
        <v>152881.17991892833</v>
      </c>
      <c r="L10">
        <f t="shared" si="2"/>
        <v>497563.14104923094</v>
      </c>
      <c r="M10">
        <f t="shared" si="3"/>
        <v>-422554.86454223702</v>
      </c>
      <c r="N10">
        <f t="shared" si="4"/>
        <v>7406104.95553899</v>
      </c>
      <c r="O10">
        <f t="shared" si="5"/>
        <v>0</v>
      </c>
      <c r="P10">
        <f t="shared" si="6"/>
        <v>70905.627629873459</v>
      </c>
      <c r="Q10">
        <f t="shared" si="7"/>
        <v>12708462.552987786</v>
      </c>
    </row>
    <row r="11" spans="1:17" x14ac:dyDescent="0.25">
      <c r="A11" s="3">
        <v>37895</v>
      </c>
      <c r="B11" s="4">
        <v>12902693</v>
      </c>
      <c r="C11">
        <v>243.4</v>
      </c>
      <c r="D11">
        <v>3.4</v>
      </c>
      <c r="E11" s="5">
        <v>1</v>
      </c>
      <c r="F11" s="5">
        <v>31</v>
      </c>
      <c r="G11" s="5">
        <v>0</v>
      </c>
      <c r="H11" s="5">
        <v>-13.199999999999818</v>
      </c>
      <c r="J11">
        <f t="shared" si="0"/>
        <v>5003562.5133929998</v>
      </c>
      <c r="K11">
        <f t="shared" si="1"/>
        <v>675340.82018633687</v>
      </c>
      <c r="L11">
        <f t="shared" si="2"/>
        <v>50955.261432752559</v>
      </c>
      <c r="M11">
        <f t="shared" si="3"/>
        <v>-422554.86454223702</v>
      </c>
      <c r="N11">
        <f t="shared" si="4"/>
        <v>7652975.1207236229</v>
      </c>
      <c r="O11">
        <f t="shared" si="5"/>
        <v>0</v>
      </c>
      <c r="P11">
        <f t="shared" si="6"/>
        <v>-54734.168696743967</v>
      </c>
      <c r="Q11">
        <f t="shared" si="7"/>
        <v>12905544.682496732</v>
      </c>
    </row>
    <row r="12" spans="1:17" x14ac:dyDescent="0.25">
      <c r="A12" s="3">
        <v>37926</v>
      </c>
      <c r="B12" s="4">
        <v>12759013</v>
      </c>
      <c r="C12">
        <v>400.5</v>
      </c>
      <c r="D12">
        <v>0</v>
      </c>
      <c r="E12" s="5">
        <v>1</v>
      </c>
      <c r="F12" s="5">
        <v>30</v>
      </c>
      <c r="G12" s="5">
        <v>0</v>
      </c>
      <c r="H12" s="5">
        <v>-20.100000000000364</v>
      </c>
      <c r="J12">
        <f t="shared" si="0"/>
        <v>5003562.5133929998</v>
      </c>
      <c r="K12">
        <f t="shared" si="1"/>
        <v>1111232.5328045518</v>
      </c>
      <c r="L12">
        <f t="shared" si="2"/>
        <v>0</v>
      </c>
      <c r="M12">
        <f t="shared" si="3"/>
        <v>-422554.86454223702</v>
      </c>
      <c r="N12">
        <f t="shared" si="4"/>
        <v>7406104.95553899</v>
      </c>
      <c r="O12">
        <f t="shared" si="5"/>
        <v>0</v>
      </c>
      <c r="P12">
        <f t="shared" si="6"/>
        <v>-83345.211424590059</v>
      </c>
      <c r="Q12">
        <f t="shared" si="7"/>
        <v>13014999.925769715</v>
      </c>
    </row>
    <row r="13" spans="1:17" x14ac:dyDescent="0.25">
      <c r="A13" s="3">
        <v>37956</v>
      </c>
      <c r="B13" s="4">
        <v>13845612</v>
      </c>
      <c r="C13">
        <v>603.1</v>
      </c>
      <c r="D13">
        <v>0</v>
      </c>
      <c r="E13" s="5">
        <v>0</v>
      </c>
      <c r="F13" s="5">
        <v>31</v>
      </c>
      <c r="G13" s="5">
        <v>0</v>
      </c>
      <c r="H13" s="5">
        <v>-17.5</v>
      </c>
      <c r="J13">
        <f t="shared" si="0"/>
        <v>5003562.5133929998</v>
      </c>
      <c r="K13">
        <f t="shared" si="1"/>
        <v>1673369.1399111741</v>
      </c>
      <c r="L13">
        <f t="shared" si="2"/>
        <v>0</v>
      </c>
      <c r="M13">
        <f t="shared" si="3"/>
        <v>0</v>
      </c>
      <c r="N13">
        <f t="shared" si="4"/>
        <v>7652975.1207236229</v>
      </c>
      <c r="O13">
        <f t="shared" si="5"/>
        <v>0</v>
      </c>
      <c r="P13">
        <f t="shared" si="6"/>
        <v>-72564.23880250247</v>
      </c>
      <c r="Q13">
        <f t="shared" si="7"/>
        <v>14257342.535225295</v>
      </c>
    </row>
    <row r="14" spans="1:17" x14ac:dyDescent="0.25">
      <c r="A14" s="3">
        <v>37987</v>
      </c>
      <c r="B14" s="4">
        <v>14085449</v>
      </c>
      <c r="C14">
        <v>719.2</v>
      </c>
      <c r="D14">
        <v>0</v>
      </c>
      <c r="E14" s="5">
        <v>0</v>
      </c>
      <c r="F14" s="5">
        <v>31</v>
      </c>
      <c r="G14" s="5">
        <v>0</v>
      </c>
      <c r="H14" s="5">
        <v>5.1000000000003638</v>
      </c>
      <c r="J14">
        <f t="shared" si="0"/>
        <v>5003562.5133929998</v>
      </c>
      <c r="K14">
        <f t="shared" si="1"/>
        <v>1995501.7168365384</v>
      </c>
      <c r="L14">
        <f t="shared" si="2"/>
        <v>0</v>
      </c>
      <c r="M14">
        <f t="shared" si="3"/>
        <v>0</v>
      </c>
      <c r="N14">
        <f t="shared" si="4"/>
        <v>7652975.1207236229</v>
      </c>
      <c r="O14">
        <f t="shared" si="5"/>
        <v>0</v>
      </c>
      <c r="P14">
        <f t="shared" si="6"/>
        <v>21147.292451016514</v>
      </c>
      <c r="Q14">
        <f t="shared" si="7"/>
        <v>14673186.643404178</v>
      </c>
    </row>
    <row r="15" spans="1:17" x14ac:dyDescent="0.25">
      <c r="A15" s="3">
        <v>38018</v>
      </c>
      <c r="B15" s="4">
        <v>13888435</v>
      </c>
      <c r="C15">
        <v>635.70000000000005</v>
      </c>
      <c r="D15">
        <v>0</v>
      </c>
      <c r="E15" s="5">
        <v>0</v>
      </c>
      <c r="F15" s="5">
        <v>29</v>
      </c>
      <c r="G15" s="5">
        <v>0</v>
      </c>
      <c r="H15" s="5">
        <v>-4.5</v>
      </c>
      <c r="J15">
        <f t="shared" si="0"/>
        <v>5003562.5133929998</v>
      </c>
      <c r="K15">
        <f t="shared" si="1"/>
        <v>1763821.5258523186</v>
      </c>
      <c r="L15">
        <f t="shared" si="2"/>
        <v>0</v>
      </c>
      <c r="M15">
        <f t="shared" si="3"/>
        <v>0</v>
      </c>
      <c r="N15">
        <f t="shared" si="4"/>
        <v>7159234.7903543571</v>
      </c>
      <c r="O15">
        <f t="shared" si="5"/>
        <v>0</v>
      </c>
      <c r="P15">
        <f t="shared" si="6"/>
        <v>-18659.375692072063</v>
      </c>
      <c r="Q15">
        <f t="shared" si="7"/>
        <v>13907959.453907603</v>
      </c>
    </row>
    <row r="16" spans="1:17" x14ac:dyDescent="0.25">
      <c r="A16" s="3">
        <v>38047</v>
      </c>
      <c r="B16" s="4">
        <v>13762531</v>
      </c>
      <c r="C16">
        <v>522.9</v>
      </c>
      <c r="D16">
        <v>0</v>
      </c>
      <c r="E16" s="5">
        <v>1</v>
      </c>
      <c r="F16" s="5">
        <v>31</v>
      </c>
      <c r="G16" s="5">
        <v>0</v>
      </c>
      <c r="H16" s="5">
        <v>4.5</v>
      </c>
      <c r="J16">
        <f t="shared" si="0"/>
        <v>5003562.5133929998</v>
      </c>
      <c r="K16">
        <f t="shared" si="1"/>
        <v>1450845.1720436956</v>
      </c>
      <c r="L16">
        <f t="shared" si="2"/>
        <v>0</v>
      </c>
      <c r="M16">
        <f t="shared" si="3"/>
        <v>-422554.86454223702</v>
      </c>
      <c r="N16">
        <f t="shared" si="4"/>
        <v>7652975.1207236229</v>
      </c>
      <c r="O16">
        <f t="shared" si="5"/>
        <v>0</v>
      </c>
      <c r="P16">
        <f t="shared" si="6"/>
        <v>18659.375692072063</v>
      </c>
      <c r="Q16">
        <f t="shared" si="7"/>
        <v>13703487.317310153</v>
      </c>
    </row>
    <row r="17" spans="1:17" x14ac:dyDescent="0.25">
      <c r="A17" s="3">
        <v>38078</v>
      </c>
      <c r="B17" s="4">
        <v>12400465</v>
      </c>
      <c r="C17">
        <v>309.89999999999998</v>
      </c>
      <c r="D17">
        <v>0.4</v>
      </c>
      <c r="E17" s="5">
        <v>1</v>
      </c>
      <c r="F17" s="5">
        <v>30</v>
      </c>
      <c r="G17" s="5">
        <v>0</v>
      </c>
      <c r="H17" s="5">
        <v>3.0999999999999091</v>
      </c>
      <c r="J17">
        <f t="shared" si="0"/>
        <v>5003562.5133929998</v>
      </c>
      <c r="K17">
        <f t="shared" si="1"/>
        <v>859852.58905400883</v>
      </c>
      <c r="L17">
        <f t="shared" si="2"/>
        <v>5994.7366391473606</v>
      </c>
      <c r="M17">
        <f t="shared" si="3"/>
        <v>-422554.86454223702</v>
      </c>
      <c r="N17">
        <f t="shared" si="4"/>
        <v>7406104.95553899</v>
      </c>
      <c r="O17">
        <f t="shared" si="5"/>
        <v>0</v>
      </c>
      <c r="P17">
        <f t="shared" si="6"/>
        <v>12854.23658787149</v>
      </c>
      <c r="Q17">
        <f t="shared" si="7"/>
        <v>12865814.166670781</v>
      </c>
    </row>
    <row r="18" spans="1:17" x14ac:dyDescent="0.25">
      <c r="A18" s="3">
        <v>38108</v>
      </c>
      <c r="B18" s="4">
        <v>12698878</v>
      </c>
      <c r="C18">
        <v>147.5</v>
      </c>
      <c r="D18">
        <v>16.3</v>
      </c>
      <c r="E18" s="5">
        <v>1</v>
      </c>
      <c r="F18" s="5">
        <v>31</v>
      </c>
      <c r="G18" s="5">
        <v>0</v>
      </c>
      <c r="H18" s="5">
        <v>25.699999999999818</v>
      </c>
      <c r="J18">
        <f t="shared" si="0"/>
        <v>5003562.5133929998</v>
      </c>
      <c r="K18">
        <f t="shared" si="1"/>
        <v>409255.42718769383</v>
      </c>
      <c r="L18">
        <f t="shared" si="2"/>
        <v>244285.51804525495</v>
      </c>
      <c r="M18">
        <f t="shared" si="3"/>
        <v>-422554.86454223702</v>
      </c>
      <c r="N18">
        <f t="shared" si="4"/>
        <v>7652975.1207236229</v>
      </c>
      <c r="O18">
        <f t="shared" si="5"/>
        <v>0</v>
      </c>
      <c r="P18">
        <f t="shared" si="6"/>
        <v>106565.76784138859</v>
      </c>
      <c r="Q18">
        <f t="shared" si="7"/>
        <v>12994089.482648725</v>
      </c>
    </row>
    <row r="19" spans="1:17" x14ac:dyDescent="0.25">
      <c r="A19" s="3">
        <v>38139</v>
      </c>
      <c r="B19" s="4">
        <v>12797929</v>
      </c>
      <c r="C19">
        <v>26.8</v>
      </c>
      <c r="D19">
        <v>72.2</v>
      </c>
      <c r="E19" s="5">
        <v>0</v>
      </c>
      <c r="F19" s="5">
        <v>30</v>
      </c>
      <c r="G19" s="5">
        <v>0</v>
      </c>
      <c r="H19" s="5">
        <v>13.900000000000091</v>
      </c>
      <c r="J19">
        <f t="shared" si="0"/>
        <v>5003562.5133929998</v>
      </c>
      <c r="K19">
        <f t="shared" si="1"/>
        <v>74359.630160204717</v>
      </c>
      <c r="L19">
        <f t="shared" si="2"/>
        <v>1082049.9633660985</v>
      </c>
      <c r="M19">
        <f t="shared" si="3"/>
        <v>0</v>
      </c>
      <c r="N19">
        <f t="shared" si="4"/>
        <v>7406104.95553899</v>
      </c>
      <c r="O19">
        <f t="shared" si="5"/>
        <v>0</v>
      </c>
      <c r="P19">
        <f t="shared" si="6"/>
        <v>57636.738248845199</v>
      </c>
      <c r="Q19">
        <f t="shared" si="7"/>
        <v>13623713.800707139</v>
      </c>
    </row>
    <row r="20" spans="1:17" x14ac:dyDescent="0.25">
      <c r="A20" s="3">
        <v>38169</v>
      </c>
      <c r="B20" s="4">
        <v>13695289</v>
      </c>
      <c r="C20">
        <v>1.6</v>
      </c>
      <c r="D20">
        <v>137.5</v>
      </c>
      <c r="E20" s="5">
        <v>0</v>
      </c>
      <c r="F20" s="5">
        <v>31</v>
      </c>
      <c r="G20" s="5">
        <v>0</v>
      </c>
      <c r="H20" s="5">
        <v>37.199999999999818</v>
      </c>
      <c r="J20">
        <f t="shared" si="0"/>
        <v>5003562.5133929998</v>
      </c>
      <c r="K20">
        <f t="shared" si="1"/>
        <v>4439.3809050868485</v>
      </c>
      <c r="L20">
        <f t="shared" si="2"/>
        <v>2060690.7197069051</v>
      </c>
      <c r="M20">
        <f t="shared" si="3"/>
        <v>0</v>
      </c>
      <c r="N20">
        <f t="shared" si="4"/>
        <v>7652975.1207236229</v>
      </c>
      <c r="O20">
        <f t="shared" si="5"/>
        <v>0</v>
      </c>
      <c r="P20">
        <f t="shared" si="6"/>
        <v>154250.83905446163</v>
      </c>
      <c r="Q20">
        <f t="shared" si="7"/>
        <v>14875918.573783077</v>
      </c>
    </row>
    <row r="21" spans="1:17" x14ac:dyDescent="0.25">
      <c r="A21" s="3">
        <v>38200</v>
      </c>
      <c r="B21" s="4">
        <v>13771120</v>
      </c>
      <c r="C21">
        <v>5.0999999999999996</v>
      </c>
      <c r="D21">
        <v>109.9</v>
      </c>
      <c r="E21" s="5">
        <v>0</v>
      </c>
      <c r="F21" s="5">
        <v>31</v>
      </c>
      <c r="G21" s="5">
        <v>0</v>
      </c>
      <c r="H21" s="5">
        <v>16.600000000000364</v>
      </c>
      <c r="J21">
        <f t="shared" si="0"/>
        <v>5003562.5133929998</v>
      </c>
      <c r="K21">
        <f t="shared" si="1"/>
        <v>14150.526634964328</v>
      </c>
      <c r="L21">
        <f t="shared" si="2"/>
        <v>1647053.8916057374</v>
      </c>
      <c r="M21">
        <f t="shared" si="3"/>
        <v>0</v>
      </c>
      <c r="N21">
        <f t="shared" si="4"/>
        <v>7652975.1207236229</v>
      </c>
      <c r="O21">
        <f t="shared" si="5"/>
        <v>0</v>
      </c>
      <c r="P21">
        <f t="shared" si="6"/>
        <v>68832.363664089571</v>
      </c>
      <c r="Q21">
        <f t="shared" si="7"/>
        <v>14386574.416021412</v>
      </c>
    </row>
    <row r="22" spans="1:17" x14ac:dyDescent="0.25">
      <c r="A22" s="3">
        <v>38231</v>
      </c>
      <c r="B22" s="4">
        <v>13033548</v>
      </c>
      <c r="C22">
        <v>55.1</v>
      </c>
      <c r="D22">
        <v>33.200000000000003</v>
      </c>
      <c r="E22" s="5">
        <v>1</v>
      </c>
      <c r="F22" s="5">
        <v>30</v>
      </c>
      <c r="G22" s="5">
        <v>0</v>
      </c>
      <c r="H22" s="5">
        <v>20.899999999999636</v>
      </c>
      <c r="J22">
        <f t="shared" si="0"/>
        <v>5003562.5133929998</v>
      </c>
      <c r="K22">
        <f t="shared" si="1"/>
        <v>152881.17991892833</v>
      </c>
      <c r="L22">
        <f t="shared" si="2"/>
        <v>497563.14104923094</v>
      </c>
      <c r="M22">
        <f t="shared" si="3"/>
        <v>-422554.86454223702</v>
      </c>
      <c r="N22">
        <f t="shared" si="4"/>
        <v>7406104.95553899</v>
      </c>
      <c r="O22">
        <f t="shared" si="5"/>
        <v>0</v>
      </c>
      <c r="P22">
        <f t="shared" si="6"/>
        <v>86662.433769844298</v>
      </c>
      <c r="Q22">
        <f t="shared" si="7"/>
        <v>12724219.359127756</v>
      </c>
    </row>
    <row r="23" spans="1:17" x14ac:dyDescent="0.25">
      <c r="A23" s="3">
        <v>38261</v>
      </c>
      <c r="B23" s="4">
        <v>12801196</v>
      </c>
      <c r="C23">
        <v>243.4</v>
      </c>
      <c r="D23">
        <v>3.4</v>
      </c>
      <c r="E23" s="5">
        <v>1</v>
      </c>
      <c r="F23" s="5">
        <v>31</v>
      </c>
      <c r="G23" s="5">
        <v>0</v>
      </c>
      <c r="H23" s="5">
        <v>-34.699999999999818</v>
      </c>
      <c r="J23">
        <f t="shared" si="0"/>
        <v>5003562.5133929998</v>
      </c>
      <c r="K23">
        <f t="shared" si="1"/>
        <v>675340.82018633687</v>
      </c>
      <c r="L23">
        <f t="shared" si="2"/>
        <v>50955.261432752559</v>
      </c>
      <c r="M23">
        <f t="shared" si="3"/>
        <v>-422554.86454223702</v>
      </c>
      <c r="N23">
        <f t="shared" si="4"/>
        <v>7652975.1207236229</v>
      </c>
      <c r="O23">
        <f t="shared" si="5"/>
        <v>0</v>
      </c>
      <c r="P23">
        <f t="shared" si="6"/>
        <v>-143884.51922553271</v>
      </c>
      <c r="Q23">
        <f t="shared" si="7"/>
        <v>12816394.331967944</v>
      </c>
    </row>
    <row r="24" spans="1:17" x14ac:dyDescent="0.25">
      <c r="A24" s="3">
        <v>38292</v>
      </c>
      <c r="B24" s="4">
        <v>13166644</v>
      </c>
      <c r="C24">
        <v>400.5</v>
      </c>
      <c r="D24">
        <v>0</v>
      </c>
      <c r="E24" s="5">
        <v>1</v>
      </c>
      <c r="F24" s="5">
        <v>30</v>
      </c>
      <c r="G24" s="5">
        <v>0</v>
      </c>
      <c r="H24" s="5">
        <v>-39.800000000000182</v>
      </c>
      <c r="J24">
        <f t="shared" si="0"/>
        <v>5003562.5133929998</v>
      </c>
      <c r="K24">
        <f t="shared" si="1"/>
        <v>1111232.5328045518</v>
      </c>
      <c r="L24">
        <f t="shared" si="2"/>
        <v>0</v>
      </c>
      <c r="M24">
        <f t="shared" si="3"/>
        <v>-422554.86454223702</v>
      </c>
      <c r="N24">
        <f t="shared" si="4"/>
        <v>7406104.95553899</v>
      </c>
      <c r="O24">
        <f t="shared" si="5"/>
        <v>0</v>
      </c>
      <c r="P24">
        <f t="shared" si="6"/>
        <v>-165031.81167654923</v>
      </c>
      <c r="Q24">
        <f t="shared" si="7"/>
        <v>12933313.325517755</v>
      </c>
    </row>
    <row r="25" spans="1:17" x14ac:dyDescent="0.25">
      <c r="A25" s="3">
        <v>38322</v>
      </c>
      <c r="B25" s="4">
        <v>13797330</v>
      </c>
      <c r="C25">
        <v>603.1</v>
      </c>
      <c r="D25">
        <v>0</v>
      </c>
      <c r="E25" s="5">
        <v>0</v>
      </c>
      <c r="F25" s="5">
        <v>31</v>
      </c>
      <c r="G25" s="5">
        <v>0</v>
      </c>
      <c r="H25" s="5">
        <v>-33.599999999999909</v>
      </c>
      <c r="J25">
        <f t="shared" si="0"/>
        <v>5003562.5133929998</v>
      </c>
      <c r="K25">
        <f t="shared" si="1"/>
        <v>1673369.1399111741</v>
      </c>
      <c r="L25">
        <f t="shared" si="2"/>
        <v>0</v>
      </c>
      <c r="M25">
        <f t="shared" si="3"/>
        <v>0</v>
      </c>
      <c r="N25">
        <f t="shared" si="4"/>
        <v>7652975.1207236229</v>
      </c>
      <c r="O25">
        <f t="shared" si="5"/>
        <v>0</v>
      </c>
      <c r="P25">
        <f t="shared" si="6"/>
        <v>-139323.33850080436</v>
      </c>
      <c r="Q25">
        <f t="shared" si="7"/>
        <v>14190583.435526991</v>
      </c>
    </row>
    <row r="26" spans="1:17" x14ac:dyDescent="0.25">
      <c r="A26" s="3">
        <v>38353</v>
      </c>
      <c r="B26" s="4">
        <v>14766967</v>
      </c>
      <c r="C26">
        <v>719.2</v>
      </c>
      <c r="D26">
        <v>0</v>
      </c>
      <c r="E26" s="5">
        <v>0</v>
      </c>
      <c r="F26" s="5">
        <v>31</v>
      </c>
      <c r="G26" s="5">
        <v>0</v>
      </c>
      <c r="H26" s="5">
        <v>-18.900000000000091</v>
      </c>
      <c r="J26">
        <f t="shared" si="0"/>
        <v>5003562.5133929998</v>
      </c>
      <c r="K26">
        <f t="shared" si="1"/>
        <v>1995501.7168365384</v>
      </c>
      <c r="L26">
        <f t="shared" si="2"/>
        <v>0</v>
      </c>
      <c r="M26">
        <f t="shared" si="3"/>
        <v>0</v>
      </c>
      <c r="N26">
        <f t="shared" si="4"/>
        <v>7652975.1207236229</v>
      </c>
      <c r="O26">
        <f t="shared" si="5"/>
        <v>0</v>
      </c>
      <c r="P26">
        <f t="shared" si="6"/>
        <v>-78369.377906703041</v>
      </c>
      <c r="Q26">
        <f t="shared" si="7"/>
        <v>14573669.973046459</v>
      </c>
    </row>
    <row r="27" spans="1:17" x14ac:dyDescent="0.25">
      <c r="A27" s="3">
        <v>38384</v>
      </c>
      <c r="B27" s="4">
        <v>13804600</v>
      </c>
      <c r="C27">
        <v>635.70000000000005</v>
      </c>
      <c r="D27">
        <v>0</v>
      </c>
      <c r="E27" s="5">
        <v>0</v>
      </c>
      <c r="F27" s="5">
        <v>28</v>
      </c>
      <c r="G27" s="5">
        <v>0</v>
      </c>
      <c r="H27" s="5">
        <v>-20.199999999999818</v>
      </c>
      <c r="J27">
        <f t="shared" si="0"/>
        <v>5003562.5133929998</v>
      </c>
      <c r="K27">
        <f t="shared" si="1"/>
        <v>1763821.5258523186</v>
      </c>
      <c r="L27">
        <f t="shared" si="2"/>
        <v>0</v>
      </c>
      <c r="M27">
        <f t="shared" si="3"/>
        <v>0</v>
      </c>
      <c r="N27">
        <f t="shared" si="4"/>
        <v>6912364.6251697242</v>
      </c>
      <c r="O27">
        <f t="shared" si="5"/>
        <v>0</v>
      </c>
      <c r="P27">
        <f t="shared" si="6"/>
        <v>-83759.864217744951</v>
      </c>
      <c r="Q27">
        <f t="shared" si="7"/>
        <v>13595988.800197298</v>
      </c>
    </row>
    <row r="28" spans="1:17" x14ac:dyDescent="0.25">
      <c r="A28" s="3">
        <v>38412</v>
      </c>
      <c r="B28" s="4">
        <v>13686035</v>
      </c>
      <c r="C28">
        <v>522.9</v>
      </c>
      <c r="D28">
        <v>0</v>
      </c>
      <c r="E28" s="5">
        <v>1</v>
      </c>
      <c r="F28" s="5">
        <v>31</v>
      </c>
      <c r="G28" s="5">
        <v>0</v>
      </c>
      <c r="H28" s="5">
        <v>-18.400000000000091</v>
      </c>
      <c r="J28">
        <f t="shared" si="0"/>
        <v>5003562.5133929998</v>
      </c>
      <c r="K28">
        <f t="shared" si="1"/>
        <v>1450845.1720436956</v>
      </c>
      <c r="L28">
        <f t="shared" si="2"/>
        <v>0</v>
      </c>
      <c r="M28">
        <f t="shared" si="3"/>
        <v>-422554.86454223702</v>
      </c>
      <c r="N28">
        <f t="shared" si="4"/>
        <v>7652975.1207236229</v>
      </c>
      <c r="O28">
        <f t="shared" si="5"/>
        <v>0</v>
      </c>
      <c r="P28">
        <f t="shared" si="6"/>
        <v>-76296.113940917261</v>
      </c>
      <c r="Q28">
        <f t="shared" si="7"/>
        <v>13608531.827677164</v>
      </c>
    </row>
    <row r="29" spans="1:17" x14ac:dyDescent="0.25">
      <c r="A29" s="3">
        <v>38443</v>
      </c>
      <c r="B29" s="4">
        <v>12498043</v>
      </c>
      <c r="C29">
        <v>309.89999999999998</v>
      </c>
      <c r="D29">
        <v>0.4</v>
      </c>
      <c r="E29" s="5">
        <v>1</v>
      </c>
      <c r="F29" s="5">
        <v>30</v>
      </c>
      <c r="G29" s="5">
        <v>0</v>
      </c>
      <c r="H29" s="5">
        <v>1.4000000000000909</v>
      </c>
      <c r="J29">
        <f t="shared" si="0"/>
        <v>5003562.5133929998</v>
      </c>
      <c r="K29">
        <f t="shared" si="1"/>
        <v>859852.58905400883</v>
      </c>
      <c r="L29">
        <f t="shared" si="2"/>
        <v>5994.7366391473606</v>
      </c>
      <c r="M29">
        <f t="shared" si="3"/>
        <v>-422554.86454223702</v>
      </c>
      <c r="N29">
        <f t="shared" si="4"/>
        <v>7406104.95553899</v>
      </c>
      <c r="O29">
        <f t="shared" si="5"/>
        <v>0</v>
      </c>
      <c r="P29">
        <f t="shared" si="6"/>
        <v>5805.1391042005744</v>
      </c>
      <c r="Q29">
        <f t="shared" si="7"/>
        <v>12858765.06918711</v>
      </c>
    </row>
    <row r="30" spans="1:17" x14ac:dyDescent="0.25">
      <c r="A30" s="3">
        <v>38473</v>
      </c>
      <c r="B30" s="4">
        <v>12869194</v>
      </c>
      <c r="C30">
        <v>147.5</v>
      </c>
      <c r="D30">
        <v>16.3</v>
      </c>
      <c r="E30" s="5">
        <v>1</v>
      </c>
      <c r="F30" s="5">
        <v>31</v>
      </c>
      <c r="G30" s="5">
        <v>0</v>
      </c>
      <c r="H30" s="5">
        <v>32.699999999999818</v>
      </c>
      <c r="J30">
        <f t="shared" si="0"/>
        <v>5003562.5133929998</v>
      </c>
      <c r="K30">
        <f t="shared" si="1"/>
        <v>409255.42718769383</v>
      </c>
      <c r="L30">
        <f t="shared" si="2"/>
        <v>244285.51804525495</v>
      </c>
      <c r="M30">
        <f t="shared" si="3"/>
        <v>-422554.86454223702</v>
      </c>
      <c r="N30">
        <f t="shared" si="4"/>
        <v>7652975.1207236229</v>
      </c>
      <c r="O30">
        <f t="shared" si="5"/>
        <v>0</v>
      </c>
      <c r="P30">
        <f t="shared" si="6"/>
        <v>135591.46336238956</v>
      </c>
      <c r="Q30">
        <f t="shared" si="7"/>
        <v>13023115.178169725</v>
      </c>
    </row>
    <row r="31" spans="1:17" x14ac:dyDescent="0.25">
      <c r="A31" s="3">
        <v>38504</v>
      </c>
      <c r="B31" s="4">
        <v>14454200</v>
      </c>
      <c r="C31">
        <v>26.8</v>
      </c>
      <c r="D31">
        <v>72.2</v>
      </c>
      <c r="E31" s="5">
        <v>0</v>
      </c>
      <c r="F31" s="5">
        <v>30</v>
      </c>
      <c r="G31" s="5">
        <v>0</v>
      </c>
      <c r="H31" s="5">
        <v>33.300000000000182</v>
      </c>
      <c r="J31">
        <f t="shared" si="0"/>
        <v>5003562.5133929998</v>
      </c>
      <c r="K31">
        <f t="shared" si="1"/>
        <v>74359.630160204717</v>
      </c>
      <c r="L31">
        <f t="shared" si="2"/>
        <v>1082049.9633660985</v>
      </c>
      <c r="M31">
        <f t="shared" si="3"/>
        <v>0</v>
      </c>
      <c r="N31">
        <f t="shared" si="4"/>
        <v>7406104.95553899</v>
      </c>
      <c r="O31">
        <f t="shared" si="5"/>
        <v>0</v>
      </c>
      <c r="P31">
        <f t="shared" si="6"/>
        <v>138079.38012133402</v>
      </c>
      <c r="Q31">
        <f t="shared" si="7"/>
        <v>13704156.442579627</v>
      </c>
    </row>
    <row r="32" spans="1:17" x14ac:dyDescent="0.25">
      <c r="A32" s="3">
        <v>38534</v>
      </c>
      <c r="B32" s="4">
        <v>15509626</v>
      </c>
      <c r="C32">
        <v>1.6</v>
      </c>
      <c r="D32">
        <v>137.5</v>
      </c>
      <c r="E32" s="5">
        <v>0</v>
      </c>
      <c r="F32" s="5">
        <v>31</v>
      </c>
      <c r="G32" s="5">
        <v>0</v>
      </c>
      <c r="H32" s="5">
        <v>48.599999999999909</v>
      </c>
      <c r="J32">
        <f t="shared" si="0"/>
        <v>5003562.5133929998</v>
      </c>
      <c r="K32">
        <f t="shared" si="1"/>
        <v>4439.3809050868485</v>
      </c>
      <c r="L32">
        <f t="shared" si="2"/>
        <v>2060690.7197069051</v>
      </c>
      <c r="M32">
        <f t="shared" si="3"/>
        <v>0</v>
      </c>
      <c r="N32">
        <f t="shared" si="4"/>
        <v>7652975.1207236229</v>
      </c>
      <c r="O32">
        <f t="shared" si="5"/>
        <v>0</v>
      </c>
      <c r="P32">
        <f t="shared" si="6"/>
        <v>201521.25747437793</v>
      </c>
      <c r="Q32">
        <f t="shared" si="7"/>
        <v>14923188.992202993</v>
      </c>
    </row>
    <row r="33" spans="1:17" x14ac:dyDescent="0.25">
      <c r="A33" s="3">
        <v>38565</v>
      </c>
      <c r="B33" s="4">
        <v>14861042</v>
      </c>
      <c r="C33">
        <v>5.0999999999999996</v>
      </c>
      <c r="D33">
        <v>109.9</v>
      </c>
      <c r="E33" s="5">
        <v>0</v>
      </c>
      <c r="F33" s="5">
        <v>31</v>
      </c>
      <c r="G33" s="5">
        <v>0</v>
      </c>
      <c r="H33" s="5">
        <v>41.5</v>
      </c>
      <c r="J33">
        <f t="shared" si="0"/>
        <v>5003562.5133929998</v>
      </c>
      <c r="K33">
        <f t="shared" si="1"/>
        <v>14150.526634964328</v>
      </c>
      <c r="L33">
        <f t="shared" si="2"/>
        <v>1647053.8916057374</v>
      </c>
      <c r="M33">
        <f t="shared" si="3"/>
        <v>0</v>
      </c>
      <c r="N33">
        <f t="shared" si="4"/>
        <v>7652975.1207236229</v>
      </c>
      <c r="O33">
        <f t="shared" si="5"/>
        <v>0</v>
      </c>
      <c r="P33">
        <f t="shared" si="6"/>
        <v>172080.90916022015</v>
      </c>
      <c r="Q33">
        <f t="shared" si="7"/>
        <v>14489822.961517544</v>
      </c>
    </row>
    <row r="34" spans="1:17" x14ac:dyDescent="0.25">
      <c r="A34" s="3">
        <v>38596</v>
      </c>
      <c r="B34" s="4">
        <v>13389341</v>
      </c>
      <c r="C34">
        <v>55.1</v>
      </c>
      <c r="D34">
        <v>33.200000000000003</v>
      </c>
      <c r="E34" s="5">
        <v>1</v>
      </c>
      <c r="F34" s="5">
        <v>30</v>
      </c>
      <c r="G34" s="5">
        <v>0</v>
      </c>
      <c r="H34" s="5">
        <v>41.800000000000182</v>
      </c>
      <c r="J34">
        <f t="shared" ref="J34:J65" si="8">const</f>
        <v>5003562.5133929998</v>
      </c>
      <c r="K34">
        <f t="shared" ref="K34:K65" si="9">PearsonHDD*C34</f>
        <v>152881.17991892833</v>
      </c>
      <c r="L34">
        <f t="shared" ref="L34:L65" si="10">PearsonCDD*D34</f>
        <v>497563.14104923094</v>
      </c>
      <c r="M34">
        <f t="shared" ref="M34:M65" si="11">Shoulder1*E34</f>
        <v>-422554.86454223702</v>
      </c>
      <c r="N34">
        <f t="shared" ref="N34:N65" si="12">MonthDays*F34</f>
        <v>7406104.95553899</v>
      </c>
      <c r="O34">
        <f t="shared" ref="O34:O65" si="13">GSltStrucD*G34</f>
        <v>0</v>
      </c>
      <c r="P34">
        <f t="shared" ref="P34:P65" si="14">d_TorFTE_1*H34</f>
        <v>173324.86753969238</v>
      </c>
      <c r="Q34">
        <f t="shared" ref="Q34:Q65" si="15">SUM(J34:P34)</f>
        <v>12810881.792897604</v>
      </c>
    </row>
    <row r="35" spans="1:17" x14ac:dyDescent="0.25">
      <c r="A35" s="3">
        <v>38626</v>
      </c>
      <c r="B35" s="4">
        <v>12747922</v>
      </c>
      <c r="C35">
        <v>243.4</v>
      </c>
      <c r="D35">
        <v>3.4</v>
      </c>
      <c r="E35" s="5">
        <v>1</v>
      </c>
      <c r="F35" s="5">
        <v>31</v>
      </c>
      <c r="G35" s="5">
        <v>0</v>
      </c>
      <c r="H35" s="5">
        <v>4</v>
      </c>
      <c r="J35">
        <f t="shared" si="8"/>
        <v>5003562.5133929998</v>
      </c>
      <c r="K35">
        <f t="shared" si="9"/>
        <v>675340.82018633687</v>
      </c>
      <c r="L35">
        <f t="shared" si="10"/>
        <v>50955.261432752559</v>
      </c>
      <c r="M35">
        <f t="shared" si="11"/>
        <v>-422554.86454223702</v>
      </c>
      <c r="N35">
        <f t="shared" si="12"/>
        <v>7652975.1207236229</v>
      </c>
      <c r="O35">
        <f t="shared" si="13"/>
        <v>0</v>
      </c>
      <c r="P35">
        <f t="shared" si="14"/>
        <v>16586.111726286279</v>
      </c>
      <c r="Q35">
        <f t="shared" si="15"/>
        <v>12976864.962919762</v>
      </c>
    </row>
    <row r="36" spans="1:17" x14ac:dyDescent="0.25">
      <c r="A36" s="3">
        <v>38657</v>
      </c>
      <c r="B36" s="4">
        <v>12843936</v>
      </c>
      <c r="C36">
        <v>400.5</v>
      </c>
      <c r="D36">
        <v>0</v>
      </c>
      <c r="E36" s="5">
        <v>1</v>
      </c>
      <c r="F36" s="5">
        <v>30</v>
      </c>
      <c r="G36" s="5">
        <v>0</v>
      </c>
      <c r="H36" s="5">
        <v>-16.300000000000182</v>
      </c>
      <c r="J36">
        <f t="shared" si="8"/>
        <v>5003562.5133929998</v>
      </c>
      <c r="K36">
        <f t="shared" si="9"/>
        <v>1111232.5328045518</v>
      </c>
      <c r="L36">
        <f t="shared" si="10"/>
        <v>0</v>
      </c>
      <c r="M36">
        <f t="shared" si="11"/>
        <v>-422554.86454223702</v>
      </c>
      <c r="N36">
        <f t="shared" si="12"/>
        <v>7406104.95553899</v>
      </c>
      <c r="O36">
        <f t="shared" si="13"/>
        <v>0</v>
      </c>
      <c r="P36">
        <f t="shared" si="14"/>
        <v>-67588.405284617344</v>
      </c>
      <c r="Q36">
        <f t="shared" si="15"/>
        <v>13030756.731909687</v>
      </c>
    </row>
    <row r="37" spans="1:17" x14ac:dyDescent="0.25">
      <c r="A37" s="3">
        <v>38687</v>
      </c>
      <c r="B37" s="4">
        <v>14193120</v>
      </c>
      <c r="C37">
        <v>603.1</v>
      </c>
      <c r="D37">
        <v>0</v>
      </c>
      <c r="E37" s="5">
        <v>0</v>
      </c>
      <c r="F37" s="5">
        <v>31</v>
      </c>
      <c r="G37" s="5">
        <v>0</v>
      </c>
      <c r="H37" s="5">
        <v>-33.299999999999727</v>
      </c>
      <c r="J37">
        <f t="shared" si="8"/>
        <v>5003562.5133929998</v>
      </c>
      <c r="K37">
        <f t="shared" si="9"/>
        <v>1673369.1399111741</v>
      </c>
      <c r="L37">
        <f t="shared" si="10"/>
        <v>0</v>
      </c>
      <c r="M37">
        <f t="shared" si="11"/>
        <v>0</v>
      </c>
      <c r="N37">
        <f t="shared" si="12"/>
        <v>7652975.1207236229</v>
      </c>
      <c r="O37">
        <f t="shared" si="13"/>
        <v>0</v>
      </c>
      <c r="P37">
        <f t="shared" si="14"/>
        <v>-138079.38012133213</v>
      </c>
      <c r="Q37">
        <f t="shared" si="15"/>
        <v>14191827.393906465</v>
      </c>
    </row>
    <row r="38" spans="1:17" x14ac:dyDescent="0.25">
      <c r="A38" s="3">
        <v>38718</v>
      </c>
      <c r="B38" s="4">
        <v>14265893</v>
      </c>
      <c r="C38">
        <v>719.2</v>
      </c>
      <c r="D38">
        <v>0</v>
      </c>
      <c r="E38" s="5">
        <v>0</v>
      </c>
      <c r="F38" s="5">
        <v>31</v>
      </c>
      <c r="G38" s="5">
        <v>0</v>
      </c>
      <c r="H38" s="5">
        <v>-19.300000000000182</v>
      </c>
      <c r="J38">
        <f t="shared" si="8"/>
        <v>5003562.5133929998</v>
      </c>
      <c r="K38">
        <f t="shared" si="9"/>
        <v>1995501.7168365384</v>
      </c>
      <c r="L38">
        <f t="shared" si="10"/>
        <v>0</v>
      </c>
      <c r="M38">
        <f t="shared" si="11"/>
        <v>0</v>
      </c>
      <c r="N38">
        <f t="shared" si="12"/>
        <v>7652975.1207236229</v>
      </c>
      <c r="O38">
        <f t="shared" si="13"/>
        <v>0</v>
      </c>
      <c r="P38">
        <f t="shared" si="14"/>
        <v>-80027.989079332052</v>
      </c>
      <c r="Q38">
        <f t="shared" si="15"/>
        <v>14572011.36187383</v>
      </c>
    </row>
    <row r="39" spans="1:17" x14ac:dyDescent="0.25">
      <c r="A39" s="3">
        <v>38749</v>
      </c>
      <c r="B39" s="4">
        <v>13236791</v>
      </c>
      <c r="C39">
        <v>635.70000000000005</v>
      </c>
      <c r="D39">
        <v>0</v>
      </c>
      <c r="E39" s="5">
        <v>0</v>
      </c>
      <c r="F39" s="5">
        <v>28</v>
      </c>
      <c r="G39" s="5">
        <v>0</v>
      </c>
      <c r="H39" s="5">
        <v>-22.300000000000182</v>
      </c>
      <c r="J39">
        <f t="shared" si="8"/>
        <v>5003562.5133929998</v>
      </c>
      <c r="K39">
        <f t="shared" si="9"/>
        <v>1763821.5258523186</v>
      </c>
      <c r="L39">
        <f t="shared" si="10"/>
        <v>0</v>
      </c>
      <c r="M39">
        <f t="shared" si="11"/>
        <v>0</v>
      </c>
      <c r="N39">
        <f t="shared" si="12"/>
        <v>6912364.6251697242</v>
      </c>
      <c r="O39">
        <f t="shared" si="13"/>
        <v>0</v>
      </c>
      <c r="P39">
        <f t="shared" si="14"/>
        <v>-92467.57287404676</v>
      </c>
      <c r="Q39">
        <f t="shared" si="15"/>
        <v>13587281.091540996</v>
      </c>
    </row>
    <row r="40" spans="1:17" x14ac:dyDescent="0.25">
      <c r="A40" s="3">
        <v>38777</v>
      </c>
      <c r="B40" s="4">
        <v>13910653</v>
      </c>
      <c r="C40">
        <v>522.9</v>
      </c>
      <c r="D40">
        <v>0</v>
      </c>
      <c r="E40" s="5">
        <v>1</v>
      </c>
      <c r="F40" s="5">
        <v>31</v>
      </c>
      <c r="G40" s="5">
        <v>0</v>
      </c>
      <c r="H40" s="5">
        <v>-22.599999999999909</v>
      </c>
      <c r="J40">
        <f t="shared" si="8"/>
        <v>5003562.5133929998</v>
      </c>
      <c r="K40">
        <f t="shared" si="9"/>
        <v>1450845.1720436956</v>
      </c>
      <c r="L40">
        <f t="shared" si="10"/>
        <v>0</v>
      </c>
      <c r="M40">
        <f t="shared" si="11"/>
        <v>-422554.86454223702</v>
      </c>
      <c r="N40">
        <f t="shared" si="12"/>
        <v>7652975.1207236229</v>
      </c>
      <c r="O40">
        <f t="shared" si="13"/>
        <v>0</v>
      </c>
      <c r="P40">
        <f t="shared" si="14"/>
        <v>-93711.531253517096</v>
      </c>
      <c r="Q40">
        <f t="shared" si="15"/>
        <v>13591116.410364565</v>
      </c>
    </row>
    <row r="41" spans="1:17" x14ac:dyDescent="0.25">
      <c r="A41" s="3">
        <v>38808</v>
      </c>
      <c r="B41" s="4">
        <v>12254987</v>
      </c>
      <c r="C41">
        <v>309.89999999999998</v>
      </c>
      <c r="D41">
        <v>0.4</v>
      </c>
      <c r="E41" s="5">
        <v>1</v>
      </c>
      <c r="F41" s="5">
        <v>30</v>
      </c>
      <c r="G41" s="5">
        <v>0</v>
      </c>
      <c r="H41" s="5">
        <v>-16.400000000000091</v>
      </c>
      <c r="J41">
        <f t="shared" si="8"/>
        <v>5003562.5133929998</v>
      </c>
      <c r="K41">
        <f t="shared" si="9"/>
        <v>859852.58905400883</v>
      </c>
      <c r="L41">
        <f t="shared" si="10"/>
        <v>5994.7366391473606</v>
      </c>
      <c r="M41">
        <f t="shared" si="11"/>
        <v>-422554.86454223702</v>
      </c>
      <c r="N41">
        <f t="shared" si="12"/>
        <v>7406104.95553899</v>
      </c>
      <c r="O41">
        <f t="shared" si="13"/>
        <v>0</v>
      </c>
      <c r="P41">
        <f t="shared" si="14"/>
        <v>-68003.058077774127</v>
      </c>
      <c r="Q41">
        <f t="shared" si="15"/>
        <v>12784956.872005135</v>
      </c>
    </row>
    <row r="42" spans="1:17" x14ac:dyDescent="0.25">
      <c r="A42" s="3">
        <v>38838</v>
      </c>
      <c r="B42" s="4">
        <v>12986715</v>
      </c>
      <c r="C42">
        <v>147.5</v>
      </c>
      <c r="D42">
        <v>16.3</v>
      </c>
      <c r="E42" s="5">
        <v>1</v>
      </c>
      <c r="F42" s="5">
        <v>31</v>
      </c>
      <c r="G42" s="5">
        <v>0</v>
      </c>
      <c r="H42" s="5">
        <v>6.1000000000003638</v>
      </c>
      <c r="J42">
        <f t="shared" si="8"/>
        <v>5003562.5133929998</v>
      </c>
      <c r="K42">
        <f t="shared" si="9"/>
        <v>409255.42718769383</v>
      </c>
      <c r="L42">
        <f t="shared" si="10"/>
        <v>244285.51804525495</v>
      </c>
      <c r="M42">
        <f t="shared" si="11"/>
        <v>-422554.86454223702</v>
      </c>
      <c r="N42">
        <f t="shared" si="12"/>
        <v>7652975.1207236229</v>
      </c>
      <c r="O42">
        <f t="shared" si="13"/>
        <v>0</v>
      </c>
      <c r="P42">
        <f t="shared" si="14"/>
        <v>25293.820382588085</v>
      </c>
      <c r="Q42">
        <f t="shared" si="15"/>
        <v>12912817.535189923</v>
      </c>
    </row>
    <row r="43" spans="1:17" x14ac:dyDescent="0.25">
      <c r="A43" s="3">
        <v>38869</v>
      </c>
      <c r="B43" s="4">
        <v>13696422</v>
      </c>
      <c r="C43">
        <v>26.8</v>
      </c>
      <c r="D43">
        <v>72.2</v>
      </c>
      <c r="E43" s="5">
        <v>0</v>
      </c>
      <c r="F43" s="5">
        <v>30</v>
      </c>
      <c r="G43" s="5">
        <v>0</v>
      </c>
      <c r="H43" s="5">
        <v>44.099999999999909</v>
      </c>
      <c r="J43">
        <f t="shared" si="8"/>
        <v>5003562.5133929998</v>
      </c>
      <c r="K43">
        <f t="shared" si="9"/>
        <v>74359.630160204717</v>
      </c>
      <c r="L43">
        <f t="shared" si="10"/>
        <v>1082049.9633660985</v>
      </c>
      <c r="M43">
        <f t="shared" si="11"/>
        <v>0</v>
      </c>
      <c r="N43">
        <f t="shared" si="12"/>
        <v>7406104.95553899</v>
      </c>
      <c r="O43">
        <f t="shared" si="13"/>
        <v>0</v>
      </c>
      <c r="P43">
        <f t="shared" si="14"/>
        <v>182861.88178230586</v>
      </c>
      <c r="Q43">
        <f t="shared" si="15"/>
        <v>13748938.9442406</v>
      </c>
    </row>
    <row r="44" spans="1:17" x14ac:dyDescent="0.25">
      <c r="A44" s="3">
        <v>38899</v>
      </c>
      <c r="B44" s="4">
        <v>15371315</v>
      </c>
      <c r="C44">
        <v>1.6</v>
      </c>
      <c r="D44">
        <v>137.5</v>
      </c>
      <c r="E44" s="5">
        <v>0</v>
      </c>
      <c r="F44" s="5">
        <v>31</v>
      </c>
      <c r="G44" s="5">
        <v>0</v>
      </c>
      <c r="H44" s="5">
        <v>51.599999999999909</v>
      </c>
      <c r="J44">
        <f t="shared" si="8"/>
        <v>5003562.5133929998</v>
      </c>
      <c r="K44">
        <f t="shared" si="9"/>
        <v>4439.3809050868485</v>
      </c>
      <c r="L44">
        <f t="shared" si="10"/>
        <v>2060690.7197069051</v>
      </c>
      <c r="M44">
        <f t="shared" si="11"/>
        <v>0</v>
      </c>
      <c r="N44">
        <f t="shared" si="12"/>
        <v>7652975.1207236229</v>
      </c>
      <c r="O44">
        <f t="shared" si="13"/>
        <v>0</v>
      </c>
      <c r="P44">
        <f t="shared" si="14"/>
        <v>213960.84126909263</v>
      </c>
      <c r="Q44">
        <f t="shared" si="15"/>
        <v>14935628.575997708</v>
      </c>
    </row>
    <row r="45" spans="1:17" x14ac:dyDescent="0.25">
      <c r="A45" s="3">
        <v>38930</v>
      </c>
      <c r="B45" s="4">
        <v>14499122</v>
      </c>
      <c r="C45">
        <v>5.0999999999999996</v>
      </c>
      <c r="D45">
        <v>109.9</v>
      </c>
      <c r="E45" s="5">
        <v>0</v>
      </c>
      <c r="F45" s="5">
        <v>31</v>
      </c>
      <c r="G45" s="5">
        <v>0</v>
      </c>
      <c r="H45" s="5">
        <v>50.800000000000182</v>
      </c>
      <c r="J45">
        <f t="shared" si="8"/>
        <v>5003562.5133929998</v>
      </c>
      <c r="K45">
        <f t="shared" si="9"/>
        <v>14150.526634964328</v>
      </c>
      <c r="L45">
        <f t="shared" si="10"/>
        <v>1647053.8916057374</v>
      </c>
      <c r="M45">
        <f t="shared" si="11"/>
        <v>0</v>
      </c>
      <c r="N45">
        <f t="shared" si="12"/>
        <v>7652975.1207236229</v>
      </c>
      <c r="O45">
        <f t="shared" si="13"/>
        <v>0</v>
      </c>
      <c r="P45">
        <f t="shared" si="14"/>
        <v>210643.6189238365</v>
      </c>
      <c r="Q45">
        <f t="shared" si="15"/>
        <v>14528385.671281161</v>
      </c>
    </row>
    <row r="46" spans="1:17" x14ac:dyDescent="0.25">
      <c r="A46" s="3">
        <v>38961</v>
      </c>
      <c r="B46" s="4">
        <v>12687211</v>
      </c>
      <c r="C46">
        <v>55.1</v>
      </c>
      <c r="D46">
        <v>33.200000000000003</v>
      </c>
      <c r="E46" s="5">
        <v>1</v>
      </c>
      <c r="F46" s="5">
        <v>30</v>
      </c>
      <c r="G46" s="5">
        <v>0</v>
      </c>
      <c r="H46" s="5">
        <v>10.199999999999818</v>
      </c>
      <c r="J46">
        <f t="shared" si="8"/>
        <v>5003562.5133929998</v>
      </c>
      <c r="K46">
        <f t="shared" si="9"/>
        <v>152881.17991892833</v>
      </c>
      <c r="L46">
        <f t="shared" si="10"/>
        <v>497563.14104923094</v>
      </c>
      <c r="M46">
        <f t="shared" si="11"/>
        <v>-422554.86454223702</v>
      </c>
      <c r="N46">
        <f t="shared" si="12"/>
        <v>7406104.95553899</v>
      </c>
      <c r="O46">
        <f t="shared" si="13"/>
        <v>0</v>
      </c>
      <c r="P46">
        <f t="shared" si="14"/>
        <v>42294.584902029259</v>
      </c>
      <c r="Q46">
        <f t="shared" si="15"/>
        <v>12679851.510259941</v>
      </c>
    </row>
    <row r="47" spans="1:17" x14ac:dyDescent="0.25">
      <c r="A47" s="3">
        <v>38991</v>
      </c>
      <c r="B47" s="4">
        <v>13130024</v>
      </c>
      <c r="C47">
        <v>243.4</v>
      </c>
      <c r="D47">
        <v>3.4</v>
      </c>
      <c r="E47" s="5">
        <v>1</v>
      </c>
      <c r="F47" s="5">
        <v>31</v>
      </c>
      <c r="G47" s="5">
        <v>0</v>
      </c>
      <c r="H47" s="5">
        <v>-30.099999999999909</v>
      </c>
      <c r="J47">
        <f t="shared" si="8"/>
        <v>5003562.5133929998</v>
      </c>
      <c r="K47">
        <f t="shared" si="9"/>
        <v>675340.82018633687</v>
      </c>
      <c r="L47">
        <f t="shared" si="10"/>
        <v>50955.261432752559</v>
      </c>
      <c r="M47">
        <f t="shared" si="11"/>
        <v>-422554.86454223702</v>
      </c>
      <c r="N47">
        <f t="shared" si="12"/>
        <v>7652975.1207236229</v>
      </c>
      <c r="O47">
        <f t="shared" si="13"/>
        <v>0</v>
      </c>
      <c r="P47">
        <f t="shared" si="14"/>
        <v>-124810.49074030387</v>
      </c>
      <c r="Q47">
        <f t="shared" si="15"/>
        <v>12835468.360453174</v>
      </c>
    </row>
    <row r="48" spans="1:17" x14ac:dyDescent="0.25">
      <c r="A48" s="3">
        <v>39022</v>
      </c>
      <c r="B48" s="4">
        <v>13947133</v>
      </c>
      <c r="C48">
        <v>400.5</v>
      </c>
      <c r="D48">
        <v>0</v>
      </c>
      <c r="E48" s="5">
        <v>1</v>
      </c>
      <c r="F48" s="5">
        <v>30</v>
      </c>
      <c r="G48" s="5">
        <v>0</v>
      </c>
      <c r="H48" s="5">
        <v>-36</v>
      </c>
      <c r="J48">
        <f t="shared" si="8"/>
        <v>5003562.5133929998</v>
      </c>
      <c r="K48">
        <f t="shared" si="9"/>
        <v>1111232.5328045518</v>
      </c>
      <c r="L48">
        <f t="shared" si="10"/>
        <v>0</v>
      </c>
      <c r="M48">
        <f t="shared" si="11"/>
        <v>-422554.86454223702</v>
      </c>
      <c r="N48">
        <f t="shared" si="12"/>
        <v>7406104.95553899</v>
      </c>
      <c r="O48">
        <f t="shared" si="13"/>
        <v>0</v>
      </c>
      <c r="P48">
        <f t="shared" si="14"/>
        <v>-149275.0055365765</v>
      </c>
      <c r="Q48">
        <f t="shared" si="15"/>
        <v>12949070.131657727</v>
      </c>
    </row>
    <row r="49" spans="1:17" x14ac:dyDescent="0.25">
      <c r="A49" s="3">
        <v>39052</v>
      </c>
      <c r="B49" s="4">
        <v>14597906</v>
      </c>
      <c r="C49">
        <v>603.1</v>
      </c>
      <c r="D49">
        <v>0</v>
      </c>
      <c r="E49" s="5">
        <v>0</v>
      </c>
      <c r="F49" s="5">
        <v>31</v>
      </c>
      <c r="G49" s="5">
        <v>0</v>
      </c>
      <c r="H49" s="5">
        <v>-33.800000000000182</v>
      </c>
      <c r="J49">
        <f t="shared" si="8"/>
        <v>5003562.5133929998</v>
      </c>
      <c r="K49">
        <f t="shared" si="9"/>
        <v>1673369.1399111741</v>
      </c>
      <c r="L49">
        <f t="shared" si="10"/>
        <v>0</v>
      </c>
      <c r="M49">
        <f t="shared" si="11"/>
        <v>0</v>
      </c>
      <c r="N49">
        <f t="shared" si="12"/>
        <v>7652975.1207236229</v>
      </c>
      <c r="O49">
        <f t="shared" si="13"/>
        <v>0</v>
      </c>
      <c r="P49">
        <f t="shared" si="14"/>
        <v>-140152.64408711981</v>
      </c>
      <c r="Q49">
        <f t="shared" si="15"/>
        <v>14189754.129940677</v>
      </c>
    </row>
    <row r="50" spans="1:17" x14ac:dyDescent="0.25">
      <c r="A50" s="3">
        <v>39083</v>
      </c>
      <c r="B50" s="4">
        <v>15809611</v>
      </c>
      <c r="C50">
        <v>719.2</v>
      </c>
      <c r="D50">
        <v>0</v>
      </c>
      <c r="E50" s="5">
        <v>0</v>
      </c>
      <c r="F50" s="5">
        <v>31</v>
      </c>
      <c r="G50" s="5">
        <v>1</v>
      </c>
      <c r="H50" s="5">
        <v>8.0999999999999091</v>
      </c>
      <c r="J50">
        <f t="shared" si="8"/>
        <v>5003562.5133929998</v>
      </c>
      <c r="K50">
        <f t="shared" si="9"/>
        <v>1995501.7168365384</v>
      </c>
      <c r="L50">
        <f t="shared" si="10"/>
        <v>0</v>
      </c>
      <c r="M50">
        <f t="shared" si="11"/>
        <v>0</v>
      </c>
      <c r="N50">
        <f t="shared" si="12"/>
        <v>7652975.1207236229</v>
      </c>
      <c r="O50">
        <f t="shared" si="13"/>
        <v>882250.92601735995</v>
      </c>
      <c r="P50">
        <f t="shared" si="14"/>
        <v>33586.876245729341</v>
      </c>
      <c r="Q50">
        <f t="shared" si="15"/>
        <v>15567877.153216252</v>
      </c>
    </row>
    <row r="51" spans="1:17" x14ac:dyDescent="0.25">
      <c r="A51" s="3">
        <v>39114</v>
      </c>
      <c r="B51" s="4">
        <v>15056106</v>
      </c>
      <c r="C51">
        <v>635.70000000000005</v>
      </c>
      <c r="D51">
        <v>0</v>
      </c>
      <c r="E51" s="5">
        <v>0</v>
      </c>
      <c r="F51" s="5">
        <v>28</v>
      </c>
      <c r="G51" s="5">
        <v>1</v>
      </c>
      <c r="H51" s="5">
        <v>-2.6999999999998181</v>
      </c>
      <c r="J51">
        <f t="shared" si="8"/>
        <v>5003562.5133929998</v>
      </c>
      <c r="K51">
        <f t="shared" si="9"/>
        <v>1763821.5258523186</v>
      </c>
      <c r="L51">
        <f t="shared" si="10"/>
        <v>0</v>
      </c>
      <c r="M51">
        <f t="shared" si="11"/>
        <v>0</v>
      </c>
      <c r="N51">
        <f t="shared" si="12"/>
        <v>6912364.6251697242</v>
      </c>
      <c r="O51">
        <f t="shared" si="13"/>
        <v>882250.92601735995</v>
      </c>
      <c r="P51">
        <f t="shared" si="14"/>
        <v>-11195.625415242484</v>
      </c>
      <c r="Q51">
        <f t="shared" si="15"/>
        <v>14550803.96501716</v>
      </c>
    </row>
    <row r="52" spans="1:17" x14ac:dyDescent="0.25">
      <c r="A52" s="3">
        <v>39142</v>
      </c>
      <c r="B52" s="4">
        <v>15315370</v>
      </c>
      <c r="C52">
        <v>522.9</v>
      </c>
      <c r="D52">
        <v>0</v>
      </c>
      <c r="E52" s="5">
        <v>1</v>
      </c>
      <c r="F52" s="5">
        <v>31</v>
      </c>
      <c r="G52" s="5">
        <v>1</v>
      </c>
      <c r="H52" s="5">
        <v>4.0999999999999091</v>
      </c>
      <c r="J52">
        <f t="shared" si="8"/>
        <v>5003562.5133929998</v>
      </c>
      <c r="K52">
        <f t="shared" si="9"/>
        <v>1450845.1720436956</v>
      </c>
      <c r="L52">
        <f t="shared" si="10"/>
        <v>0</v>
      </c>
      <c r="M52">
        <f t="shared" si="11"/>
        <v>-422554.86454223702</v>
      </c>
      <c r="N52">
        <f t="shared" si="12"/>
        <v>7652975.1207236229</v>
      </c>
      <c r="O52">
        <f t="shared" si="13"/>
        <v>882250.92601735995</v>
      </c>
      <c r="P52">
        <f t="shared" si="14"/>
        <v>17000.764519443059</v>
      </c>
      <c r="Q52">
        <f t="shared" si="15"/>
        <v>14584079.632154886</v>
      </c>
    </row>
    <row r="53" spans="1:17" x14ac:dyDescent="0.25">
      <c r="A53" s="3">
        <v>39173</v>
      </c>
      <c r="B53" s="4">
        <v>13685110</v>
      </c>
      <c r="C53">
        <v>309.89999999999998</v>
      </c>
      <c r="D53">
        <v>0.4</v>
      </c>
      <c r="E53" s="5">
        <v>1</v>
      </c>
      <c r="F53" s="5">
        <v>30</v>
      </c>
      <c r="G53" s="5">
        <v>1</v>
      </c>
      <c r="H53" s="5">
        <v>1.0999999999999091</v>
      </c>
      <c r="J53">
        <f t="shared" si="8"/>
        <v>5003562.5133929998</v>
      </c>
      <c r="K53">
        <f t="shared" si="9"/>
        <v>859852.58905400883</v>
      </c>
      <c r="L53">
        <f t="shared" si="10"/>
        <v>5994.7366391473606</v>
      </c>
      <c r="M53">
        <f t="shared" si="11"/>
        <v>-422554.86454223702</v>
      </c>
      <c r="N53">
        <f t="shared" si="12"/>
        <v>7406104.95553899</v>
      </c>
      <c r="O53">
        <f t="shared" si="13"/>
        <v>882250.92601735995</v>
      </c>
      <c r="P53">
        <f t="shared" si="14"/>
        <v>4561.1807247283496</v>
      </c>
      <c r="Q53">
        <f t="shared" si="15"/>
        <v>13739772.036824999</v>
      </c>
    </row>
    <row r="54" spans="1:17" x14ac:dyDescent="0.25">
      <c r="A54" s="3">
        <v>39203</v>
      </c>
      <c r="B54" s="4">
        <v>13960122</v>
      </c>
      <c r="C54">
        <v>147.5</v>
      </c>
      <c r="D54">
        <v>16.3</v>
      </c>
      <c r="E54" s="5">
        <v>1</v>
      </c>
      <c r="F54" s="5">
        <v>31</v>
      </c>
      <c r="G54" s="5">
        <v>1</v>
      </c>
      <c r="H54" s="5">
        <v>8.4000000000000909</v>
      </c>
      <c r="J54">
        <f t="shared" si="8"/>
        <v>5003562.5133929998</v>
      </c>
      <c r="K54">
        <f t="shared" si="9"/>
        <v>409255.42718769383</v>
      </c>
      <c r="L54">
        <f t="shared" si="10"/>
        <v>244285.51804525495</v>
      </c>
      <c r="M54">
        <f t="shared" si="11"/>
        <v>-422554.86454223702</v>
      </c>
      <c r="N54">
        <f t="shared" si="12"/>
        <v>7652975.1207236229</v>
      </c>
      <c r="O54">
        <f t="shared" si="13"/>
        <v>882250.92601735995</v>
      </c>
      <c r="P54">
        <f t="shared" si="14"/>
        <v>34830.834625201562</v>
      </c>
      <c r="Q54">
        <f t="shared" si="15"/>
        <v>13804605.475449897</v>
      </c>
    </row>
    <row r="55" spans="1:17" x14ac:dyDescent="0.25">
      <c r="A55" s="3">
        <v>39234</v>
      </c>
      <c r="B55" s="4">
        <v>14673629</v>
      </c>
      <c r="C55">
        <v>26.8</v>
      </c>
      <c r="D55">
        <v>72.2</v>
      </c>
      <c r="E55" s="5">
        <v>0</v>
      </c>
      <c r="F55" s="5">
        <v>30</v>
      </c>
      <c r="G55" s="5">
        <v>1</v>
      </c>
      <c r="H55" s="5">
        <v>27.400000000000091</v>
      </c>
      <c r="J55">
        <f t="shared" si="8"/>
        <v>5003562.5133929998</v>
      </c>
      <c r="K55">
        <f t="shared" si="9"/>
        <v>74359.630160204717</v>
      </c>
      <c r="L55">
        <f t="shared" si="10"/>
        <v>1082049.9633660985</v>
      </c>
      <c r="M55">
        <f t="shared" si="11"/>
        <v>0</v>
      </c>
      <c r="N55">
        <f t="shared" si="12"/>
        <v>7406104.95553899</v>
      </c>
      <c r="O55">
        <f t="shared" si="13"/>
        <v>882250.92601735995</v>
      </c>
      <c r="P55">
        <f t="shared" si="14"/>
        <v>113614.86532506139</v>
      </c>
      <c r="Q55">
        <f t="shared" si="15"/>
        <v>14561942.853800716</v>
      </c>
    </row>
    <row r="56" spans="1:17" x14ac:dyDescent="0.25">
      <c r="A56" s="3">
        <v>39264</v>
      </c>
      <c r="B56" s="4">
        <v>15730380</v>
      </c>
      <c r="C56">
        <v>1.6</v>
      </c>
      <c r="D56">
        <v>137.5</v>
      </c>
      <c r="E56" s="5">
        <v>0</v>
      </c>
      <c r="F56" s="5">
        <v>31</v>
      </c>
      <c r="G56" s="5">
        <v>1</v>
      </c>
      <c r="H56" s="5">
        <v>45.400000000000091</v>
      </c>
      <c r="J56">
        <f t="shared" si="8"/>
        <v>5003562.5133929998</v>
      </c>
      <c r="K56">
        <f t="shared" si="9"/>
        <v>4439.3809050868485</v>
      </c>
      <c r="L56">
        <f t="shared" si="10"/>
        <v>2060690.7197069051</v>
      </c>
      <c r="M56">
        <f t="shared" si="11"/>
        <v>0</v>
      </c>
      <c r="N56">
        <f t="shared" si="12"/>
        <v>7652975.1207236229</v>
      </c>
      <c r="O56">
        <f t="shared" si="13"/>
        <v>882250.92601735995</v>
      </c>
      <c r="P56">
        <f t="shared" si="14"/>
        <v>188252.36809334965</v>
      </c>
      <c r="Q56">
        <f t="shared" si="15"/>
        <v>15792171.028839326</v>
      </c>
    </row>
    <row r="57" spans="1:17" x14ac:dyDescent="0.25">
      <c r="A57" s="3">
        <v>39295</v>
      </c>
      <c r="B57" s="4">
        <v>15502155</v>
      </c>
      <c r="C57">
        <v>5.0999999999999996</v>
      </c>
      <c r="D57">
        <v>109.9</v>
      </c>
      <c r="E57" s="5">
        <v>0</v>
      </c>
      <c r="F57" s="5">
        <v>31</v>
      </c>
      <c r="G57" s="5">
        <v>1</v>
      </c>
      <c r="H57" s="5">
        <v>44.799999999999727</v>
      </c>
      <c r="J57">
        <f t="shared" si="8"/>
        <v>5003562.5133929998</v>
      </c>
      <c r="K57">
        <f t="shared" si="9"/>
        <v>14150.526634964328</v>
      </c>
      <c r="L57">
        <f t="shared" si="10"/>
        <v>1647053.8916057374</v>
      </c>
      <c r="M57">
        <f t="shared" si="11"/>
        <v>0</v>
      </c>
      <c r="N57">
        <f t="shared" si="12"/>
        <v>7652975.1207236229</v>
      </c>
      <c r="O57">
        <f t="shared" si="13"/>
        <v>882250.92601735995</v>
      </c>
      <c r="P57">
        <f t="shared" si="14"/>
        <v>185764.4513344052</v>
      </c>
      <c r="Q57">
        <f t="shared" si="15"/>
        <v>15385757.42970909</v>
      </c>
    </row>
    <row r="58" spans="1:17" x14ac:dyDescent="0.25">
      <c r="A58" s="3">
        <v>39326</v>
      </c>
      <c r="B58" s="4">
        <v>14311612</v>
      </c>
      <c r="C58">
        <v>55.1</v>
      </c>
      <c r="D58">
        <v>33.200000000000003</v>
      </c>
      <c r="E58" s="5">
        <v>1</v>
      </c>
      <c r="F58" s="5">
        <v>30</v>
      </c>
      <c r="G58" s="5">
        <v>1</v>
      </c>
      <c r="H58" s="5">
        <v>21.5</v>
      </c>
      <c r="J58">
        <f t="shared" si="8"/>
        <v>5003562.5133929998</v>
      </c>
      <c r="K58">
        <f t="shared" si="9"/>
        <v>152881.17991892833</v>
      </c>
      <c r="L58">
        <f t="shared" si="10"/>
        <v>497563.14104923094</v>
      </c>
      <c r="M58">
        <f t="shared" si="11"/>
        <v>-422554.86454223702</v>
      </c>
      <c r="N58">
        <f t="shared" si="12"/>
        <v>7406104.95553899</v>
      </c>
      <c r="O58">
        <f t="shared" si="13"/>
        <v>882250.92601735995</v>
      </c>
      <c r="P58">
        <f t="shared" si="14"/>
        <v>89150.350528788753</v>
      </c>
      <c r="Q58">
        <f t="shared" si="15"/>
        <v>13608958.201904062</v>
      </c>
    </row>
    <row r="59" spans="1:17" x14ac:dyDescent="0.25">
      <c r="A59" s="3">
        <v>39356</v>
      </c>
      <c r="B59" s="4">
        <v>13967367</v>
      </c>
      <c r="C59">
        <v>243.4</v>
      </c>
      <c r="D59">
        <v>3.4</v>
      </c>
      <c r="E59" s="5">
        <v>1</v>
      </c>
      <c r="F59" s="5">
        <v>31</v>
      </c>
      <c r="G59" s="5">
        <v>1</v>
      </c>
      <c r="H59" s="5">
        <v>-29.299999999999727</v>
      </c>
      <c r="J59">
        <f t="shared" si="8"/>
        <v>5003562.5133929998</v>
      </c>
      <c r="K59">
        <f t="shared" si="9"/>
        <v>675340.82018633687</v>
      </c>
      <c r="L59">
        <f t="shared" si="10"/>
        <v>50955.261432752559</v>
      </c>
      <c r="M59">
        <f t="shared" si="11"/>
        <v>-422554.86454223702</v>
      </c>
      <c r="N59">
        <f t="shared" si="12"/>
        <v>7652975.1207236229</v>
      </c>
      <c r="O59">
        <f t="shared" si="13"/>
        <v>882250.92601735995</v>
      </c>
      <c r="P59">
        <f t="shared" si="14"/>
        <v>-121493.26839504586</v>
      </c>
      <c r="Q59">
        <f t="shared" si="15"/>
        <v>13721036.508815791</v>
      </c>
    </row>
    <row r="60" spans="1:17" x14ac:dyDescent="0.25">
      <c r="A60" s="3">
        <v>39387</v>
      </c>
      <c r="B60" s="4">
        <v>13996509</v>
      </c>
      <c r="C60">
        <v>400.5</v>
      </c>
      <c r="D60">
        <v>0</v>
      </c>
      <c r="E60" s="5">
        <v>1</v>
      </c>
      <c r="F60" s="5">
        <v>30</v>
      </c>
      <c r="G60" s="5">
        <v>1</v>
      </c>
      <c r="H60" s="5">
        <v>-30.5</v>
      </c>
      <c r="J60">
        <f t="shared" si="8"/>
        <v>5003562.5133929998</v>
      </c>
      <c r="K60">
        <f t="shared" si="9"/>
        <v>1111232.5328045518</v>
      </c>
      <c r="L60">
        <f t="shared" si="10"/>
        <v>0</v>
      </c>
      <c r="M60">
        <f t="shared" si="11"/>
        <v>-422554.86454223702</v>
      </c>
      <c r="N60">
        <f t="shared" si="12"/>
        <v>7406104.95553899</v>
      </c>
      <c r="O60">
        <f t="shared" si="13"/>
        <v>882250.92601735995</v>
      </c>
      <c r="P60">
        <f t="shared" si="14"/>
        <v>-126469.10191293288</v>
      </c>
      <c r="Q60">
        <f t="shared" si="15"/>
        <v>13854126.961298732</v>
      </c>
    </row>
    <row r="61" spans="1:17" x14ac:dyDescent="0.25">
      <c r="A61" s="3">
        <v>39417</v>
      </c>
      <c r="B61" s="4">
        <v>15266952</v>
      </c>
      <c r="C61">
        <v>603.1</v>
      </c>
      <c r="D61">
        <v>0</v>
      </c>
      <c r="E61" s="5">
        <v>0</v>
      </c>
      <c r="F61" s="5">
        <v>31</v>
      </c>
      <c r="G61" s="5">
        <v>1</v>
      </c>
      <c r="H61" s="5">
        <v>-27.800000000000182</v>
      </c>
      <c r="J61">
        <f t="shared" si="8"/>
        <v>5003562.5133929998</v>
      </c>
      <c r="K61">
        <f t="shared" si="9"/>
        <v>1673369.1399111741</v>
      </c>
      <c r="L61">
        <f t="shared" si="10"/>
        <v>0</v>
      </c>
      <c r="M61">
        <f t="shared" si="11"/>
        <v>0</v>
      </c>
      <c r="N61">
        <f t="shared" si="12"/>
        <v>7652975.1207236229</v>
      </c>
      <c r="O61">
        <f t="shared" si="13"/>
        <v>882250.92601735995</v>
      </c>
      <c r="P61">
        <f t="shared" si="14"/>
        <v>-115273.4764976904</v>
      </c>
      <c r="Q61">
        <f t="shared" si="15"/>
        <v>15096884.223547466</v>
      </c>
    </row>
    <row r="62" spans="1:17" x14ac:dyDescent="0.25">
      <c r="A62" s="3">
        <v>39448</v>
      </c>
      <c r="B62" s="4">
        <v>15544828</v>
      </c>
      <c r="C62">
        <v>719.2</v>
      </c>
      <c r="D62">
        <v>0</v>
      </c>
      <c r="E62" s="5">
        <v>0</v>
      </c>
      <c r="F62" s="5">
        <v>31</v>
      </c>
      <c r="G62" s="5">
        <v>1</v>
      </c>
      <c r="H62" s="5">
        <v>0.5</v>
      </c>
      <c r="J62">
        <f t="shared" si="8"/>
        <v>5003562.5133929998</v>
      </c>
      <c r="K62">
        <f t="shared" si="9"/>
        <v>1995501.7168365384</v>
      </c>
      <c r="L62">
        <f t="shared" si="10"/>
        <v>0</v>
      </c>
      <c r="M62">
        <f t="shared" si="11"/>
        <v>0</v>
      </c>
      <c r="N62">
        <f t="shared" si="12"/>
        <v>7652975.1207236229</v>
      </c>
      <c r="O62">
        <f t="shared" si="13"/>
        <v>882250.92601735995</v>
      </c>
      <c r="P62">
        <f t="shared" si="14"/>
        <v>2073.2639657857849</v>
      </c>
      <c r="Q62">
        <f t="shared" si="15"/>
        <v>15536363.540936308</v>
      </c>
    </row>
    <row r="63" spans="1:17" x14ac:dyDescent="0.25">
      <c r="A63" s="3">
        <v>39479</v>
      </c>
      <c r="B63" s="4">
        <v>14862324</v>
      </c>
      <c r="C63">
        <v>635.70000000000005</v>
      </c>
      <c r="D63">
        <v>0</v>
      </c>
      <c r="E63" s="5">
        <v>0</v>
      </c>
      <c r="F63" s="5">
        <v>29</v>
      </c>
      <c r="G63" s="5">
        <v>1</v>
      </c>
      <c r="H63" s="5">
        <v>-12.900000000000091</v>
      </c>
      <c r="J63">
        <f t="shared" si="8"/>
        <v>5003562.5133929998</v>
      </c>
      <c r="K63">
        <f t="shared" si="9"/>
        <v>1763821.5258523186</v>
      </c>
      <c r="L63">
        <f t="shared" si="10"/>
        <v>0</v>
      </c>
      <c r="M63">
        <f t="shared" si="11"/>
        <v>0</v>
      </c>
      <c r="N63">
        <f t="shared" si="12"/>
        <v>7159234.7903543571</v>
      </c>
      <c r="O63">
        <f t="shared" si="13"/>
        <v>882250.92601735995</v>
      </c>
      <c r="P63">
        <f t="shared" si="14"/>
        <v>-53490.210317273624</v>
      </c>
      <c r="Q63">
        <f t="shared" si="15"/>
        <v>14755379.545299761</v>
      </c>
    </row>
    <row r="64" spans="1:17" x14ac:dyDescent="0.25">
      <c r="A64" s="3">
        <v>39508</v>
      </c>
      <c r="B64" s="4">
        <v>15097048</v>
      </c>
      <c r="C64">
        <v>522.9</v>
      </c>
      <c r="D64">
        <v>0</v>
      </c>
      <c r="E64" s="5">
        <v>1</v>
      </c>
      <c r="F64" s="5">
        <v>31</v>
      </c>
      <c r="G64" s="5">
        <v>1</v>
      </c>
      <c r="H64" s="5">
        <v>1.9000000000000909</v>
      </c>
      <c r="J64">
        <f t="shared" si="8"/>
        <v>5003562.5133929998</v>
      </c>
      <c r="K64">
        <f t="shared" si="9"/>
        <v>1450845.1720436956</v>
      </c>
      <c r="L64">
        <f t="shared" si="10"/>
        <v>0</v>
      </c>
      <c r="M64">
        <f t="shared" si="11"/>
        <v>-422554.86454223702</v>
      </c>
      <c r="N64">
        <f t="shared" si="12"/>
        <v>7652975.1207236229</v>
      </c>
      <c r="O64">
        <f t="shared" si="13"/>
        <v>882250.92601735995</v>
      </c>
      <c r="P64">
        <f t="shared" si="14"/>
        <v>7878.4030699863597</v>
      </c>
      <c r="Q64">
        <f t="shared" si="15"/>
        <v>14574957.270705428</v>
      </c>
    </row>
    <row r="65" spans="1:17" x14ac:dyDescent="0.25">
      <c r="A65" s="3">
        <v>39539</v>
      </c>
      <c r="B65" s="4">
        <v>13585077</v>
      </c>
      <c r="C65">
        <v>309.89999999999998</v>
      </c>
      <c r="D65">
        <v>0.4</v>
      </c>
      <c r="E65" s="5">
        <v>1</v>
      </c>
      <c r="F65" s="5">
        <v>30</v>
      </c>
      <c r="G65" s="5">
        <v>1</v>
      </c>
      <c r="H65" s="5">
        <v>-4.5</v>
      </c>
      <c r="J65">
        <f t="shared" si="8"/>
        <v>5003562.5133929998</v>
      </c>
      <c r="K65">
        <f t="shared" si="9"/>
        <v>859852.58905400883</v>
      </c>
      <c r="L65">
        <f t="shared" si="10"/>
        <v>5994.7366391473606</v>
      </c>
      <c r="M65">
        <f t="shared" si="11"/>
        <v>-422554.86454223702</v>
      </c>
      <c r="N65">
        <f t="shared" si="12"/>
        <v>7406104.95553899</v>
      </c>
      <c r="O65">
        <f t="shared" si="13"/>
        <v>882250.92601735995</v>
      </c>
      <c r="P65">
        <f t="shared" si="14"/>
        <v>-18659.375692072063</v>
      </c>
      <c r="Q65">
        <f t="shared" si="15"/>
        <v>13716551.480408199</v>
      </c>
    </row>
    <row r="66" spans="1:17" x14ac:dyDescent="0.25">
      <c r="A66" s="3">
        <v>39569</v>
      </c>
      <c r="B66" s="4">
        <v>13492129</v>
      </c>
      <c r="C66">
        <v>147.5</v>
      </c>
      <c r="D66">
        <v>16.3</v>
      </c>
      <c r="E66" s="5">
        <v>1</v>
      </c>
      <c r="F66" s="5">
        <v>31</v>
      </c>
      <c r="G66" s="5">
        <v>1</v>
      </c>
      <c r="H66" s="5">
        <v>19</v>
      </c>
      <c r="J66">
        <f t="shared" ref="J66:J97" si="16">const</f>
        <v>5003562.5133929998</v>
      </c>
      <c r="K66">
        <f t="shared" ref="K66:K97" si="17">PearsonHDD*C66</f>
        <v>409255.42718769383</v>
      </c>
      <c r="L66">
        <f t="shared" ref="L66:L97" si="18">PearsonCDD*D66</f>
        <v>244285.51804525495</v>
      </c>
      <c r="M66">
        <f t="shared" ref="M66:M97" si="19">Shoulder1*E66</f>
        <v>-422554.86454223702</v>
      </c>
      <c r="N66">
        <f t="shared" ref="N66:N97" si="20">MonthDays*F66</f>
        <v>7652975.1207236229</v>
      </c>
      <c r="O66">
        <f t="shared" ref="O66:O97" si="21">GSltStrucD*G66</f>
        <v>882250.92601735995</v>
      </c>
      <c r="P66">
        <f t="shared" ref="P66:P97" si="22">d_TorFTE_1*H66</f>
        <v>78784.030699859824</v>
      </c>
      <c r="Q66">
        <f t="shared" ref="Q66:Q97" si="23">SUM(J66:P66)</f>
        <v>13848558.671524556</v>
      </c>
    </row>
    <row r="67" spans="1:17" x14ac:dyDescent="0.25">
      <c r="A67" s="3">
        <v>39600</v>
      </c>
      <c r="B67" s="4">
        <v>14258259</v>
      </c>
      <c r="C67">
        <v>26.8</v>
      </c>
      <c r="D67">
        <v>72.2</v>
      </c>
      <c r="E67" s="5">
        <v>0</v>
      </c>
      <c r="F67" s="5">
        <v>30</v>
      </c>
      <c r="G67" s="5">
        <v>1</v>
      </c>
      <c r="H67" s="5">
        <v>23.400000000000091</v>
      </c>
      <c r="J67">
        <f t="shared" si="16"/>
        <v>5003562.5133929998</v>
      </c>
      <c r="K67">
        <f t="shared" si="17"/>
        <v>74359.630160204717</v>
      </c>
      <c r="L67">
        <f t="shared" si="18"/>
        <v>1082049.9633660985</v>
      </c>
      <c r="M67">
        <f t="shared" si="19"/>
        <v>0</v>
      </c>
      <c r="N67">
        <f t="shared" si="20"/>
        <v>7406104.95553899</v>
      </c>
      <c r="O67">
        <f t="shared" si="21"/>
        <v>882250.92601735995</v>
      </c>
      <c r="P67">
        <f t="shared" si="22"/>
        <v>97028.753598775103</v>
      </c>
      <c r="Q67">
        <f t="shared" si="23"/>
        <v>14545356.74207443</v>
      </c>
    </row>
    <row r="68" spans="1:17" x14ac:dyDescent="0.25">
      <c r="A68" s="3">
        <v>39630</v>
      </c>
      <c r="B68" s="4">
        <v>15471914</v>
      </c>
      <c r="C68">
        <v>1.6</v>
      </c>
      <c r="D68">
        <v>137.5</v>
      </c>
      <c r="E68" s="5">
        <v>0</v>
      </c>
      <c r="F68" s="5">
        <v>31</v>
      </c>
      <c r="G68" s="5">
        <v>1</v>
      </c>
      <c r="H68" s="5">
        <v>23.599999999999909</v>
      </c>
      <c r="J68">
        <f t="shared" si="16"/>
        <v>5003562.5133929998</v>
      </c>
      <c r="K68">
        <f t="shared" si="17"/>
        <v>4439.3809050868485</v>
      </c>
      <c r="L68">
        <f t="shared" si="18"/>
        <v>2060690.7197069051</v>
      </c>
      <c r="M68">
        <f t="shared" si="19"/>
        <v>0</v>
      </c>
      <c r="N68">
        <f t="shared" si="20"/>
        <v>7652975.1207236229</v>
      </c>
      <c r="O68">
        <f t="shared" si="21"/>
        <v>882250.92601735995</v>
      </c>
      <c r="P68">
        <f t="shared" si="22"/>
        <v>97858.05918508867</v>
      </c>
      <c r="Q68">
        <f t="shared" si="23"/>
        <v>15701776.719931066</v>
      </c>
    </row>
    <row r="69" spans="1:17" x14ac:dyDescent="0.25">
      <c r="A69" s="3">
        <v>39661</v>
      </c>
      <c r="B69" s="4">
        <v>15015979</v>
      </c>
      <c r="C69">
        <v>5.0999999999999996</v>
      </c>
      <c r="D69">
        <v>109.9</v>
      </c>
      <c r="E69" s="5">
        <v>0</v>
      </c>
      <c r="F69" s="5">
        <v>31</v>
      </c>
      <c r="G69" s="5">
        <v>1</v>
      </c>
      <c r="H69" s="5">
        <v>13.400000000000091</v>
      </c>
      <c r="J69">
        <f t="shared" si="16"/>
        <v>5003562.5133929998</v>
      </c>
      <c r="K69">
        <f t="shared" si="17"/>
        <v>14150.526634964328</v>
      </c>
      <c r="L69">
        <f t="shared" si="18"/>
        <v>1647053.8916057374</v>
      </c>
      <c r="M69">
        <f t="shared" si="19"/>
        <v>0</v>
      </c>
      <c r="N69">
        <f t="shared" si="20"/>
        <v>7652975.1207236229</v>
      </c>
      <c r="O69">
        <f t="shared" si="21"/>
        <v>882250.92601735995</v>
      </c>
      <c r="P69">
        <f t="shared" si="22"/>
        <v>55563.474283059411</v>
      </c>
      <c r="Q69">
        <f t="shared" si="23"/>
        <v>15255556.452657744</v>
      </c>
    </row>
    <row r="70" spans="1:17" x14ac:dyDescent="0.25">
      <c r="A70" s="3">
        <v>39692</v>
      </c>
      <c r="B70" s="4">
        <v>13735683</v>
      </c>
      <c r="C70">
        <v>55.1</v>
      </c>
      <c r="D70">
        <v>33.200000000000003</v>
      </c>
      <c r="E70" s="5">
        <v>1</v>
      </c>
      <c r="F70" s="5">
        <v>30</v>
      </c>
      <c r="G70" s="5">
        <v>1</v>
      </c>
      <c r="H70" s="5">
        <v>7.5999999999999091</v>
      </c>
      <c r="J70">
        <f t="shared" si="16"/>
        <v>5003562.5133929998</v>
      </c>
      <c r="K70">
        <f t="shared" si="17"/>
        <v>152881.17991892833</v>
      </c>
      <c r="L70">
        <f t="shared" si="18"/>
        <v>497563.14104923094</v>
      </c>
      <c r="M70">
        <f t="shared" si="19"/>
        <v>-422554.86454223702</v>
      </c>
      <c r="N70">
        <f t="shared" si="20"/>
        <v>7406104.95553899</v>
      </c>
      <c r="O70">
        <f t="shared" si="21"/>
        <v>882250.92601735995</v>
      </c>
      <c r="P70">
        <f t="shared" si="22"/>
        <v>31513.612279943554</v>
      </c>
      <c r="Q70">
        <f t="shared" si="23"/>
        <v>13551321.463655217</v>
      </c>
    </row>
    <row r="71" spans="1:17" x14ac:dyDescent="0.25">
      <c r="A71" s="3">
        <v>39722</v>
      </c>
      <c r="B71" s="4">
        <v>13572429</v>
      </c>
      <c r="C71">
        <v>243.4</v>
      </c>
      <c r="D71">
        <v>3.4</v>
      </c>
      <c r="E71" s="5">
        <v>1</v>
      </c>
      <c r="F71" s="5">
        <v>31</v>
      </c>
      <c r="G71" s="5">
        <v>1</v>
      </c>
      <c r="H71" s="5">
        <v>-12.199999999999818</v>
      </c>
      <c r="J71">
        <f t="shared" si="16"/>
        <v>5003562.5133929998</v>
      </c>
      <c r="K71">
        <f t="shared" si="17"/>
        <v>675340.82018633687</v>
      </c>
      <c r="L71">
        <f t="shared" si="18"/>
        <v>50955.261432752559</v>
      </c>
      <c r="M71">
        <f t="shared" si="19"/>
        <v>-422554.86454223702</v>
      </c>
      <c r="N71">
        <f t="shared" si="20"/>
        <v>7652975.1207236229</v>
      </c>
      <c r="O71">
        <f t="shared" si="21"/>
        <v>882250.92601735995</v>
      </c>
      <c r="P71">
        <f t="shared" si="22"/>
        <v>-50587.6407651724</v>
      </c>
      <c r="Q71">
        <f t="shared" si="23"/>
        <v>13791942.136445666</v>
      </c>
    </row>
    <row r="72" spans="1:17" x14ac:dyDescent="0.25">
      <c r="A72" s="3">
        <v>39753</v>
      </c>
      <c r="B72" s="4">
        <v>14047607</v>
      </c>
      <c r="C72">
        <v>400.5</v>
      </c>
      <c r="D72">
        <v>0</v>
      </c>
      <c r="E72" s="5">
        <v>1</v>
      </c>
      <c r="F72" s="5">
        <v>30</v>
      </c>
      <c r="G72" s="5">
        <v>1</v>
      </c>
      <c r="H72" s="5">
        <v>-5.3000000000001819</v>
      </c>
      <c r="J72">
        <f t="shared" si="16"/>
        <v>5003562.5133929998</v>
      </c>
      <c r="K72">
        <f t="shared" si="17"/>
        <v>1111232.5328045518</v>
      </c>
      <c r="L72">
        <f t="shared" si="18"/>
        <v>0</v>
      </c>
      <c r="M72">
        <f t="shared" si="19"/>
        <v>-422554.86454223702</v>
      </c>
      <c r="N72">
        <f t="shared" si="20"/>
        <v>7406104.95553899</v>
      </c>
      <c r="O72">
        <f t="shared" si="21"/>
        <v>882250.92601735995</v>
      </c>
      <c r="P72">
        <f t="shared" si="22"/>
        <v>-21976.598037330074</v>
      </c>
      <c r="Q72">
        <f t="shared" si="23"/>
        <v>13958619.465174334</v>
      </c>
    </row>
    <row r="73" spans="1:17" x14ac:dyDescent="0.25">
      <c r="A73" s="3">
        <v>39783</v>
      </c>
      <c r="B73" s="4">
        <v>15131468</v>
      </c>
      <c r="C73">
        <v>603.1</v>
      </c>
      <c r="D73">
        <v>0</v>
      </c>
      <c r="E73" s="5">
        <v>0</v>
      </c>
      <c r="F73" s="5">
        <v>31</v>
      </c>
      <c r="G73" s="5">
        <v>1</v>
      </c>
      <c r="H73" s="5">
        <v>-34.099999999999909</v>
      </c>
      <c r="J73">
        <f t="shared" si="16"/>
        <v>5003562.5133929998</v>
      </c>
      <c r="K73">
        <f t="shared" si="17"/>
        <v>1673369.1399111741</v>
      </c>
      <c r="L73">
        <f t="shared" si="18"/>
        <v>0</v>
      </c>
      <c r="M73">
        <f t="shared" si="19"/>
        <v>0</v>
      </c>
      <c r="N73">
        <f t="shared" si="20"/>
        <v>7652975.1207236229</v>
      </c>
      <c r="O73">
        <f t="shared" si="21"/>
        <v>882250.92601735995</v>
      </c>
      <c r="P73">
        <f t="shared" si="22"/>
        <v>-141396.60246659015</v>
      </c>
      <c r="Q73">
        <f t="shared" si="23"/>
        <v>15070761.097578567</v>
      </c>
    </row>
    <row r="74" spans="1:17" x14ac:dyDescent="0.25">
      <c r="A74" s="3">
        <v>39814</v>
      </c>
      <c r="B74" s="4">
        <v>15895146</v>
      </c>
      <c r="C74">
        <v>719.2</v>
      </c>
      <c r="D74">
        <v>0</v>
      </c>
      <c r="E74" s="5">
        <v>0</v>
      </c>
      <c r="F74" s="5">
        <v>31</v>
      </c>
      <c r="G74" s="5">
        <v>1</v>
      </c>
      <c r="H74" s="5">
        <v>-6.0999999999999091</v>
      </c>
      <c r="J74">
        <f t="shared" si="16"/>
        <v>5003562.5133929998</v>
      </c>
      <c r="K74">
        <f t="shared" si="17"/>
        <v>1995501.7168365384</v>
      </c>
      <c r="L74">
        <f t="shared" si="18"/>
        <v>0</v>
      </c>
      <c r="M74">
        <f t="shared" si="19"/>
        <v>0</v>
      </c>
      <c r="N74">
        <f t="shared" si="20"/>
        <v>7652975.1207236229</v>
      </c>
      <c r="O74">
        <f t="shared" si="21"/>
        <v>882250.92601735995</v>
      </c>
      <c r="P74">
        <f t="shared" si="22"/>
        <v>-25293.8203825862</v>
      </c>
      <c r="Q74">
        <f t="shared" si="23"/>
        <v>15508996.456587937</v>
      </c>
    </row>
    <row r="75" spans="1:17" x14ac:dyDescent="0.25">
      <c r="A75" s="3">
        <v>39845</v>
      </c>
      <c r="B75" s="4">
        <v>14653535</v>
      </c>
      <c r="C75">
        <v>635.70000000000005</v>
      </c>
      <c r="D75">
        <v>0</v>
      </c>
      <c r="E75" s="5">
        <v>0</v>
      </c>
      <c r="F75" s="5">
        <v>28</v>
      </c>
      <c r="G75" s="5">
        <v>1</v>
      </c>
      <c r="H75" s="5">
        <v>-33.400000000000091</v>
      </c>
      <c r="J75">
        <f t="shared" si="16"/>
        <v>5003562.5133929998</v>
      </c>
      <c r="K75">
        <f t="shared" si="17"/>
        <v>1763821.5258523186</v>
      </c>
      <c r="L75">
        <f t="shared" si="18"/>
        <v>0</v>
      </c>
      <c r="M75">
        <f t="shared" si="19"/>
        <v>0</v>
      </c>
      <c r="N75">
        <f t="shared" si="20"/>
        <v>6912364.6251697242</v>
      </c>
      <c r="O75">
        <f t="shared" si="21"/>
        <v>882250.92601735995</v>
      </c>
      <c r="P75">
        <f t="shared" si="22"/>
        <v>-138494.03291449082</v>
      </c>
      <c r="Q75">
        <f t="shared" si="23"/>
        <v>14423505.557517912</v>
      </c>
    </row>
    <row r="76" spans="1:17" x14ac:dyDescent="0.25">
      <c r="A76" s="3">
        <v>39873</v>
      </c>
      <c r="B76" s="4">
        <v>15181939</v>
      </c>
      <c r="C76">
        <v>522.9</v>
      </c>
      <c r="D76">
        <v>0</v>
      </c>
      <c r="E76" s="5">
        <v>1</v>
      </c>
      <c r="F76" s="5">
        <v>31</v>
      </c>
      <c r="G76" s="5">
        <v>1</v>
      </c>
      <c r="H76" s="5">
        <v>-17.400000000000091</v>
      </c>
      <c r="J76">
        <f t="shared" si="16"/>
        <v>5003562.5133929998</v>
      </c>
      <c r="K76">
        <f t="shared" si="17"/>
        <v>1450845.1720436956</v>
      </c>
      <c r="L76">
        <f t="shared" si="18"/>
        <v>0</v>
      </c>
      <c r="M76">
        <f t="shared" si="19"/>
        <v>-422554.86454223702</v>
      </c>
      <c r="N76">
        <f t="shared" si="20"/>
        <v>7652975.1207236229</v>
      </c>
      <c r="O76">
        <f t="shared" si="21"/>
        <v>882250.92601735995</v>
      </c>
      <c r="P76">
        <f t="shared" si="22"/>
        <v>-72149.586009345687</v>
      </c>
      <c r="Q76">
        <f t="shared" si="23"/>
        <v>14494929.281626096</v>
      </c>
    </row>
    <row r="77" spans="1:17" x14ac:dyDescent="0.25">
      <c r="A77" s="3">
        <v>39904</v>
      </c>
      <c r="B77" s="4">
        <v>13561049</v>
      </c>
      <c r="C77">
        <v>309.89999999999998</v>
      </c>
      <c r="D77">
        <v>0.4</v>
      </c>
      <c r="E77" s="5">
        <v>1</v>
      </c>
      <c r="F77" s="5">
        <v>30</v>
      </c>
      <c r="G77" s="5">
        <v>1</v>
      </c>
      <c r="H77" s="5">
        <v>-24</v>
      </c>
      <c r="J77">
        <f t="shared" si="16"/>
        <v>5003562.5133929998</v>
      </c>
      <c r="K77">
        <f t="shared" si="17"/>
        <v>859852.58905400883</v>
      </c>
      <c r="L77">
        <f t="shared" si="18"/>
        <v>5994.7366391473606</v>
      </c>
      <c r="M77">
        <f t="shared" si="19"/>
        <v>-422554.86454223702</v>
      </c>
      <c r="N77">
        <f t="shared" si="20"/>
        <v>7406104.95553899</v>
      </c>
      <c r="O77">
        <f t="shared" si="21"/>
        <v>882250.92601735995</v>
      </c>
      <c r="P77">
        <f t="shared" si="22"/>
        <v>-99516.670357717667</v>
      </c>
      <c r="Q77">
        <f t="shared" si="23"/>
        <v>13635694.185742553</v>
      </c>
    </row>
    <row r="78" spans="1:17" x14ac:dyDescent="0.25">
      <c r="A78" s="3">
        <v>39934</v>
      </c>
      <c r="B78" s="4">
        <v>13559089</v>
      </c>
      <c r="C78">
        <v>147.5</v>
      </c>
      <c r="D78">
        <v>16.3</v>
      </c>
      <c r="E78" s="5">
        <v>1</v>
      </c>
      <c r="F78" s="5">
        <v>31</v>
      </c>
      <c r="G78" s="5">
        <v>1</v>
      </c>
      <c r="H78" s="5">
        <v>8.5999999999999091</v>
      </c>
      <c r="J78">
        <f t="shared" si="16"/>
        <v>5003562.5133929998</v>
      </c>
      <c r="K78">
        <f t="shared" si="17"/>
        <v>409255.42718769383</v>
      </c>
      <c r="L78">
        <f t="shared" si="18"/>
        <v>244285.51804525495</v>
      </c>
      <c r="M78">
        <f t="shared" si="19"/>
        <v>-422554.86454223702</v>
      </c>
      <c r="N78">
        <f t="shared" si="20"/>
        <v>7652975.1207236229</v>
      </c>
      <c r="O78">
        <f t="shared" si="21"/>
        <v>882250.92601735995</v>
      </c>
      <c r="P78">
        <f t="shared" si="22"/>
        <v>35660.140211515121</v>
      </c>
      <c r="Q78">
        <f t="shared" si="23"/>
        <v>13805434.781036211</v>
      </c>
    </row>
    <row r="79" spans="1:17" x14ac:dyDescent="0.25">
      <c r="A79" s="3">
        <v>39965</v>
      </c>
      <c r="B79" s="4">
        <v>13757165</v>
      </c>
      <c r="C79">
        <v>26.8</v>
      </c>
      <c r="D79">
        <v>72.2</v>
      </c>
      <c r="E79" s="5">
        <v>0</v>
      </c>
      <c r="F79" s="5">
        <v>30</v>
      </c>
      <c r="G79" s="5">
        <v>1</v>
      </c>
      <c r="H79" s="5">
        <v>6.2000000000002728</v>
      </c>
      <c r="J79">
        <f t="shared" si="16"/>
        <v>5003562.5133929998</v>
      </c>
      <c r="K79">
        <f t="shared" si="17"/>
        <v>74359.630160204717</v>
      </c>
      <c r="L79">
        <f t="shared" si="18"/>
        <v>1082049.9633660985</v>
      </c>
      <c r="M79">
        <f t="shared" si="19"/>
        <v>0</v>
      </c>
      <c r="N79">
        <f t="shared" si="20"/>
        <v>7406104.95553899</v>
      </c>
      <c r="O79">
        <f t="shared" si="21"/>
        <v>882250.92601735995</v>
      </c>
      <c r="P79">
        <f t="shared" si="22"/>
        <v>25708.473175744864</v>
      </c>
      <c r="Q79">
        <f t="shared" si="23"/>
        <v>14474036.4616514</v>
      </c>
    </row>
    <row r="80" spans="1:17" x14ac:dyDescent="0.25">
      <c r="A80" s="3">
        <v>39995</v>
      </c>
      <c r="B80" s="4">
        <v>14681369</v>
      </c>
      <c r="C80">
        <v>1.6</v>
      </c>
      <c r="D80">
        <v>137.5</v>
      </c>
      <c r="E80" s="5">
        <v>0</v>
      </c>
      <c r="F80" s="5">
        <v>31</v>
      </c>
      <c r="G80" s="5">
        <v>1</v>
      </c>
      <c r="H80" s="5">
        <v>-0.8000000000001819</v>
      </c>
      <c r="J80">
        <f t="shared" si="16"/>
        <v>5003562.5133929998</v>
      </c>
      <c r="K80">
        <f t="shared" si="17"/>
        <v>4439.3809050868485</v>
      </c>
      <c r="L80">
        <f t="shared" si="18"/>
        <v>2060690.7197069051</v>
      </c>
      <c r="M80">
        <f t="shared" si="19"/>
        <v>0</v>
      </c>
      <c r="N80">
        <f t="shared" si="20"/>
        <v>7652975.1207236229</v>
      </c>
      <c r="O80">
        <f t="shared" si="21"/>
        <v>882250.92601735995</v>
      </c>
      <c r="P80">
        <f t="shared" si="22"/>
        <v>-3317.2223452580101</v>
      </c>
      <c r="Q80">
        <f t="shared" si="23"/>
        <v>15600601.438400719</v>
      </c>
    </row>
    <row r="81" spans="1:17" x14ac:dyDescent="0.25">
      <c r="A81" s="3">
        <v>40026</v>
      </c>
      <c r="B81" s="4">
        <v>15190741</v>
      </c>
      <c r="C81">
        <v>5.0999999999999996</v>
      </c>
      <c r="D81">
        <v>109.9</v>
      </c>
      <c r="E81" s="5">
        <v>0</v>
      </c>
      <c r="F81" s="5">
        <v>31</v>
      </c>
      <c r="G81" s="5">
        <v>1</v>
      </c>
      <c r="H81" s="5">
        <v>18.5</v>
      </c>
      <c r="J81">
        <f t="shared" si="16"/>
        <v>5003562.5133929998</v>
      </c>
      <c r="K81">
        <f t="shared" si="17"/>
        <v>14150.526634964328</v>
      </c>
      <c r="L81">
        <f t="shared" si="18"/>
        <v>1647053.8916057374</v>
      </c>
      <c r="M81">
        <f t="shared" si="19"/>
        <v>0</v>
      </c>
      <c r="N81">
        <f t="shared" si="20"/>
        <v>7652975.1207236229</v>
      </c>
      <c r="O81">
        <f t="shared" si="21"/>
        <v>882250.92601735995</v>
      </c>
      <c r="P81">
        <f t="shared" si="22"/>
        <v>76710.766734074045</v>
      </c>
      <c r="Q81">
        <f t="shared" si="23"/>
        <v>15276703.745108759</v>
      </c>
    </row>
    <row r="82" spans="1:17" x14ac:dyDescent="0.25">
      <c r="A82" s="3">
        <v>40057</v>
      </c>
      <c r="B82" s="4">
        <v>13734145</v>
      </c>
      <c r="C82">
        <v>55.1</v>
      </c>
      <c r="D82">
        <v>33.200000000000003</v>
      </c>
      <c r="E82" s="5">
        <v>1</v>
      </c>
      <c r="F82" s="5">
        <v>30</v>
      </c>
      <c r="G82" s="5">
        <v>1</v>
      </c>
      <c r="H82" s="5">
        <v>17.700000000000273</v>
      </c>
      <c r="J82">
        <f t="shared" si="16"/>
        <v>5003562.5133929998</v>
      </c>
      <c r="K82">
        <f t="shared" si="17"/>
        <v>152881.17991892833</v>
      </c>
      <c r="L82">
        <f t="shared" si="18"/>
        <v>497563.14104923094</v>
      </c>
      <c r="M82">
        <f t="shared" si="19"/>
        <v>-422554.86454223702</v>
      </c>
      <c r="N82">
        <f t="shared" si="20"/>
        <v>7406104.95553899</v>
      </c>
      <c r="O82">
        <f t="shared" si="21"/>
        <v>882250.92601735995</v>
      </c>
      <c r="P82">
        <f t="shared" si="22"/>
        <v>73393.544388817914</v>
      </c>
      <c r="Q82">
        <f t="shared" si="23"/>
        <v>13593201.39576409</v>
      </c>
    </row>
    <row r="83" spans="1:17" x14ac:dyDescent="0.25">
      <c r="A83" s="3">
        <v>40087</v>
      </c>
      <c r="B83" s="4">
        <v>13581813</v>
      </c>
      <c r="C83">
        <v>243.4</v>
      </c>
      <c r="D83">
        <v>3.4</v>
      </c>
      <c r="E83" s="5">
        <v>1</v>
      </c>
      <c r="F83" s="5">
        <v>31</v>
      </c>
      <c r="G83" s="5">
        <v>1</v>
      </c>
      <c r="H83" s="5">
        <v>9.8999999999996362</v>
      </c>
      <c r="J83">
        <f t="shared" si="16"/>
        <v>5003562.5133929998</v>
      </c>
      <c r="K83">
        <f t="shared" si="17"/>
        <v>675340.82018633687</v>
      </c>
      <c r="L83">
        <f t="shared" si="18"/>
        <v>50955.261432752559</v>
      </c>
      <c r="M83">
        <f t="shared" si="19"/>
        <v>-422554.86454223702</v>
      </c>
      <c r="N83">
        <f t="shared" si="20"/>
        <v>7652975.1207236229</v>
      </c>
      <c r="O83">
        <f t="shared" si="21"/>
        <v>882250.92601735995</v>
      </c>
      <c r="P83">
        <f t="shared" si="22"/>
        <v>41050.626522557031</v>
      </c>
      <c r="Q83">
        <f t="shared" si="23"/>
        <v>13883580.403733395</v>
      </c>
    </row>
    <row r="84" spans="1:17" x14ac:dyDescent="0.25">
      <c r="A84" s="3">
        <v>40118</v>
      </c>
      <c r="B84" s="4">
        <v>13607461</v>
      </c>
      <c r="C84">
        <v>400.5</v>
      </c>
      <c r="D84">
        <v>0</v>
      </c>
      <c r="E84" s="5">
        <v>1</v>
      </c>
      <c r="F84" s="5">
        <v>30</v>
      </c>
      <c r="G84" s="5">
        <v>1</v>
      </c>
      <c r="H84" s="5">
        <v>-12.399999999999636</v>
      </c>
      <c r="J84">
        <f t="shared" si="16"/>
        <v>5003562.5133929998</v>
      </c>
      <c r="K84">
        <f t="shared" si="17"/>
        <v>1111232.5328045518</v>
      </c>
      <c r="L84">
        <f t="shared" si="18"/>
        <v>0</v>
      </c>
      <c r="M84">
        <f t="shared" si="19"/>
        <v>-422554.86454223702</v>
      </c>
      <c r="N84">
        <f t="shared" si="20"/>
        <v>7406104.95553899</v>
      </c>
      <c r="O84">
        <f t="shared" si="21"/>
        <v>882250.92601735995</v>
      </c>
      <c r="P84">
        <f t="shared" si="22"/>
        <v>-51416.94635148596</v>
      </c>
      <c r="Q84">
        <f t="shared" si="23"/>
        <v>13929179.116860179</v>
      </c>
    </row>
    <row r="85" spans="1:17" x14ac:dyDescent="0.25">
      <c r="A85" s="3">
        <v>40148</v>
      </c>
      <c r="B85" s="4">
        <v>14959640</v>
      </c>
      <c r="C85">
        <v>603.1</v>
      </c>
      <c r="D85">
        <v>0</v>
      </c>
      <c r="E85" s="5">
        <v>0</v>
      </c>
      <c r="F85" s="5">
        <v>31</v>
      </c>
      <c r="G85" s="5">
        <v>1</v>
      </c>
      <c r="H85" s="5">
        <v>-10.200000000000273</v>
      </c>
      <c r="J85">
        <f t="shared" si="16"/>
        <v>5003562.5133929998</v>
      </c>
      <c r="K85">
        <f t="shared" si="17"/>
        <v>1673369.1399111741</v>
      </c>
      <c r="L85">
        <f t="shared" si="18"/>
        <v>0</v>
      </c>
      <c r="M85">
        <f t="shared" si="19"/>
        <v>0</v>
      </c>
      <c r="N85">
        <f t="shared" si="20"/>
        <v>7652975.1207236229</v>
      </c>
      <c r="O85">
        <f t="shared" si="21"/>
        <v>882250.92601735995</v>
      </c>
      <c r="P85">
        <f t="shared" si="22"/>
        <v>-42294.584902031143</v>
      </c>
      <c r="Q85">
        <f t="shared" si="23"/>
        <v>15169863.115143126</v>
      </c>
    </row>
    <row r="86" spans="1:17" x14ac:dyDescent="0.25">
      <c r="A86" s="3">
        <v>40179</v>
      </c>
      <c r="B86" s="4">
        <v>15762767</v>
      </c>
      <c r="C86">
        <v>719.2</v>
      </c>
      <c r="D86">
        <v>0</v>
      </c>
      <c r="E86" s="5">
        <v>0</v>
      </c>
      <c r="F86" s="5">
        <v>31</v>
      </c>
      <c r="G86" s="5">
        <v>1</v>
      </c>
      <c r="H86" s="5">
        <v>12.800000000000182</v>
      </c>
      <c r="J86">
        <f t="shared" si="16"/>
        <v>5003562.5133929998</v>
      </c>
      <c r="K86">
        <f t="shared" si="17"/>
        <v>1995501.7168365384</v>
      </c>
      <c r="L86">
        <f t="shared" si="18"/>
        <v>0</v>
      </c>
      <c r="M86">
        <f t="shared" si="19"/>
        <v>0</v>
      </c>
      <c r="N86">
        <f t="shared" si="20"/>
        <v>7652975.1207236229</v>
      </c>
      <c r="O86">
        <f t="shared" si="21"/>
        <v>882250.92601735995</v>
      </c>
      <c r="P86">
        <f t="shared" si="22"/>
        <v>53075.557524116848</v>
      </c>
      <c r="Q86">
        <f t="shared" si="23"/>
        <v>15587365.834494639</v>
      </c>
    </row>
    <row r="87" spans="1:17" x14ac:dyDescent="0.25">
      <c r="A87" s="3">
        <v>40210</v>
      </c>
      <c r="B87" s="4">
        <v>14456043</v>
      </c>
      <c r="C87">
        <v>635.70000000000005</v>
      </c>
      <c r="D87">
        <v>0</v>
      </c>
      <c r="E87" s="5">
        <v>0</v>
      </c>
      <c r="F87" s="5">
        <v>28</v>
      </c>
      <c r="G87" s="5">
        <v>1</v>
      </c>
      <c r="H87" s="5">
        <v>-1.2000000000002728</v>
      </c>
      <c r="J87">
        <f t="shared" si="16"/>
        <v>5003562.5133929998</v>
      </c>
      <c r="K87">
        <f t="shared" si="17"/>
        <v>1763821.5258523186</v>
      </c>
      <c r="L87">
        <f t="shared" si="18"/>
        <v>0</v>
      </c>
      <c r="M87">
        <f t="shared" si="19"/>
        <v>0</v>
      </c>
      <c r="N87">
        <f t="shared" si="20"/>
        <v>6912364.6251697242</v>
      </c>
      <c r="O87">
        <f t="shared" si="21"/>
        <v>882250.92601735995</v>
      </c>
      <c r="P87">
        <f t="shared" si="22"/>
        <v>-4975.8335178870148</v>
      </c>
      <c r="Q87">
        <f t="shared" si="23"/>
        <v>14557023.756914517</v>
      </c>
    </row>
    <row r="88" spans="1:17" x14ac:dyDescent="0.25">
      <c r="A88" s="3">
        <v>40238</v>
      </c>
      <c r="B88" s="4">
        <v>14266604</v>
      </c>
      <c r="C88">
        <v>522.9</v>
      </c>
      <c r="D88">
        <v>0</v>
      </c>
      <c r="E88" s="5">
        <v>1</v>
      </c>
      <c r="F88" s="5">
        <v>31</v>
      </c>
      <c r="G88" s="5">
        <v>1</v>
      </c>
      <c r="H88" s="5">
        <v>2.7000000000002728</v>
      </c>
      <c r="J88">
        <f t="shared" si="16"/>
        <v>5003562.5133929998</v>
      </c>
      <c r="K88">
        <f t="shared" si="17"/>
        <v>1450845.1720436956</v>
      </c>
      <c r="L88">
        <f t="shared" si="18"/>
        <v>0</v>
      </c>
      <c r="M88">
        <f t="shared" si="19"/>
        <v>-422554.86454223702</v>
      </c>
      <c r="N88">
        <f t="shared" si="20"/>
        <v>7652975.1207236229</v>
      </c>
      <c r="O88">
        <f t="shared" si="21"/>
        <v>882250.92601735995</v>
      </c>
      <c r="P88">
        <f t="shared" si="22"/>
        <v>11195.625415244369</v>
      </c>
      <c r="Q88">
        <f t="shared" si="23"/>
        <v>14578274.493050687</v>
      </c>
    </row>
    <row r="89" spans="1:17" x14ac:dyDescent="0.25">
      <c r="A89" s="3">
        <v>40269</v>
      </c>
      <c r="B89" s="4">
        <v>12709245</v>
      </c>
      <c r="C89">
        <v>309.89999999999998</v>
      </c>
      <c r="D89">
        <v>0.4</v>
      </c>
      <c r="E89" s="5">
        <v>1</v>
      </c>
      <c r="F89" s="5">
        <v>30</v>
      </c>
      <c r="G89" s="5">
        <v>1</v>
      </c>
      <c r="H89" s="5">
        <v>-4.4000000000000909</v>
      </c>
      <c r="J89">
        <f t="shared" si="16"/>
        <v>5003562.5133929998</v>
      </c>
      <c r="K89">
        <f t="shared" si="17"/>
        <v>859852.58905400883</v>
      </c>
      <c r="L89">
        <f t="shared" si="18"/>
        <v>5994.7366391473606</v>
      </c>
      <c r="M89">
        <f t="shared" si="19"/>
        <v>-422554.86454223702</v>
      </c>
      <c r="N89">
        <f t="shared" si="20"/>
        <v>7406104.95553899</v>
      </c>
      <c r="O89">
        <f t="shared" si="21"/>
        <v>882250.92601735995</v>
      </c>
      <c r="P89">
        <f t="shared" si="22"/>
        <v>-18244.722898915283</v>
      </c>
      <c r="Q89">
        <f t="shared" si="23"/>
        <v>13716966.133201355</v>
      </c>
    </row>
    <row r="90" spans="1:17" x14ac:dyDescent="0.25">
      <c r="A90" s="3">
        <v>40299</v>
      </c>
      <c r="B90" s="4">
        <v>13617876</v>
      </c>
      <c r="C90">
        <v>147.5</v>
      </c>
      <c r="D90">
        <v>16.3</v>
      </c>
      <c r="E90" s="5">
        <v>1</v>
      </c>
      <c r="F90" s="5">
        <v>31</v>
      </c>
      <c r="G90" s="5">
        <v>1</v>
      </c>
      <c r="H90" s="5">
        <v>-5.5999999999999091</v>
      </c>
      <c r="J90">
        <f t="shared" si="16"/>
        <v>5003562.5133929998</v>
      </c>
      <c r="K90">
        <f t="shared" si="17"/>
        <v>409255.42718769383</v>
      </c>
      <c r="L90">
        <f t="shared" si="18"/>
        <v>244285.51804525495</v>
      </c>
      <c r="M90">
        <f t="shared" si="19"/>
        <v>-422554.86454223702</v>
      </c>
      <c r="N90">
        <f t="shared" si="20"/>
        <v>7652975.1207236229</v>
      </c>
      <c r="O90">
        <f t="shared" si="21"/>
        <v>882250.92601735995</v>
      </c>
      <c r="P90">
        <f t="shared" si="22"/>
        <v>-23220.556416800413</v>
      </c>
      <c r="Q90">
        <f t="shared" si="23"/>
        <v>13746554.084407896</v>
      </c>
    </row>
    <row r="91" spans="1:17" x14ac:dyDescent="0.25">
      <c r="A91" s="3">
        <v>40330</v>
      </c>
      <c r="B91" s="4">
        <v>14352297</v>
      </c>
      <c r="C91">
        <v>26.8</v>
      </c>
      <c r="D91">
        <v>72.2</v>
      </c>
      <c r="E91" s="5">
        <v>0</v>
      </c>
      <c r="F91" s="5">
        <v>30</v>
      </c>
      <c r="G91" s="5">
        <v>1</v>
      </c>
      <c r="H91" s="5">
        <v>13.799999999999727</v>
      </c>
      <c r="J91">
        <f t="shared" si="16"/>
        <v>5003562.5133929998</v>
      </c>
      <c r="K91">
        <f t="shared" si="17"/>
        <v>74359.630160204717</v>
      </c>
      <c r="L91">
        <f t="shared" si="18"/>
        <v>1082049.9633660985</v>
      </c>
      <c r="M91">
        <f t="shared" si="19"/>
        <v>0</v>
      </c>
      <c r="N91">
        <f t="shared" si="20"/>
        <v>7406104.95553899</v>
      </c>
      <c r="O91">
        <f t="shared" si="21"/>
        <v>882250.92601735995</v>
      </c>
      <c r="P91">
        <f t="shared" si="22"/>
        <v>57222.085455686531</v>
      </c>
      <c r="Q91">
        <f t="shared" si="23"/>
        <v>14505550.07393134</v>
      </c>
    </row>
    <row r="92" spans="1:17" x14ac:dyDescent="0.25">
      <c r="A92" s="3">
        <v>40360</v>
      </c>
      <c r="B92" s="4">
        <v>16022256</v>
      </c>
      <c r="C92">
        <v>1.6</v>
      </c>
      <c r="D92">
        <v>137.5</v>
      </c>
      <c r="E92" s="5">
        <v>0</v>
      </c>
      <c r="F92" s="5">
        <v>31</v>
      </c>
      <c r="G92" s="5">
        <v>1</v>
      </c>
      <c r="H92" s="5">
        <v>34</v>
      </c>
      <c r="J92">
        <f t="shared" si="16"/>
        <v>5003562.5133929998</v>
      </c>
      <c r="K92">
        <f t="shared" si="17"/>
        <v>4439.3809050868485</v>
      </c>
      <c r="L92">
        <f t="shared" si="18"/>
        <v>2060690.7197069051</v>
      </c>
      <c r="M92">
        <f t="shared" si="19"/>
        <v>0</v>
      </c>
      <c r="N92">
        <f t="shared" si="20"/>
        <v>7652975.1207236229</v>
      </c>
      <c r="O92">
        <f t="shared" si="21"/>
        <v>882250.92601735995</v>
      </c>
      <c r="P92">
        <f t="shared" si="22"/>
        <v>140981.94967343338</v>
      </c>
      <c r="Q92">
        <f t="shared" si="23"/>
        <v>15744900.610419409</v>
      </c>
    </row>
    <row r="93" spans="1:17" x14ac:dyDescent="0.25">
      <c r="A93" s="3">
        <v>40391</v>
      </c>
      <c r="B93" s="4">
        <v>15750964</v>
      </c>
      <c r="C93">
        <v>5.0999999999999996</v>
      </c>
      <c r="D93">
        <v>109.9</v>
      </c>
      <c r="E93" s="5">
        <v>0</v>
      </c>
      <c r="F93" s="5">
        <v>31</v>
      </c>
      <c r="G93" s="5">
        <v>1</v>
      </c>
      <c r="H93" s="5">
        <v>46.5</v>
      </c>
      <c r="J93">
        <f t="shared" si="16"/>
        <v>5003562.5133929998</v>
      </c>
      <c r="K93">
        <f t="shared" si="17"/>
        <v>14150.526634964328</v>
      </c>
      <c r="L93">
        <f t="shared" si="18"/>
        <v>1647053.8916057374</v>
      </c>
      <c r="M93">
        <f t="shared" si="19"/>
        <v>0</v>
      </c>
      <c r="N93">
        <f t="shared" si="20"/>
        <v>7652975.1207236229</v>
      </c>
      <c r="O93">
        <f t="shared" si="21"/>
        <v>882250.92601735995</v>
      </c>
      <c r="P93">
        <f t="shared" si="22"/>
        <v>192813.54881807798</v>
      </c>
      <c r="Q93">
        <f t="shared" si="23"/>
        <v>15392806.527192762</v>
      </c>
    </row>
    <row r="94" spans="1:17" x14ac:dyDescent="0.25">
      <c r="A94" s="3">
        <v>40422</v>
      </c>
      <c r="B94" s="4">
        <v>13403453</v>
      </c>
      <c r="C94">
        <v>55.1</v>
      </c>
      <c r="D94">
        <v>33.200000000000003</v>
      </c>
      <c r="E94" s="5">
        <v>1</v>
      </c>
      <c r="F94" s="5">
        <v>30</v>
      </c>
      <c r="G94" s="5">
        <v>1</v>
      </c>
      <c r="H94" s="5">
        <v>25.800000000000182</v>
      </c>
      <c r="J94">
        <f t="shared" si="16"/>
        <v>5003562.5133929998</v>
      </c>
      <c r="K94">
        <f t="shared" si="17"/>
        <v>152881.17991892833</v>
      </c>
      <c r="L94">
        <f t="shared" si="18"/>
        <v>497563.14104923094</v>
      </c>
      <c r="M94">
        <f t="shared" si="19"/>
        <v>-422554.86454223702</v>
      </c>
      <c r="N94">
        <f t="shared" si="20"/>
        <v>7406104.95553899</v>
      </c>
      <c r="O94">
        <f t="shared" si="21"/>
        <v>882250.92601735995</v>
      </c>
      <c r="P94">
        <f t="shared" si="22"/>
        <v>106980.42063454725</v>
      </c>
      <c r="Q94">
        <f t="shared" si="23"/>
        <v>13626788.27200982</v>
      </c>
    </row>
    <row r="95" spans="1:17" x14ac:dyDescent="0.25">
      <c r="A95" s="3">
        <v>40452</v>
      </c>
      <c r="B95" s="4">
        <v>13142565</v>
      </c>
      <c r="C95">
        <v>243.4</v>
      </c>
      <c r="D95">
        <v>3.4</v>
      </c>
      <c r="E95" s="5">
        <v>1</v>
      </c>
      <c r="F95" s="5">
        <v>31</v>
      </c>
      <c r="G95" s="5">
        <v>1</v>
      </c>
      <c r="H95" s="5">
        <v>-26.800000000000182</v>
      </c>
      <c r="J95">
        <f t="shared" si="16"/>
        <v>5003562.5133929998</v>
      </c>
      <c r="K95">
        <f t="shared" si="17"/>
        <v>675340.82018633687</v>
      </c>
      <c r="L95">
        <f t="shared" si="18"/>
        <v>50955.261432752559</v>
      </c>
      <c r="M95">
        <f t="shared" si="19"/>
        <v>-422554.86454223702</v>
      </c>
      <c r="N95">
        <f t="shared" si="20"/>
        <v>7652975.1207236229</v>
      </c>
      <c r="O95">
        <f t="shared" si="21"/>
        <v>882250.92601735995</v>
      </c>
      <c r="P95">
        <f t="shared" si="22"/>
        <v>-111126.94856611882</v>
      </c>
      <c r="Q95">
        <f t="shared" si="23"/>
        <v>13731402.828644719</v>
      </c>
    </row>
    <row r="96" spans="1:17" x14ac:dyDescent="0.25">
      <c r="A96" s="3">
        <v>40483</v>
      </c>
      <c r="B96" s="4">
        <v>13574075</v>
      </c>
      <c r="C96">
        <v>400.5</v>
      </c>
      <c r="D96">
        <v>0</v>
      </c>
      <c r="E96" s="5">
        <v>1</v>
      </c>
      <c r="F96" s="5">
        <v>30</v>
      </c>
      <c r="G96" s="5">
        <v>1</v>
      </c>
      <c r="H96" s="5">
        <v>-12.5</v>
      </c>
      <c r="J96">
        <f t="shared" si="16"/>
        <v>5003562.5133929998</v>
      </c>
      <c r="K96">
        <f t="shared" si="17"/>
        <v>1111232.5328045518</v>
      </c>
      <c r="L96">
        <f t="shared" si="18"/>
        <v>0</v>
      </c>
      <c r="M96">
        <f t="shared" si="19"/>
        <v>-422554.86454223702</v>
      </c>
      <c r="N96">
        <f t="shared" si="20"/>
        <v>7406104.95553899</v>
      </c>
      <c r="O96">
        <f t="shared" si="21"/>
        <v>882250.92601735995</v>
      </c>
      <c r="P96">
        <f t="shared" si="22"/>
        <v>-51831.599144644621</v>
      </c>
      <c r="Q96">
        <f t="shared" si="23"/>
        <v>13928764.46406702</v>
      </c>
    </row>
    <row r="97" spans="1:17" x14ac:dyDescent="0.25">
      <c r="A97" s="3">
        <v>40513</v>
      </c>
      <c r="B97" s="4">
        <v>15142180</v>
      </c>
      <c r="C97">
        <v>603.1</v>
      </c>
      <c r="D97">
        <v>0</v>
      </c>
      <c r="E97" s="5">
        <v>0</v>
      </c>
      <c r="F97" s="5">
        <v>31</v>
      </c>
      <c r="G97" s="5">
        <v>1</v>
      </c>
      <c r="H97" s="5">
        <v>-18.699999999999818</v>
      </c>
      <c r="J97">
        <f t="shared" si="16"/>
        <v>5003562.5133929998</v>
      </c>
      <c r="K97">
        <f t="shared" si="17"/>
        <v>1673369.1399111741</v>
      </c>
      <c r="L97">
        <f t="shared" si="18"/>
        <v>0</v>
      </c>
      <c r="M97">
        <f t="shared" si="19"/>
        <v>0</v>
      </c>
      <c r="N97">
        <f t="shared" si="20"/>
        <v>7652975.1207236229</v>
      </c>
      <c r="O97">
        <f t="shared" si="21"/>
        <v>882250.92601735995</v>
      </c>
      <c r="P97">
        <f t="shared" si="22"/>
        <v>-77540.072320387597</v>
      </c>
      <c r="Q97">
        <f t="shared" si="23"/>
        <v>15134617.62772477</v>
      </c>
    </row>
    <row r="98" spans="1:17" x14ac:dyDescent="0.25">
      <c r="A98" s="3">
        <v>40544</v>
      </c>
      <c r="B98" s="4">
        <v>15948894</v>
      </c>
      <c r="C98">
        <v>719.2</v>
      </c>
      <c r="D98">
        <v>0</v>
      </c>
      <c r="E98" s="5">
        <v>0</v>
      </c>
      <c r="F98" s="5">
        <v>31</v>
      </c>
      <c r="G98" s="5">
        <v>1</v>
      </c>
      <c r="H98" s="5">
        <v>20.099999999999909</v>
      </c>
      <c r="J98">
        <f t="shared" ref="J98:J129" si="24">const</f>
        <v>5003562.5133929998</v>
      </c>
      <c r="K98">
        <f t="shared" ref="K98:K129" si="25">PearsonHDD*C98</f>
        <v>1995501.7168365384</v>
      </c>
      <c r="L98">
        <f t="shared" ref="L98:L129" si="26">PearsonCDD*D98</f>
        <v>0</v>
      </c>
      <c r="M98">
        <f t="shared" ref="M98:M129" si="27">Shoulder1*E98</f>
        <v>0</v>
      </c>
      <c r="N98">
        <f t="shared" ref="N98:N129" si="28">MonthDays*F98</f>
        <v>7652975.1207236229</v>
      </c>
      <c r="O98">
        <f t="shared" ref="O98:O129" si="29">GSltStrucD*G98</f>
        <v>882250.92601735995</v>
      </c>
      <c r="P98">
        <f t="shared" ref="P98:P129" si="30">d_TorFTE_1*H98</f>
        <v>83345.211424588182</v>
      </c>
      <c r="Q98">
        <f t="shared" ref="Q98:Q129" si="31">SUM(J98:P98)</f>
        <v>15617635.48839511</v>
      </c>
    </row>
    <row r="99" spans="1:17" x14ac:dyDescent="0.25">
      <c r="A99" s="3">
        <v>40575</v>
      </c>
      <c r="B99" s="4">
        <v>14508851</v>
      </c>
      <c r="C99">
        <v>635.70000000000005</v>
      </c>
      <c r="D99">
        <v>0</v>
      </c>
      <c r="E99" s="5">
        <v>0</v>
      </c>
      <c r="F99" s="5">
        <v>28</v>
      </c>
      <c r="G99" s="5">
        <v>1</v>
      </c>
      <c r="H99" s="5">
        <v>-13.400000000000091</v>
      </c>
      <c r="J99">
        <f t="shared" si="24"/>
        <v>5003562.5133929998</v>
      </c>
      <c r="K99">
        <f t="shared" si="25"/>
        <v>1763821.5258523186</v>
      </c>
      <c r="L99">
        <f t="shared" si="26"/>
        <v>0</v>
      </c>
      <c r="M99">
        <f t="shared" si="27"/>
        <v>0</v>
      </c>
      <c r="N99">
        <f t="shared" si="28"/>
        <v>6912364.6251697242</v>
      </c>
      <c r="O99">
        <f t="shared" si="29"/>
        <v>882250.92601735995</v>
      </c>
      <c r="P99">
        <f t="shared" si="30"/>
        <v>-55563.474283059411</v>
      </c>
      <c r="Q99">
        <f t="shared" si="31"/>
        <v>14506436.116149344</v>
      </c>
    </row>
    <row r="100" spans="1:17" x14ac:dyDescent="0.25">
      <c r="A100" s="3">
        <v>40603</v>
      </c>
      <c r="B100" s="4">
        <v>15118512</v>
      </c>
      <c r="C100">
        <v>522.9</v>
      </c>
      <c r="D100">
        <v>0</v>
      </c>
      <c r="E100" s="5">
        <v>1</v>
      </c>
      <c r="F100" s="5">
        <v>31</v>
      </c>
      <c r="G100" s="5">
        <v>1</v>
      </c>
      <c r="H100" s="5">
        <v>-14.599999999999909</v>
      </c>
      <c r="J100">
        <f t="shared" si="24"/>
        <v>5003562.5133929998</v>
      </c>
      <c r="K100">
        <f t="shared" si="25"/>
        <v>1450845.1720436956</v>
      </c>
      <c r="L100">
        <f t="shared" si="26"/>
        <v>0</v>
      </c>
      <c r="M100">
        <f t="shared" si="27"/>
        <v>-422554.86454223702</v>
      </c>
      <c r="N100">
        <f t="shared" si="28"/>
        <v>7652975.1207236229</v>
      </c>
      <c r="O100">
        <f t="shared" si="29"/>
        <v>882250.92601735995</v>
      </c>
      <c r="P100">
        <f t="shared" si="30"/>
        <v>-60539.307800944538</v>
      </c>
      <c r="Q100">
        <f t="shared" si="31"/>
        <v>14506539.559834497</v>
      </c>
    </row>
    <row r="101" spans="1:17" x14ac:dyDescent="0.25">
      <c r="A101" s="3">
        <v>40634</v>
      </c>
      <c r="B101" s="4">
        <v>13472398</v>
      </c>
      <c r="C101">
        <v>309.89999999999998</v>
      </c>
      <c r="D101">
        <v>0.4</v>
      </c>
      <c r="E101" s="5">
        <v>1</v>
      </c>
      <c r="F101" s="5">
        <v>30</v>
      </c>
      <c r="G101" s="5">
        <v>1</v>
      </c>
      <c r="H101" s="5">
        <v>-20</v>
      </c>
      <c r="J101">
        <f t="shared" si="24"/>
        <v>5003562.5133929998</v>
      </c>
      <c r="K101">
        <f t="shared" si="25"/>
        <v>859852.58905400883</v>
      </c>
      <c r="L101">
        <f t="shared" si="26"/>
        <v>5994.7366391473606</v>
      </c>
      <c r="M101">
        <f t="shared" si="27"/>
        <v>-422554.86454223702</v>
      </c>
      <c r="N101">
        <f t="shared" si="28"/>
        <v>7406104.95553899</v>
      </c>
      <c r="O101">
        <f t="shared" si="29"/>
        <v>882250.92601735995</v>
      </c>
      <c r="P101">
        <f t="shared" si="30"/>
        <v>-82930.558631431399</v>
      </c>
      <c r="Q101">
        <f t="shared" si="31"/>
        <v>13652280.297468839</v>
      </c>
    </row>
    <row r="102" spans="1:17" x14ac:dyDescent="0.25">
      <c r="A102" s="3">
        <v>40664</v>
      </c>
      <c r="B102" s="4">
        <v>13580628</v>
      </c>
      <c r="C102">
        <v>147.5</v>
      </c>
      <c r="D102">
        <v>16.3</v>
      </c>
      <c r="E102" s="5">
        <v>1</v>
      </c>
      <c r="F102" s="5">
        <v>31</v>
      </c>
      <c r="G102" s="5">
        <v>1</v>
      </c>
      <c r="H102" s="5">
        <v>6.5</v>
      </c>
      <c r="J102">
        <f t="shared" si="24"/>
        <v>5003562.5133929998</v>
      </c>
      <c r="K102">
        <f t="shared" si="25"/>
        <v>409255.42718769383</v>
      </c>
      <c r="L102">
        <f t="shared" si="26"/>
        <v>244285.51804525495</v>
      </c>
      <c r="M102">
        <f t="shared" si="27"/>
        <v>-422554.86454223702</v>
      </c>
      <c r="N102">
        <f t="shared" si="28"/>
        <v>7652975.1207236229</v>
      </c>
      <c r="O102">
        <f t="shared" si="29"/>
        <v>882250.92601735995</v>
      </c>
      <c r="P102">
        <f t="shared" si="30"/>
        <v>26952.431555215204</v>
      </c>
      <c r="Q102">
        <f t="shared" si="31"/>
        <v>13796727.072379911</v>
      </c>
    </row>
    <row r="103" spans="1:17" x14ac:dyDescent="0.25">
      <c r="A103" s="3">
        <v>40695</v>
      </c>
      <c r="B103" s="4">
        <v>14441555</v>
      </c>
      <c r="C103">
        <v>26.8</v>
      </c>
      <c r="D103">
        <v>72.2</v>
      </c>
      <c r="E103" s="5">
        <v>0</v>
      </c>
      <c r="F103" s="5">
        <v>30</v>
      </c>
      <c r="G103" s="5">
        <v>1</v>
      </c>
      <c r="H103" s="5">
        <v>25.099999999999909</v>
      </c>
      <c r="J103">
        <f t="shared" si="24"/>
        <v>5003562.5133929998</v>
      </c>
      <c r="K103">
        <f t="shared" si="25"/>
        <v>74359.630160204717</v>
      </c>
      <c r="L103">
        <f t="shared" si="26"/>
        <v>1082049.9633660985</v>
      </c>
      <c r="M103">
        <f t="shared" si="27"/>
        <v>0</v>
      </c>
      <c r="N103">
        <f t="shared" si="28"/>
        <v>7406104.95553899</v>
      </c>
      <c r="O103">
        <f t="shared" si="29"/>
        <v>882250.92601735995</v>
      </c>
      <c r="P103">
        <f t="shared" si="30"/>
        <v>104077.85108244602</v>
      </c>
      <c r="Q103">
        <f t="shared" si="31"/>
        <v>14552405.8395581</v>
      </c>
    </row>
    <row r="104" spans="1:17" x14ac:dyDescent="0.25">
      <c r="A104" s="3">
        <v>40725</v>
      </c>
      <c r="B104" s="4">
        <v>16563549</v>
      </c>
      <c r="C104">
        <v>1.6</v>
      </c>
      <c r="D104">
        <v>137.5</v>
      </c>
      <c r="E104" s="5">
        <v>0</v>
      </c>
      <c r="F104" s="5">
        <v>31</v>
      </c>
      <c r="G104" s="5">
        <v>1</v>
      </c>
      <c r="H104" s="5">
        <v>31.300000000000182</v>
      </c>
      <c r="J104">
        <f t="shared" si="24"/>
        <v>5003562.5133929998</v>
      </c>
      <c r="K104">
        <f t="shared" si="25"/>
        <v>4439.3809050868485</v>
      </c>
      <c r="L104">
        <f t="shared" si="26"/>
        <v>2060690.7197069051</v>
      </c>
      <c r="M104">
        <f t="shared" si="27"/>
        <v>0</v>
      </c>
      <c r="N104">
        <f t="shared" si="28"/>
        <v>7652975.1207236229</v>
      </c>
      <c r="O104">
        <f t="shared" si="29"/>
        <v>882250.92601735995</v>
      </c>
      <c r="P104">
        <f t="shared" si="30"/>
        <v>129786.32425819089</v>
      </c>
      <c r="Q104">
        <f t="shared" si="31"/>
        <v>15733704.985004168</v>
      </c>
    </row>
    <row r="105" spans="1:17" x14ac:dyDescent="0.25">
      <c r="A105" s="3">
        <v>40756</v>
      </c>
      <c r="B105" s="4">
        <v>15817066</v>
      </c>
      <c r="C105">
        <v>5.0999999999999996</v>
      </c>
      <c r="D105">
        <v>109.9</v>
      </c>
      <c r="E105" s="5">
        <v>0</v>
      </c>
      <c r="F105" s="5">
        <v>31</v>
      </c>
      <c r="G105" s="5">
        <v>1</v>
      </c>
      <c r="H105" s="5">
        <v>36.699999999999818</v>
      </c>
      <c r="J105">
        <f t="shared" si="24"/>
        <v>5003562.5133929998</v>
      </c>
      <c r="K105">
        <f t="shared" si="25"/>
        <v>14150.526634964328</v>
      </c>
      <c r="L105">
        <f t="shared" si="26"/>
        <v>1647053.8916057374</v>
      </c>
      <c r="M105">
        <f t="shared" si="27"/>
        <v>0</v>
      </c>
      <c r="N105">
        <f t="shared" si="28"/>
        <v>7652975.1207236229</v>
      </c>
      <c r="O105">
        <f t="shared" si="29"/>
        <v>882250.92601735995</v>
      </c>
      <c r="P105">
        <f t="shared" si="30"/>
        <v>152177.57508867586</v>
      </c>
      <c r="Q105">
        <f t="shared" si="31"/>
        <v>15352170.55346336</v>
      </c>
    </row>
    <row r="106" spans="1:17" x14ac:dyDescent="0.25">
      <c r="A106" s="3">
        <v>40787</v>
      </c>
      <c r="B106" s="4">
        <v>13485911</v>
      </c>
      <c r="C106">
        <v>55.1</v>
      </c>
      <c r="D106">
        <v>33.200000000000003</v>
      </c>
      <c r="E106" s="5">
        <v>1</v>
      </c>
      <c r="F106" s="5">
        <v>30</v>
      </c>
      <c r="G106" s="5">
        <v>1</v>
      </c>
      <c r="H106" s="5">
        <v>29.5</v>
      </c>
      <c r="J106">
        <f t="shared" si="24"/>
        <v>5003562.5133929998</v>
      </c>
      <c r="K106">
        <f t="shared" si="25"/>
        <v>152881.17991892833</v>
      </c>
      <c r="L106">
        <f t="shared" si="26"/>
        <v>497563.14104923094</v>
      </c>
      <c r="M106">
        <f t="shared" si="27"/>
        <v>-422554.86454223702</v>
      </c>
      <c r="N106">
        <f t="shared" si="28"/>
        <v>7406104.95553899</v>
      </c>
      <c r="O106">
        <f t="shared" si="29"/>
        <v>882250.92601735995</v>
      </c>
      <c r="P106">
        <f t="shared" si="30"/>
        <v>122322.5739813613</v>
      </c>
      <c r="Q106">
        <f t="shared" si="31"/>
        <v>13642130.425356634</v>
      </c>
    </row>
    <row r="107" spans="1:17" x14ac:dyDescent="0.25">
      <c r="A107" s="3">
        <v>40817</v>
      </c>
      <c r="B107" s="4">
        <v>13233997</v>
      </c>
      <c r="C107">
        <v>243.4</v>
      </c>
      <c r="D107">
        <v>3.4</v>
      </c>
      <c r="E107" s="5">
        <v>1</v>
      </c>
      <c r="F107" s="5">
        <v>31</v>
      </c>
      <c r="G107" s="5">
        <v>1</v>
      </c>
      <c r="H107" s="5">
        <v>-8.1999999999998181</v>
      </c>
      <c r="J107">
        <f t="shared" si="24"/>
        <v>5003562.5133929998</v>
      </c>
      <c r="K107">
        <f t="shared" si="25"/>
        <v>675340.82018633687</v>
      </c>
      <c r="L107">
        <f t="shared" si="26"/>
        <v>50955.261432752559</v>
      </c>
      <c r="M107">
        <f t="shared" si="27"/>
        <v>-422554.86454223702</v>
      </c>
      <c r="N107">
        <f t="shared" si="28"/>
        <v>7652975.1207236229</v>
      </c>
      <c r="O107">
        <f t="shared" si="29"/>
        <v>882250.92601735995</v>
      </c>
      <c r="P107">
        <f t="shared" si="30"/>
        <v>-34001.529038886118</v>
      </c>
      <c r="Q107">
        <f t="shared" si="31"/>
        <v>13808528.248171952</v>
      </c>
    </row>
    <row r="108" spans="1:17" x14ac:dyDescent="0.25">
      <c r="A108" s="3">
        <v>40848</v>
      </c>
      <c r="B108" s="4">
        <v>13536526</v>
      </c>
      <c r="C108">
        <v>400.5</v>
      </c>
      <c r="D108">
        <v>0</v>
      </c>
      <c r="E108" s="5">
        <v>1</v>
      </c>
      <c r="F108" s="5">
        <v>30</v>
      </c>
      <c r="G108" s="5">
        <v>1</v>
      </c>
      <c r="H108" s="5">
        <v>-38.199999999999818</v>
      </c>
      <c r="J108">
        <f t="shared" si="24"/>
        <v>5003562.5133929998</v>
      </c>
      <c r="K108">
        <f t="shared" si="25"/>
        <v>1111232.5328045518</v>
      </c>
      <c r="L108">
        <f t="shared" si="26"/>
        <v>0</v>
      </c>
      <c r="M108">
        <f t="shared" si="27"/>
        <v>-422554.86454223702</v>
      </c>
      <c r="N108">
        <f t="shared" si="28"/>
        <v>7406104.95553899</v>
      </c>
      <c r="O108">
        <f t="shared" si="29"/>
        <v>882250.92601735995</v>
      </c>
      <c r="P108">
        <f t="shared" si="30"/>
        <v>-158397.36698603322</v>
      </c>
      <c r="Q108">
        <f t="shared" si="31"/>
        <v>13822198.696225632</v>
      </c>
    </row>
    <row r="109" spans="1:17" x14ac:dyDescent="0.25">
      <c r="A109" s="3">
        <v>40878</v>
      </c>
      <c r="B109" s="4">
        <v>14776178</v>
      </c>
      <c r="C109">
        <v>603.1</v>
      </c>
      <c r="D109">
        <v>0</v>
      </c>
      <c r="E109" s="5">
        <v>0</v>
      </c>
      <c r="F109" s="5">
        <v>31</v>
      </c>
      <c r="G109" s="5">
        <v>1</v>
      </c>
      <c r="H109" s="5">
        <v>-37.900000000000091</v>
      </c>
      <c r="J109">
        <f t="shared" si="24"/>
        <v>5003562.5133929998</v>
      </c>
      <c r="K109">
        <f t="shared" si="25"/>
        <v>1673369.1399111741</v>
      </c>
      <c r="L109">
        <f t="shared" si="26"/>
        <v>0</v>
      </c>
      <c r="M109">
        <f t="shared" si="27"/>
        <v>0</v>
      </c>
      <c r="N109">
        <f t="shared" si="28"/>
        <v>7652975.1207236229</v>
      </c>
      <c r="O109">
        <f t="shared" si="29"/>
        <v>882250.92601735995</v>
      </c>
      <c r="P109">
        <f t="shared" si="30"/>
        <v>-157153.40860656288</v>
      </c>
      <c r="Q109">
        <f t="shared" si="31"/>
        <v>15055004.291438594</v>
      </c>
    </row>
    <row r="110" spans="1:17" x14ac:dyDescent="0.25">
      <c r="A110" s="3">
        <v>40909</v>
      </c>
      <c r="B110" s="4">
        <v>15377774</v>
      </c>
      <c r="C110">
        <v>719.2</v>
      </c>
      <c r="D110">
        <v>0</v>
      </c>
      <c r="E110" s="5">
        <v>0</v>
      </c>
      <c r="F110" s="5">
        <v>31</v>
      </c>
      <c r="G110" s="5">
        <v>1</v>
      </c>
      <c r="H110" s="5">
        <v>-9.5</v>
      </c>
      <c r="J110">
        <f t="shared" si="24"/>
        <v>5003562.5133929998</v>
      </c>
      <c r="K110">
        <f t="shared" si="25"/>
        <v>1995501.7168365384</v>
      </c>
      <c r="L110">
        <f t="shared" si="26"/>
        <v>0</v>
      </c>
      <c r="M110">
        <f t="shared" si="27"/>
        <v>0</v>
      </c>
      <c r="N110">
        <f t="shared" si="28"/>
        <v>7652975.1207236229</v>
      </c>
      <c r="O110">
        <f t="shared" si="29"/>
        <v>882250.92601735995</v>
      </c>
      <c r="P110">
        <f t="shared" si="30"/>
        <v>-39392.015349929912</v>
      </c>
      <c r="Q110">
        <f t="shared" si="31"/>
        <v>15494898.261620592</v>
      </c>
    </row>
    <row r="111" spans="1:17" x14ac:dyDescent="0.25">
      <c r="A111" s="3">
        <v>40940</v>
      </c>
      <c r="B111" s="4">
        <v>14331621</v>
      </c>
      <c r="C111">
        <v>635.70000000000005</v>
      </c>
      <c r="D111">
        <v>0</v>
      </c>
      <c r="E111" s="5">
        <v>0</v>
      </c>
      <c r="F111" s="5">
        <v>29</v>
      </c>
      <c r="G111" s="5">
        <v>1</v>
      </c>
      <c r="H111" s="5">
        <v>-17.099999999999909</v>
      </c>
      <c r="J111">
        <f t="shared" si="24"/>
        <v>5003562.5133929998</v>
      </c>
      <c r="K111">
        <f t="shared" si="25"/>
        <v>1763821.5258523186</v>
      </c>
      <c r="L111">
        <f t="shared" si="26"/>
        <v>0</v>
      </c>
      <c r="M111">
        <f t="shared" si="27"/>
        <v>0</v>
      </c>
      <c r="N111">
        <f t="shared" si="28"/>
        <v>7159234.7903543571</v>
      </c>
      <c r="O111">
        <f t="shared" si="29"/>
        <v>882250.92601735995</v>
      </c>
      <c r="P111">
        <f t="shared" si="30"/>
        <v>-70905.627629873459</v>
      </c>
      <c r="Q111">
        <f t="shared" si="31"/>
        <v>14737964.127987161</v>
      </c>
    </row>
    <row r="112" spans="1:17" x14ac:dyDescent="0.25">
      <c r="A112" s="3">
        <v>40969</v>
      </c>
      <c r="B112" s="4">
        <v>14211977</v>
      </c>
      <c r="C112">
        <v>522.9</v>
      </c>
      <c r="D112">
        <v>0</v>
      </c>
      <c r="E112" s="5">
        <v>1</v>
      </c>
      <c r="F112" s="5">
        <v>31</v>
      </c>
      <c r="G112" s="5">
        <v>1</v>
      </c>
      <c r="H112" s="5">
        <v>-24.100000000000364</v>
      </c>
      <c r="J112">
        <f t="shared" si="24"/>
        <v>5003562.5133929998</v>
      </c>
      <c r="K112">
        <f t="shared" si="25"/>
        <v>1450845.1720436956</v>
      </c>
      <c r="L112">
        <f t="shared" si="26"/>
        <v>0</v>
      </c>
      <c r="M112">
        <f t="shared" si="27"/>
        <v>-422554.86454223702</v>
      </c>
      <c r="N112">
        <f t="shared" si="28"/>
        <v>7652975.1207236229</v>
      </c>
      <c r="O112">
        <f t="shared" si="29"/>
        <v>882250.92601735995</v>
      </c>
      <c r="P112">
        <f t="shared" si="30"/>
        <v>-99931.323150876342</v>
      </c>
      <c r="Q112">
        <f t="shared" si="31"/>
        <v>14467147.544484565</v>
      </c>
    </row>
    <row r="113" spans="1:17" x14ac:dyDescent="0.25">
      <c r="A113" s="3">
        <v>41000</v>
      </c>
      <c r="B113" s="4">
        <v>13069683</v>
      </c>
      <c r="C113">
        <v>309.89999999999998</v>
      </c>
      <c r="D113">
        <v>0.4</v>
      </c>
      <c r="E113" s="5">
        <v>1</v>
      </c>
      <c r="F113" s="5">
        <v>30</v>
      </c>
      <c r="G113" s="5">
        <v>1</v>
      </c>
      <c r="H113" s="5">
        <v>-9.5999999999999091</v>
      </c>
      <c r="J113">
        <f t="shared" si="24"/>
        <v>5003562.5133929998</v>
      </c>
      <c r="K113">
        <f t="shared" si="25"/>
        <v>859852.58905400883</v>
      </c>
      <c r="L113">
        <f t="shared" si="26"/>
        <v>5994.7366391473606</v>
      </c>
      <c r="M113">
        <f t="shared" si="27"/>
        <v>-422554.86454223702</v>
      </c>
      <c r="N113">
        <f t="shared" si="28"/>
        <v>7406104.95553899</v>
      </c>
      <c r="O113">
        <f t="shared" si="29"/>
        <v>882250.92601735995</v>
      </c>
      <c r="P113">
        <f t="shared" si="30"/>
        <v>-39806.668143086696</v>
      </c>
      <c r="Q113">
        <f t="shared" si="31"/>
        <v>13695404.187957184</v>
      </c>
    </row>
    <row r="114" spans="1:17" x14ac:dyDescent="0.25">
      <c r="A114" s="3">
        <v>41030</v>
      </c>
      <c r="B114" s="4">
        <v>13868621</v>
      </c>
      <c r="C114">
        <v>147.5</v>
      </c>
      <c r="D114">
        <v>16.3</v>
      </c>
      <c r="E114" s="5">
        <v>1</v>
      </c>
      <c r="F114" s="5">
        <v>31</v>
      </c>
      <c r="G114" s="5">
        <v>1</v>
      </c>
      <c r="H114" s="5">
        <v>23.700000000000273</v>
      </c>
      <c r="J114">
        <f t="shared" si="24"/>
        <v>5003562.5133929998</v>
      </c>
      <c r="K114">
        <f t="shared" si="25"/>
        <v>409255.42718769383</v>
      </c>
      <c r="L114">
        <f t="shared" si="26"/>
        <v>244285.51804525495</v>
      </c>
      <c r="M114">
        <f t="shared" si="27"/>
        <v>-422554.86454223702</v>
      </c>
      <c r="N114">
        <f t="shared" si="28"/>
        <v>7652975.1207236229</v>
      </c>
      <c r="O114">
        <f t="shared" si="29"/>
        <v>882250.92601735995</v>
      </c>
      <c r="P114">
        <f t="shared" si="30"/>
        <v>98272.711978247331</v>
      </c>
      <c r="Q114">
        <f t="shared" si="31"/>
        <v>13868047.352802943</v>
      </c>
    </row>
    <row r="115" spans="1:17" x14ac:dyDescent="0.25">
      <c r="A115" s="3">
        <v>41061</v>
      </c>
      <c r="B115" s="4">
        <v>14868354</v>
      </c>
      <c r="C115">
        <v>26.8</v>
      </c>
      <c r="D115">
        <v>72.2</v>
      </c>
      <c r="E115" s="5">
        <v>0</v>
      </c>
      <c r="F115" s="5">
        <v>30</v>
      </c>
      <c r="G115" s="5">
        <v>1</v>
      </c>
      <c r="H115" s="5">
        <v>35.899999999999636</v>
      </c>
      <c r="J115">
        <f t="shared" si="24"/>
        <v>5003562.5133929998</v>
      </c>
      <c r="K115">
        <f t="shared" si="25"/>
        <v>74359.630160204717</v>
      </c>
      <c r="L115">
        <f t="shared" si="26"/>
        <v>1082049.9633660985</v>
      </c>
      <c r="M115">
        <f t="shared" si="27"/>
        <v>0</v>
      </c>
      <c r="N115">
        <f t="shared" si="28"/>
        <v>7406104.95553899</v>
      </c>
      <c r="O115">
        <f t="shared" si="29"/>
        <v>882250.92601735995</v>
      </c>
      <c r="P115">
        <f t="shared" si="30"/>
        <v>148860.35274341784</v>
      </c>
      <c r="Q115">
        <f t="shared" si="31"/>
        <v>14597188.341219071</v>
      </c>
    </row>
    <row r="116" spans="1:17" x14ac:dyDescent="0.25">
      <c r="A116" s="3">
        <v>41091</v>
      </c>
      <c r="B116" s="4">
        <v>16622947</v>
      </c>
      <c r="C116">
        <v>1.6</v>
      </c>
      <c r="D116">
        <v>137.5</v>
      </c>
      <c r="E116" s="5">
        <v>0</v>
      </c>
      <c r="F116" s="5">
        <v>31</v>
      </c>
      <c r="G116" s="5">
        <v>1</v>
      </c>
      <c r="H116" s="5">
        <v>51.300000000000182</v>
      </c>
      <c r="J116">
        <f t="shared" si="24"/>
        <v>5003562.5133929998</v>
      </c>
      <c r="K116">
        <f t="shared" si="25"/>
        <v>4439.3809050868485</v>
      </c>
      <c r="L116">
        <f t="shared" si="26"/>
        <v>2060690.7197069051</v>
      </c>
      <c r="M116">
        <f t="shared" si="27"/>
        <v>0</v>
      </c>
      <c r="N116">
        <f t="shared" si="28"/>
        <v>7652975.1207236229</v>
      </c>
      <c r="O116">
        <f t="shared" si="29"/>
        <v>882250.92601735995</v>
      </c>
      <c r="P116">
        <f t="shared" si="30"/>
        <v>212716.88288962227</v>
      </c>
      <c r="Q116">
        <f t="shared" si="31"/>
        <v>15816635.543635599</v>
      </c>
    </row>
    <row r="117" spans="1:17" x14ac:dyDescent="0.25">
      <c r="A117" s="3">
        <v>41122</v>
      </c>
      <c r="B117" s="4">
        <v>15780828</v>
      </c>
      <c r="C117">
        <v>5.0999999999999996</v>
      </c>
      <c r="D117">
        <v>109.9</v>
      </c>
      <c r="E117" s="5">
        <v>0</v>
      </c>
      <c r="F117" s="5">
        <v>31</v>
      </c>
      <c r="G117" s="5">
        <v>1</v>
      </c>
      <c r="H117" s="5">
        <v>37.599999999999909</v>
      </c>
      <c r="J117">
        <f t="shared" si="24"/>
        <v>5003562.5133929998</v>
      </c>
      <c r="K117">
        <f t="shared" si="25"/>
        <v>14150.526634964328</v>
      </c>
      <c r="L117">
        <f t="shared" si="26"/>
        <v>1647053.8916057374</v>
      </c>
      <c r="M117">
        <f t="shared" si="27"/>
        <v>0</v>
      </c>
      <c r="N117">
        <f t="shared" si="28"/>
        <v>7652975.1207236229</v>
      </c>
      <c r="O117">
        <f t="shared" si="29"/>
        <v>882250.92601735995</v>
      </c>
      <c r="P117">
        <f t="shared" si="30"/>
        <v>155909.45022709065</v>
      </c>
      <c r="Q117">
        <f t="shared" si="31"/>
        <v>15355902.428601775</v>
      </c>
    </row>
    <row r="118" spans="1:17" x14ac:dyDescent="0.25">
      <c r="A118" s="3">
        <v>41153</v>
      </c>
      <c r="B118" s="4">
        <v>14057851</v>
      </c>
      <c r="C118">
        <v>55.1</v>
      </c>
      <c r="D118">
        <v>33.200000000000003</v>
      </c>
      <c r="E118" s="5">
        <v>1</v>
      </c>
      <c r="F118" s="5">
        <v>30</v>
      </c>
      <c r="G118" s="5">
        <v>1</v>
      </c>
      <c r="H118" s="5">
        <v>43.200000000000273</v>
      </c>
      <c r="J118">
        <f t="shared" si="24"/>
        <v>5003562.5133929998</v>
      </c>
      <c r="K118">
        <f t="shared" si="25"/>
        <v>152881.17991892833</v>
      </c>
      <c r="L118">
        <f t="shared" si="26"/>
        <v>497563.14104923094</v>
      </c>
      <c r="M118">
        <f t="shared" si="27"/>
        <v>-422554.86454223702</v>
      </c>
      <c r="N118">
        <f t="shared" si="28"/>
        <v>7406104.95553899</v>
      </c>
      <c r="O118">
        <f t="shared" si="29"/>
        <v>882250.92601735995</v>
      </c>
      <c r="P118">
        <f t="shared" si="30"/>
        <v>179130.00664389294</v>
      </c>
      <c r="Q118">
        <f t="shared" si="31"/>
        <v>13698937.858019166</v>
      </c>
    </row>
    <row r="119" spans="1:17" x14ac:dyDescent="0.25">
      <c r="A119" s="3">
        <v>41183</v>
      </c>
      <c r="B119" s="4">
        <v>13542230</v>
      </c>
      <c r="C119">
        <v>243.4</v>
      </c>
      <c r="D119">
        <v>3.4</v>
      </c>
      <c r="E119" s="5">
        <v>1</v>
      </c>
      <c r="F119" s="5">
        <v>31</v>
      </c>
      <c r="G119" s="5">
        <v>1</v>
      </c>
      <c r="H119" s="5">
        <v>-4.1000000000003638</v>
      </c>
      <c r="J119">
        <f t="shared" si="24"/>
        <v>5003562.5133929998</v>
      </c>
      <c r="K119">
        <f t="shared" si="25"/>
        <v>675340.82018633687</v>
      </c>
      <c r="L119">
        <f t="shared" si="26"/>
        <v>50955.261432752559</v>
      </c>
      <c r="M119">
        <f t="shared" si="27"/>
        <v>-422554.86454223702</v>
      </c>
      <c r="N119">
        <f t="shared" si="28"/>
        <v>7652975.1207236229</v>
      </c>
      <c r="O119">
        <f t="shared" si="29"/>
        <v>882250.92601735995</v>
      </c>
      <c r="P119">
        <f t="shared" si="30"/>
        <v>-17000.764519444943</v>
      </c>
      <c r="Q119">
        <f t="shared" si="31"/>
        <v>13825529.012691392</v>
      </c>
    </row>
    <row r="120" spans="1:17" x14ac:dyDescent="0.25">
      <c r="A120" s="3">
        <v>41214</v>
      </c>
      <c r="B120" s="4">
        <v>14045765</v>
      </c>
      <c r="C120">
        <v>400.5</v>
      </c>
      <c r="D120">
        <v>0</v>
      </c>
      <c r="E120" s="5">
        <v>1</v>
      </c>
      <c r="F120" s="5">
        <v>30</v>
      </c>
      <c r="G120" s="5">
        <v>1</v>
      </c>
      <c r="H120" s="5">
        <v>5.5</v>
      </c>
      <c r="J120">
        <f t="shared" si="24"/>
        <v>5003562.5133929998</v>
      </c>
      <c r="K120">
        <f t="shared" si="25"/>
        <v>1111232.5328045518</v>
      </c>
      <c r="L120">
        <f t="shared" si="26"/>
        <v>0</v>
      </c>
      <c r="M120">
        <f t="shared" si="27"/>
        <v>-422554.86454223702</v>
      </c>
      <c r="N120">
        <f t="shared" si="28"/>
        <v>7406104.95553899</v>
      </c>
      <c r="O120">
        <f t="shared" si="29"/>
        <v>882250.92601735995</v>
      </c>
      <c r="P120">
        <f t="shared" si="30"/>
        <v>22805.903623643633</v>
      </c>
      <c r="Q120">
        <f t="shared" si="31"/>
        <v>14003401.966835309</v>
      </c>
    </row>
    <row r="121" spans="1:17" x14ac:dyDescent="0.25">
      <c r="A121" s="3">
        <v>41244</v>
      </c>
      <c r="B121" s="4">
        <v>14927116</v>
      </c>
      <c r="C121">
        <v>603.1</v>
      </c>
      <c r="D121">
        <v>0</v>
      </c>
      <c r="E121" s="5">
        <v>0</v>
      </c>
      <c r="F121" s="5">
        <v>31</v>
      </c>
      <c r="G121" s="5">
        <v>1</v>
      </c>
      <c r="H121" s="5">
        <v>-24.299999999999727</v>
      </c>
      <c r="J121">
        <f t="shared" si="24"/>
        <v>5003562.5133929998</v>
      </c>
      <c r="K121">
        <f t="shared" si="25"/>
        <v>1673369.1399111741</v>
      </c>
      <c r="L121">
        <f t="shared" si="26"/>
        <v>0</v>
      </c>
      <c r="M121">
        <f t="shared" si="27"/>
        <v>0</v>
      </c>
      <c r="N121">
        <f t="shared" si="28"/>
        <v>7652975.1207236229</v>
      </c>
      <c r="O121">
        <f t="shared" si="29"/>
        <v>882250.92601735995</v>
      </c>
      <c r="P121">
        <f t="shared" si="30"/>
        <v>-100760.62873718802</v>
      </c>
      <c r="Q121">
        <f t="shared" si="31"/>
        <v>15111397.071307968</v>
      </c>
    </row>
    <row r="122" spans="1:17" x14ac:dyDescent="0.25">
      <c r="A122" s="3">
        <v>41275</v>
      </c>
      <c r="C122">
        <v>719.2</v>
      </c>
      <c r="D122">
        <v>0</v>
      </c>
      <c r="E122">
        <v>0</v>
      </c>
      <c r="F122">
        <v>31</v>
      </c>
      <c r="G122">
        <v>1</v>
      </c>
      <c r="H122">
        <v>-3.3000000000001819</v>
      </c>
      <c r="J122">
        <f t="shared" si="24"/>
        <v>5003562.5133929998</v>
      </c>
      <c r="K122">
        <f t="shared" si="25"/>
        <v>1995501.7168365384</v>
      </c>
      <c r="L122">
        <f t="shared" si="26"/>
        <v>0</v>
      </c>
      <c r="M122">
        <f t="shared" si="27"/>
        <v>0</v>
      </c>
      <c r="N122">
        <f t="shared" si="28"/>
        <v>7652975.1207236229</v>
      </c>
      <c r="O122">
        <f t="shared" si="29"/>
        <v>882250.92601735995</v>
      </c>
      <c r="P122">
        <f t="shared" si="30"/>
        <v>-13683.542174186934</v>
      </c>
      <c r="Q122">
        <f t="shared" si="31"/>
        <v>15520606.734796336</v>
      </c>
    </row>
    <row r="123" spans="1:17" x14ac:dyDescent="0.25">
      <c r="A123" s="3">
        <v>41306</v>
      </c>
      <c r="C123">
        <v>635.70000000000005</v>
      </c>
      <c r="D123">
        <v>0</v>
      </c>
      <c r="E123">
        <v>0</v>
      </c>
      <c r="F123">
        <v>28</v>
      </c>
      <c r="G123">
        <v>1</v>
      </c>
      <c r="H123">
        <v>-48.099999999999909</v>
      </c>
      <c r="J123">
        <f t="shared" si="24"/>
        <v>5003562.5133929998</v>
      </c>
      <c r="K123">
        <f t="shared" si="25"/>
        <v>1763821.5258523186</v>
      </c>
      <c r="L123">
        <f t="shared" si="26"/>
        <v>0</v>
      </c>
      <c r="M123">
        <f t="shared" si="27"/>
        <v>0</v>
      </c>
      <c r="N123">
        <f t="shared" si="28"/>
        <v>6912364.6251697242</v>
      </c>
      <c r="O123">
        <f t="shared" si="29"/>
        <v>882250.92601735995</v>
      </c>
      <c r="P123">
        <f t="shared" si="30"/>
        <v>-199447.99350859213</v>
      </c>
      <c r="Q123">
        <f t="shared" si="31"/>
        <v>14362551.596923811</v>
      </c>
    </row>
    <row r="124" spans="1:17" x14ac:dyDescent="0.25">
      <c r="A124" s="3">
        <v>41334</v>
      </c>
      <c r="C124">
        <v>522.9</v>
      </c>
      <c r="D124">
        <v>0</v>
      </c>
      <c r="E124">
        <v>1</v>
      </c>
      <c r="F124">
        <v>31</v>
      </c>
      <c r="G124">
        <v>1</v>
      </c>
      <c r="H124">
        <v>-15</v>
      </c>
      <c r="J124">
        <f t="shared" si="24"/>
        <v>5003562.5133929998</v>
      </c>
      <c r="K124">
        <f t="shared" si="25"/>
        <v>1450845.1720436956</v>
      </c>
      <c r="L124">
        <f t="shared" si="26"/>
        <v>0</v>
      </c>
      <c r="M124">
        <f t="shared" si="27"/>
        <v>-422554.86454223702</v>
      </c>
      <c r="N124">
        <f t="shared" si="28"/>
        <v>7652975.1207236229</v>
      </c>
      <c r="O124">
        <f t="shared" si="29"/>
        <v>882250.92601735995</v>
      </c>
      <c r="P124">
        <f t="shared" si="30"/>
        <v>-62197.918973573549</v>
      </c>
      <c r="Q124">
        <f t="shared" si="31"/>
        <v>14504880.948661868</v>
      </c>
    </row>
    <row r="125" spans="1:17" x14ac:dyDescent="0.25">
      <c r="A125" s="3">
        <v>41365</v>
      </c>
      <c r="C125">
        <v>309.89999999999998</v>
      </c>
      <c r="D125">
        <v>0.4</v>
      </c>
      <c r="E125">
        <v>1</v>
      </c>
      <c r="F125">
        <v>30</v>
      </c>
      <c r="G125">
        <v>1</v>
      </c>
      <c r="H125">
        <v>-20.5</v>
      </c>
      <c r="J125">
        <f t="shared" si="24"/>
        <v>5003562.5133929998</v>
      </c>
      <c r="K125">
        <f t="shared" si="25"/>
        <v>859852.58905400883</v>
      </c>
      <c r="L125">
        <f t="shared" si="26"/>
        <v>5994.7366391473606</v>
      </c>
      <c r="M125">
        <f t="shared" si="27"/>
        <v>-422554.86454223702</v>
      </c>
      <c r="N125">
        <f t="shared" si="28"/>
        <v>7406104.95553899</v>
      </c>
      <c r="O125">
        <f t="shared" si="29"/>
        <v>882250.92601735995</v>
      </c>
      <c r="P125">
        <f t="shared" si="30"/>
        <v>-85003.822597217179</v>
      </c>
      <c r="Q125">
        <f t="shared" si="31"/>
        <v>13650207.033503054</v>
      </c>
    </row>
    <row r="126" spans="1:17" x14ac:dyDescent="0.25">
      <c r="A126" s="3">
        <v>41395</v>
      </c>
      <c r="C126">
        <v>147.5</v>
      </c>
      <c r="D126">
        <v>16.3</v>
      </c>
      <c r="E126">
        <v>1</v>
      </c>
      <c r="F126">
        <v>31</v>
      </c>
      <c r="G126">
        <v>1</v>
      </c>
      <c r="H126">
        <v>6.5999999999999091</v>
      </c>
      <c r="J126">
        <f t="shared" si="24"/>
        <v>5003562.5133929998</v>
      </c>
      <c r="K126">
        <f t="shared" si="25"/>
        <v>409255.42718769383</v>
      </c>
      <c r="L126">
        <f t="shared" si="26"/>
        <v>244285.51804525495</v>
      </c>
      <c r="M126">
        <f t="shared" si="27"/>
        <v>-422554.86454223702</v>
      </c>
      <c r="N126">
        <f t="shared" si="28"/>
        <v>7652975.1207236229</v>
      </c>
      <c r="O126">
        <f t="shared" si="29"/>
        <v>882250.92601735995</v>
      </c>
      <c r="P126">
        <f t="shared" si="30"/>
        <v>27367.084348371984</v>
      </c>
      <c r="Q126">
        <f t="shared" si="31"/>
        <v>13797141.725173067</v>
      </c>
    </row>
    <row r="127" spans="1:17" x14ac:dyDescent="0.25">
      <c r="A127" s="3">
        <v>41426</v>
      </c>
      <c r="C127">
        <v>26.8</v>
      </c>
      <c r="D127">
        <v>72.2</v>
      </c>
      <c r="E127">
        <v>0</v>
      </c>
      <c r="F127">
        <v>30</v>
      </c>
      <c r="G127">
        <v>1</v>
      </c>
      <c r="H127">
        <v>25.800000000000182</v>
      </c>
      <c r="J127">
        <f t="shared" si="24"/>
        <v>5003562.5133929998</v>
      </c>
      <c r="K127">
        <f t="shared" si="25"/>
        <v>74359.630160204717</v>
      </c>
      <c r="L127">
        <f t="shared" si="26"/>
        <v>1082049.9633660985</v>
      </c>
      <c r="M127">
        <f t="shared" si="27"/>
        <v>0</v>
      </c>
      <c r="N127">
        <f t="shared" si="28"/>
        <v>7406104.95553899</v>
      </c>
      <c r="O127">
        <f t="shared" si="29"/>
        <v>882250.92601735995</v>
      </c>
      <c r="P127">
        <f t="shared" si="30"/>
        <v>106980.42063454725</v>
      </c>
      <c r="Q127">
        <f t="shared" si="31"/>
        <v>14555308.409110202</v>
      </c>
    </row>
    <row r="128" spans="1:17" x14ac:dyDescent="0.25">
      <c r="A128" s="3">
        <v>41456</v>
      </c>
      <c r="C128">
        <v>1.6</v>
      </c>
      <c r="D128">
        <v>137.5</v>
      </c>
      <c r="E128">
        <v>0</v>
      </c>
      <c r="F128">
        <v>31</v>
      </c>
      <c r="G128">
        <v>1</v>
      </c>
      <c r="H128">
        <v>32.099999999999909</v>
      </c>
      <c r="J128">
        <f t="shared" si="24"/>
        <v>5003562.5133929998</v>
      </c>
      <c r="K128">
        <f t="shared" si="25"/>
        <v>4439.3809050868485</v>
      </c>
      <c r="L128">
        <f t="shared" si="26"/>
        <v>2060690.7197069051</v>
      </c>
      <c r="M128">
        <f t="shared" si="27"/>
        <v>0</v>
      </c>
      <c r="N128">
        <f t="shared" si="28"/>
        <v>7652975.1207236229</v>
      </c>
      <c r="O128">
        <f t="shared" si="29"/>
        <v>882250.92601735995</v>
      </c>
      <c r="P128">
        <f t="shared" si="30"/>
        <v>133103.546603447</v>
      </c>
      <c r="Q128">
        <f t="shared" si="31"/>
        <v>15737022.207349423</v>
      </c>
    </row>
    <row r="129" spans="1:17" x14ac:dyDescent="0.25">
      <c r="A129" s="3">
        <v>41487</v>
      </c>
      <c r="C129">
        <v>5.0999999999999996</v>
      </c>
      <c r="D129">
        <v>109.9</v>
      </c>
      <c r="E129">
        <v>0</v>
      </c>
      <c r="F129">
        <v>31</v>
      </c>
      <c r="G129">
        <v>1</v>
      </c>
      <c r="H129">
        <v>37.699999999999818</v>
      </c>
      <c r="J129">
        <f t="shared" si="24"/>
        <v>5003562.5133929998</v>
      </c>
      <c r="K129">
        <f t="shared" si="25"/>
        <v>14150.526634964328</v>
      </c>
      <c r="L129">
        <f t="shared" si="26"/>
        <v>1647053.8916057374</v>
      </c>
      <c r="M129">
        <f t="shared" si="27"/>
        <v>0</v>
      </c>
      <c r="N129">
        <f t="shared" si="28"/>
        <v>7652975.1207236229</v>
      </c>
      <c r="O129">
        <f t="shared" si="29"/>
        <v>882250.92601735995</v>
      </c>
      <c r="P129">
        <f t="shared" si="30"/>
        <v>156324.10302024742</v>
      </c>
      <c r="Q129">
        <f t="shared" si="31"/>
        <v>15356317.081394931</v>
      </c>
    </row>
    <row r="130" spans="1:17" x14ac:dyDescent="0.25">
      <c r="A130" s="3">
        <v>41518</v>
      </c>
      <c r="C130">
        <v>55.1</v>
      </c>
      <c r="D130">
        <v>33.200000000000003</v>
      </c>
      <c r="E130">
        <v>1</v>
      </c>
      <c r="F130">
        <v>30</v>
      </c>
      <c r="G130">
        <v>1</v>
      </c>
      <c r="H130">
        <v>30.300000000000182</v>
      </c>
      <c r="J130">
        <f t="shared" ref="J130:J145" si="32">const</f>
        <v>5003562.5133929998</v>
      </c>
      <c r="K130">
        <f t="shared" ref="K130:K145" si="33">PearsonHDD*C130</f>
        <v>152881.17991892833</v>
      </c>
      <c r="L130">
        <f t="shared" ref="L130:L145" si="34">PearsonCDD*D130</f>
        <v>497563.14104923094</v>
      </c>
      <c r="M130">
        <f t="shared" ref="M130:M145" si="35">Shoulder1*E130</f>
        <v>-422554.86454223702</v>
      </c>
      <c r="N130">
        <f t="shared" ref="N130:N145" si="36">MonthDays*F130</f>
        <v>7406104.95553899</v>
      </c>
      <c r="O130">
        <f t="shared" ref="O130:O145" si="37">GSltStrucD*G130</f>
        <v>882250.92601735995</v>
      </c>
      <c r="P130">
        <f t="shared" ref="P130:P145" si="38">d_TorFTE_1*H130</f>
        <v>125639.79632661931</v>
      </c>
      <c r="Q130">
        <f t="shared" ref="Q130:Q145" si="39">SUM(J130:P130)</f>
        <v>13645447.647701891</v>
      </c>
    </row>
    <row r="131" spans="1:17" x14ac:dyDescent="0.25">
      <c r="A131" s="3">
        <v>41548</v>
      </c>
      <c r="C131">
        <v>243.4</v>
      </c>
      <c r="D131">
        <v>3.4</v>
      </c>
      <c r="E131">
        <v>1</v>
      </c>
      <c r="F131">
        <v>31</v>
      </c>
      <c r="G131">
        <v>1</v>
      </c>
      <c r="H131">
        <v>-8.4000000000000909</v>
      </c>
      <c r="J131">
        <f t="shared" si="32"/>
        <v>5003562.5133929998</v>
      </c>
      <c r="K131">
        <f t="shared" si="33"/>
        <v>675340.82018633687</v>
      </c>
      <c r="L131">
        <f t="shared" si="34"/>
        <v>50955.261432752559</v>
      </c>
      <c r="M131">
        <f t="shared" si="35"/>
        <v>-422554.86454223702</v>
      </c>
      <c r="N131">
        <f t="shared" si="36"/>
        <v>7652975.1207236229</v>
      </c>
      <c r="O131">
        <f t="shared" si="37"/>
        <v>882250.92601735995</v>
      </c>
      <c r="P131">
        <f t="shared" si="38"/>
        <v>-34830.834625201562</v>
      </c>
      <c r="Q131">
        <f t="shared" si="39"/>
        <v>13807698.942585636</v>
      </c>
    </row>
    <row r="132" spans="1:17" x14ac:dyDescent="0.25">
      <c r="A132" s="3">
        <v>41579</v>
      </c>
      <c r="C132">
        <v>400.5</v>
      </c>
      <c r="D132">
        <v>0</v>
      </c>
      <c r="E132">
        <v>1</v>
      </c>
      <c r="F132">
        <v>30</v>
      </c>
      <c r="G132">
        <v>1</v>
      </c>
      <c r="H132">
        <v>-39.299999999999727</v>
      </c>
      <c r="J132">
        <f t="shared" si="32"/>
        <v>5003562.5133929998</v>
      </c>
      <c r="K132">
        <f t="shared" si="33"/>
        <v>1111232.5328045518</v>
      </c>
      <c r="L132">
        <f t="shared" si="34"/>
        <v>0</v>
      </c>
      <c r="M132">
        <f t="shared" si="35"/>
        <v>-422554.86454223702</v>
      </c>
      <c r="N132">
        <f t="shared" si="36"/>
        <v>7406104.95553899</v>
      </c>
      <c r="O132">
        <f t="shared" si="37"/>
        <v>882250.92601735995</v>
      </c>
      <c r="P132">
        <f t="shared" si="38"/>
        <v>-162958.54771076157</v>
      </c>
      <c r="Q132">
        <f t="shared" si="39"/>
        <v>13817637.515500903</v>
      </c>
    </row>
    <row r="133" spans="1:17" x14ac:dyDescent="0.25">
      <c r="A133" s="3">
        <v>41609</v>
      </c>
      <c r="C133">
        <v>603.1</v>
      </c>
      <c r="D133">
        <v>0</v>
      </c>
      <c r="E133">
        <v>0</v>
      </c>
      <c r="F133">
        <v>31</v>
      </c>
      <c r="G133">
        <v>1</v>
      </c>
      <c r="H133">
        <v>-38.900000000000091</v>
      </c>
      <c r="J133">
        <f t="shared" si="32"/>
        <v>5003562.5133929998</v>
      </c>
      <c r="K133">
        <f t="shared" si="33"/>
        <v>1673369.1399111741</v>
      </c>
      <c r="L133">
        <f t="shared" si="34"/>
        <v>0</v>
      </c>
      <c r="M133">
        <f t="shared" si="35"/>
        <v>0</v>
      </c>
      <c r="N133">
        <f t="shared" si="36"/>
        <v>7652975.1207236229</v>
      </c>
      <c r="O133">
        <f t="shared" si="37"/>
        <v>882250.92601735995</v>
      </c>
      <c r="P133">
        <f t="shared" si="38"/>
        <v>-161299.93653813444</v>
      </c>
      <c r="Q133">
        <f t="shared" si="39"/>
        <v>15050857.763507023</v>
      </c>
    </row>
    <row r="134" spans="1:17" x14ac:dyDescent="0.25">
      <c r="A134" s="3">
        <v>41640</v>
      </c>
      <c r="C134">
        <v>719.2</v>
      </c>
      <c r="D134">
        <v>0</v>
      </c>
      <c r="E134">
        <v>0</v>
      </c>
      <c r="F134">
        <v>31</v>
      </c>
      <c r="G134">
        <v>1</v>
      </c>
      <c r="H134">
        <v>-9.7000000000002728</v>
      </c>
      <c r="J134">
        <f t="shared" si="32"/>
        <v>5003562.5133929998</v>
      </c>
      <c r="K134">
        <f t="shared" si="33"/>
        <v>1995501.7168365384</v>
      </c>
      <c r="L134">
        <f t="shared" si="34"/>
        <v>0</v>
      </c>
      <c r="M134">
        <f t="shared" si="35"/>
        <v>0</v>
      </c>
      <c r="N134">
        <f t="shared" si="36"/>
        <v>7652975.1207236229</v>
      </c>
      <c r="O134">
        <f t="shared" si="37"/>
        <v>882250.92601735995</v>
      </c>
      <c r="P134">
        <f t="shared" si="38"/>
        <v>-40221.320936245356</v>
      </c>
      <c r="Q134">
        <f t="shared" si="39"/>
        <v>15494068.956034277</v>
      </c>
    </row>
    <row r="135" spans="1:17" x14ac:dyDescent="0.25">
      <c r="A135" s="3">
        <v>41671</v>
      </c>
      <c r="C135">
        <v>635.70000000000005</v>
      </c>
      <c r="D135">
        <v>0</v>
      </c>
      <c r="E135">
        <v>0</v>
      </c>
      <c r="F135">
        <v>28</v>
      </c>
      <c r="G135">
        <v>1</v>
      </c>
      <c r="H135">
        <v>33.300000000000182</v>
      </c>
      <c r="J135">
        <f t="shared" si="32"/>
        <v>5003562.5133929998</v>
      </c>
      <c r="K135">
        <f t="shared" si="33"/>
        <v>1763821.5258523186</v>
      </c>
      <c r="L135">
        <f t="shared" si="34"/>
        <v>0</v>
      </c>
      <c r="M135">
        <f t="shared" si="35"/>
        <v>0</v>
      </c>
      <c r="N135">
        <f t="shared" si="36"/>
        <v>6912364.6251697242</v>
      </c>
      <c r="O135">
        <f t="shared" si="37"/>
        <v>882250.92601735995</v>
      </c>
      <c r="P135">
        <f t="shared" si="38"/>
        <v>138079.38012133402</v>
      </c>
      <c r="Q135">
        <f t="shared" si="39"/>
        <v>14700078.970553737</v>
      </c>
    </row>
    <row r="136" spans="1:17" x14ac:dyDescent="0.25">
      <c r="A136" s="3">
        <v>41699</v>
      </c>
      <c r="C136">
        <v>522.9</v>
      </c>
      <c r="D136">
        <v>0</v>
      </c>
      <c r="E136">
        <v>1</v>
      </c>
      <c r="F136">
        <v>31</v>
      </c>
      <c r="G136">
        <v>1</v>
      </c>
      <c r="H136">
        <v>-15.199999999999818</v>
      </c>
      <c r="J136">
        <f t="shared" si="32"/>
        <v>5003562.5133929998</v>
      </c>
      <c r="K136">
        <f t="shared" si="33"/>
        <v>1450845.1720436956</v>
      </c>
      <c r="L136">
        <f t="shared" si="34"/>
        <v>0</v>
      </c>
      <c r="M136">
        <f t="shared" si="35"/>
        <v>-422554.86454223702</v>
      </c>
      <c r="N136">
        <f t="shared" si="36"/>
        <v>7652975.1207236229</v>
      </c>
      <c r="O136">
        <f t="shared" si="37"/>
        <v>882250.92601735995</v>
      </c>
      <c r="P136">
        <f t="shared" si="38"/>
        <v>-63027.224559887109</v>
      </c>
      <c r="Q136">
        <f t="shared" si="39"/>
        <v>14504051.643075556</v>
      </c>
    </row>
    <row r="137" spans="1:17" x14ac:dyDescent="0.25">
      <c r="A137" s="3">
        <v>41730</v>
      </c>
      <c r="C137">
        <v>309.89999999999998</v>
      </c>
      <c r="D137">
        <v>0.4</v>
      </c>
      <c r="E137">
        <v>1</v>
      </c>
      <c r="F137">
        <v>30</v>
      </c>
      <c r="G137">
        <v>1</v>
      </c>
      <c r="H137">
        <v>-20.800000000000182</v>
      </c>
      <c r="J137">
        <f t="shared" si="32"/>
        <v>5003562.5133929998</v>
      </c>
      <c r="K137">
        <f t="shared" si="33"/>
        <v>859852.58905400883</v>
      </c>
      <c r="L137">
        <f t="shared" si="34"/>
        <v>5994.7366391473606</v>
      </c>
      <c r="M137">
        <f t="shared" si="35"/>
        <v>-422554.86454223702</v>
      </c>
      <c r="N137">
        <f t="shared" si="36"/>
        <v>7406104.95553899</v>
      </c>
      <c r="O137">
        <f t="shared" si="37"/>
        <v>882250.92601735995</v>
      </c>
      <c r="P137">
        <f t="shared" si="38"/>
        <v>-86247.780976689406</v>
      </c>
      <c r="Q137">
        <f t="shared" si="39"/>
        <v>13648963.075123582</v>
      </c>
    </row>
    <row r="138" spans="1:17" x14ac:dyDescent="0.25">
      <c r="A138" s="3">
        <v>41760</v>
      </c>
      <c r="C138">
        <v>147.5</v>
      </c>
      <c r="D138">
        <v>16.3</v>
      </c>
      <c r="E138">
        <v>1</v>
      </c>
      <c r="F138">
        <v>31</v>
      </c>
      <c r="G138">
        <v>1</v>
      </c>
      <c r="H138">
        <v>6.8000000000001819</v>
      </c>
      <c r="J138">
        <f t="shared" si="32"/>
        <v>5003562.5133929998</v>
      </c>
      <c r="K138">
        <f t="shared" si="33"/>
        <v>409255.42718769383</v>
      </c>
      <c r="L138">
        <f t="shared" si="34"/>
        <v>244285.51804525495</v>
      </c>
      <c r="M138">
        <f t="shared" si="35"/>
        <v>-422554.86454223702</v>
      </c>
      <c r="N138">
        <f t="shared" si="36"/>
        <v>7652975.1207236229</v>
      </c>
      <c r="O138">
        <f t="shared" si="37"/>
        <v>882250.92601735995</v>
      </c>
      <c r="P138">
        <f t="shared" si="38"/>
        <v>28196.389934687428</v>
      </c>
      <c r="Q138">
        <f t="shared" si="39"/>
        <v>13797971.030759383</v>
      </c>
    </row>
    <row r="139" spans="1:17" x14ac:dyDescent="0.25">
      <c r="A139" s="3">
        <v>41791</v>
      </c>
      <c r="C139">
        <v>26.8</v>
      </c>
      <c r="D139">
        <v>72.2</v>
      </c>
      <c r="E139">
        <v>0</v>
      </c>
      <c r="F139">
        <v>30</v>
      </c>
      <c r="G139">
        <v>1</v>
      </c>
      <c r="H139">
        <v>26.099999999999909</v>
      </c>
      <c r="J139">
        <f t="shared" si="32"/>
        <v>5003562.5133929998</v>
      </c>
      <c r="K139">
        <f t="shared" si="33"/>
        <v>74359.630160204717</v>
      </c>
      <c r="L139">
        <f t="shared" si="34"/>
        <v>1082049.9633660985</v>
      </c>
      <c r="M139">
        <f t="shared" si="35"/>
        <v>0</v>
      </c>
      <c r="N139">
        <f t="shared" si="36"/>
        <v>7406104.95553899</v>
      </c>
      <c r="O139">
        <f t="shared" si="37"/>
        <v>882250.92601735995</v>
      </c>
      <c r="P139">
        <f t="shared" si="38"/>
        <v>108224.3790140176</v>
      </c>
      <c r="Q139">
        <f t="shared" si="39"/>
        <v>14556552.367489671</v>
      </c>
    </row>
    <row r="140" spans="1:17" x14ac:dyDescent="0.25">
      <c r="A140" s="3">
        <v>41821</v>
      </c>
      <c r="C140">
        <v>1.6</v>
      </c>
      <c r="D140">
        <v>137.5</v>
      </c>
      <c r="E140">
        <v>0</v>
      </c>
      <c r="F140">
        <v>31</v>
      </c>
      <c r="G140">
        <v>1</v>
      </c>
      <c r="H140">
        <v>32.5</v>
      </c>
      <c r="J140">
        <f t="shared" si="32"/>
        <v>5003562.5133929998</v>
      </c>
      <c r="K140">
        <f t="shared" si="33"/>
        <v>4439.3809050868485</v>
      </c>
      <c r="L140">
        <f t="shared" si="34"/>
        <v>2060690.7197069051</v>
      </c>
      <c r="M140">
        <f t="shared" si="35"/>
        <v>0</v>
      </c>
      <c r="N140">
        <f t="shared" si="36"/>
        <v>7652975.1207236229</v>
      </c>
      <c r="O140">
        <f t="shared" si="37"/>
        <v>882250.92601735995</v>
      </c>
      <c r="P140">
        <f t="shared" si="38"/>
        <v>134762.15777607603</v>
      </c>
      <c r="Q140">
        <f t="shared" si="39"/>
        <v>15738680.818522053</v>
      </c>
    </row>
    <row r="141" spans="1:17" x14ac:dyDescent="0.25">
      <c r="A141" s="3">
        <v>41852</v>
      </c>
      <c r="C141">
        <v>5.0999999999999996</v>
      </c>
      <c r="D141">
        <v>109.9</v>
      </c>
      <c r="E141">
        <v>0</v>
      </c>
      <c r="F141">
        <v>31</v>
      </c>
      <c r="G141">
        <v>1</v>
      </c>
      <c r="H141">
        <v>38.199999999999818</v>
      </c>
      <c r="J141">
        <f t="shared" si="32"/>
        <v>5003562.5133929998</v>
      </c>
      <c r="K141">
        <f t="shared" si="33"/>
        <v>14150.526634964328</v>
      </c>
      <c r="L141">
        <f t="shared" si="34"/>
        <v>1647053.8916057374</v>
      </c>
      <c r="M141">
        <f t="shared" si="35"/>
        <v>0</v>
      </c>
      <c r="N141">
        <f t="shared" si="36"/>
        <v>7652975.1207236229</v>
      </c>
      <c r="O141">
        <f t="shared" si="37"/>
        <v>882250.92601735995</v>
      </c>
      <c r="P141">
        <f t="shared" si="38"/>
        <v>158397.36698603322</v>
      </c>
      <c r="Q141">
        <f t="shared" si="39"/>
        <v>15358390.345360717</v>
      </c>
    </row>
    <row r="142" spans="1:17" x14ac:dyDescent="0.25">
      <c r="A142" s="3">
        <v>41883</v>
      </c>
      <c r="C142">
        <v>55.1</v>
      </c>
      <c r="D142">
        <v>33.200000000000003</v>
      </c>
      <c r="E142">
        <v>1</v>
      </c>
      <c r="F142">
        <v>30</v>
      </c>
      <c r="G142">
        <v>1</v>
      </c>
      <c r="H142">
        <v>30.700000000000273</v>
      </c>
      <c r="J142">
        <f t="shared" si="32"/>
        <v>5003562.5133929998</v>
      </c>
      <c r="K142">
        <f t="shared" si="33"/>
        <v>152881.17991892833</v>
      </c>
      <c r="L142">
        <f t="shared" si="34"/>
        <v>497563.14104923094</v>
      </c>
      <c r="M142">
        <f t="shared" si="35"/>
        <v>-422554.86454223702</v>
      </c>
      <c r="N142">
        <f t="shared" si="36"/>
        <v>7406104.95553899</v>
      </c>
      <c r="O142">
        <f t="shared" si="37"/>
        <v>882250.92601735995</v>
      </c>
      <c r="P142">
        <f t="shared" si="38"/>
        <v>127298.40749924832</v>
      </c>
      <c r="Q142">
        <f t="shared" si="39"/>
        <v>13647106.258874521</v>
      </c>
    </row>
    <row r="143" spans="1:17" x14ac:dyDescent="0.25">
      <c r="A143" s="3">
        <v>41913</v>
      </c>
      <c r="C143">
        <v>243.4</v>
      </c>
      <c r="D143">
        <v>3.4</v>
      </c>
      <c r="E143">
        <v>1</v>
      </c>
      <c r="F143">
        <v>31</v>
      </c>
      <c r="G143">
        <v>1</v>
      </c>
      <c r="H143">
        <v>-8.6000000000003638</v>
      </c>
      <c r="J143">
        <f t="shared" si="32"/>
        <v>5003562.5133929998</v>
      </c>
      <c r="K143">
        <f t="shared" si="33"/>
        <v>675340.82018633687</v>
      </c>
      <c r="L143">
        <f t="shared" si="34"/>
        <v>50955.261432752559</v>
      </c>
      <c r="M143">
        <f t="shared" si="35"/>
        <v>-422554.86454223702</v>
      </c>
      <c r="N143">
        <f t="shared" si="36"/>
        <v>7652975.1207236229</v>
      </c>
      <c r="O143">
        <f t="shared" si="37"/>
        <v>882250.92601735995</v>
      </c>
      <c r="P143">
        <f t="shared" si="38"/>
        <v>-35660.140211517006</v>
      </c>
      <c r="Q143">
        <f t="shared" si="39"/>
        <v>13806869.63699932</v>
      </c>
    </row>
    <row r="144" spans="1:17" x14ac:dyDescent="0.25">
      <c r="A144" s="3">
        <v>41944</v>
      </c>
      <c r="C144">
        <v>400.5</v>
      </c>
      <c r="D144">
        <v>0</v>
      </c>
      <c r="E144">
        <v>1</v>
      </c>
      <c r="F144">
        <v>30</v>
      </c>
      <c r="G144">
        <v>1</v>
      </c>
      <c r="H144">
        <v>-39.699999999999818</v>
      </c>
      <c r="J144">
        <f t="shared" si="32"/>
        <v>5003562.5133929998</v>
      </c>
      <c r="K144">
        <f t="shared" si="33"/>
        <v>1111232.5328045518</v>
      </c>
      <c r="L144">
        <f t="shared" si="34"/>
        <v>0</v>
      </c>
      <c r="M144">
        <f t="shared" si="35"/>
        <v>-422554.86454223702</v>
      </c>
      <c r="N144">
        <f t="shared" si="36"/>
        <v>7406104.95553899</v>
      </c>
      <c r="O144">
        <f t="shared" si="37"/>
        <v>882250.92601735995</v>
      </c>
      <c r="P144">
        <f t="shared" si="38"/>
        <v>-164617.15888339057</v>
      </c>
      <c r="Q144">
        <f t="shared" si="39"/>
        <v>13815978.904328274</v>
      </c>
    </row>
    <row r="145" spans="1:17" x14ac:dyDescent="0.25">
      <c r="A145" s="3">
        <v>41974</v>
      </c>
      <c r="C145">
        <v>603.1</v>
      </c>
      <c r="D145">
        <v>0</v>
      </c>
      <c r="E145">
        <v>0</v>
      </c>
      <c r="F145">
        <v>31</v>
      </c>
      <c r="G145">
        <v>1</v>
      </c>
      <c r="H145">
        <v>-39.400000000000091</v>
      </c>
      <c r="J145">
        <f t="shared" si="32"/>
        <v>5003562.5133929998</v>
      </c>
      <c r="K145">
        <f t="shared" si="33"/>
        <v>1673369.1399111741</v>
      </c>
      <c r="L145">
        <f t="shared" si="34"/>
        <v>0</v>
      </c>
      <c r="M145">
        <f t="shared" si="35"/>
        <v>0</v>
      </c>
      <c r="N145">
        <f t="shared" si="36"/>
        <v>7652975.1207236229</v>
      </c>
      <c r="O145">
        <f t="shared" si="37"/>
        <v>882250.92601735995</v>
      </c>
      <c r="P145">
        <f t="shared" si="38"/>
        <v>-163373.20050392023</v>
      </c>
      <c r="Q145">
        <f t="shared" si="39"/>
        <v>15048784.499541236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D145"/>
  <sheetViews>
    <sheetView workbookViewId="0">
      <selection activeCell="F5" sqref="F5"/>
    </sheetView>
  </sheetViews>
  <sheetFormatPr defaultColWidth="9.140625" defaultRowHeight="15" x14ac:dyDescent="0.25"/>
  <cols>
    <col min="1" max="1" width="10.7109375" bestFit="1" customWidth="1"/>
    <col min="2" max="2" width="10.7109375" customWidth="1"/>
    <col min="3" max="3" width="10.5703125" bestFit="1" customWidth="1"/>
  </cols>
  <sheetData>
    <row r="1" spans="1:4" x14ac:dyDescent="0.25">
      <c r="A1" s="2" t="s">
        <v>1</v>
      </c>
      <c r="B1" s="2" t="s">
        <v>0</v>
      </c>
      <c r="C1" s="2" t="s">
        <v>2</v>
      </c>
      <c r="D1" t="s">
        <v>40</v>
      </c>
    </row>
    <row r="2" spans="1:4" x14ac:dyDescent="0.25">
      <c r="A2" s="3">
        <v>37622</v>
      </c>
      <c r="B2" s="9">
        <f t="shared" ref="B2:B33" si="0">YEAR(A2)</f>
        <v>2003</v>
      </c>
      <c r="C2" s="4">
        <v>14725364</v>
      </c>
      <c r="D2">
        <v>14661991.017988933</v>
      </c>
    </row>
    <row r="3" spans="1:4" x14ac:dyDescent="0.25">
      <c r="A3" s="3">
        <v>37653</v>
      </c>
      <c r="B3" s="9">
        <f t="shared" si="0"/>
        <v>2003</v>
      </c>
      <c r="C3" s="4">
        <v>13813814</v>
      </c>
      <c r="D3">
        <v>13667723.733413486</v>
      </c>
    </row>
    <row r="4" spans="1:4" x14ac:dyDescent="0.25">
      <c r="A4" s="3">
        <v>37681</v>
      </c>
      <c r="B4" s="9">
        <f t="shared" si="0"/>
        <v>2003</v>
      </c>
      <c r="C4" s="4">
        <v>14528938</v>
      </c>
      <c r="D4">
        <v>13680266.760893352</v>
      </c>
    </row>
    <row r="5" spans="1:4" x14ac:dyDescent="0.25">
      <c r="A5" s="3">
        <v>37712</v>
      </c>
      <c r="B5" s="9">
        <f t="shared" si="0"/>
        <v>2003</v>
      </c>
      <c r="C5" s="4">
        <v>13401771</v>
      </c>
      <c r="D5">
        <v>12851715.971703438</v>
      </c>
    </row>
    <row r="6" spans="1:4" x14ac:dyDescent="0.25">
      <c r="A6" s="3">
        <v>37742</v>
      </c>
      <c r="B6" s="9">
        <f t="shared" si="0"/>
        <v>2003</v>
      </c>
      <c r="C6" s="4">
        <v>12623569</v>
      </c>
      <c r="D6">
        <v>12952209.550539853</v>
      </c>
    </row>
    <row r="7" spans="1:4" x14ac:dyDescent="0.25">
      <c r="A7" s="3">
        <v>37773</v>
      </c>
      <c r="B7" s="9">
        <f t="shared" si="0"/>
        <v>2003</v>
      </c>
      <c r="C7" s="4">
        <v>13621464</v>
      </c>
      <c r="D7">
        <v>13603810.466635594</v>
      </c>
    </row>
    <row r="8" spans="1:4" x14ac:dyDescent="0.25">
      <c r="A8" s="3">
        <v>37803</v>
      </c>
      <c r="B8" s="9">
        <f t="shared" si="0"/>
        <v>2003</v>
      </c>
      <c r="C8" s="4">
        <v>15172270</v>
      </c>
      <c r="D8">
        <v>14805012.946153203</v>
      </c>
    </row>
    <row r="9" spans="1:4" x14ac:dyDescent="0.25">
      <c r="A9" s="3">
        <v>37834</v>
      </c>
      <c r="B9" s="9">
        <f t="shared" si="0"/>
        <v>2003</v>
      </c>
      <c r="C9" s="4">
        <v>13939309</v>
      </c>
      <c r="D9">
        <v>14398184.694229811</v>
      </c>
    </row>
    <row r="10" spans="1:4" x14ac:dyDescent="0.25">
      <c r="A10" s="3">
        <v>37865</v>
      </c>
      <c r="B10" s="9">
        <f t="shared" si="0"/>
        <v>2003</v>
      </c>
      <c r="C10" s="4">
        <v>13536278</v>
      </c>
      <c r="D10">
        <v>12708462.552987786</v>
      </c>
    </row>
    <row r="11" spans="1:4" x14ac:dyDescent="0.25">
      <c r="A11" s="3">
        <v>37895</v>
      </c>
      <c r="B11" s="9">
        <f t="shared" si="0"/>
        <v>2003</v>
      </c>
      <c r="C11" s="4">
        <v>12902693</v>
      </c>
      <c r="D11">
        <v>12905544.682496732</v>
      </c>
    </row>
    <row r="12" spans="1:4" x14ac:dyDescent="0.25">
      <c r="A12" s="3">
        <v>37926</v>
      </c>
      <c r="B12" s="9">
        <f t="shared" si="0"/>
        <v>2003</v>
      </c>
      <c r="C12" s="4">
        <v>12759013</v>
      </c>
      <c r="D12">
        <v>13014999.925769715</v>
      </c>
    </row>
    <row r="13" spans="1:4" x14ac:dyDescent="0.25">
      <c r="A13" s="3">
        <v>37956</v>
      </c>
      <c r="B13" s="9">
        <f t="shared" si="0"/>
        <v>2003</v>
      </c>
      <c r="C13" s="4">
        <v>13845612</v>
      </c>
      <c r="D13">
        <v>14257342.535225295</v>
      </c>
    </row>
    <row r="14" spans="1:4" x14ac:dyDescent="0.25">
      <c r="A14" s="3">
        <v>37987</v>
      </c>
      <c r="B14" s="9">
        <f t="shared" si="0"/>
        <v>2004</v>
      </c>
      <c r="C14" s="4">
        <v>14085449</v>
      </c>
      <c r="D14">
        <v>14673186.643404178</v>
      </c>
    </row>
    <row r="15" spans="1:4" x14ac:dyDescent="0.25">
      <c r="A15" s="3">
        <v>38018</v>
      </c>
      <c r="B15" s="9">
        <f t="shared" si="0"/>
        <v>2004</v>
      </c>
      <c r="C15" s="4">
        <v>13888435</v>
      </c>
      <c r="D15">
        <v>13907959.453907603</v>
      </c>
    </row>
    <row r="16" spans="1:4" x14ac:dyDescent="0.25">
      <c r="A16" s="3">
        <v>38047</v>
      </c>
      <c r="B16" s="9">
        <f t="shared" si="0"/>
        <v>2004</v>
      </c>
      <c r="C16" s="4">
        <v>13762531</v>
      </c>
      <c r="D16">
        <v>13703487.317310153</v>
      </c>
    </row>
    <row r="17" spans="1:4" x14ac:dyDescent="0.25">
      <c r="A17" s="3">
        <v>38078</v>
      </c>
      <c r="B17" s="9">
        <f t="shared" si="0"/>
        <v>2004</v>
      </c>
      <c r="C17" s="4">
        <v>12400465</v>
      </c>
      <c r="D17">
        <v>12865814.166670781</v>
      </c>
    </row>
    <row r="18" spans="1:4" x14ac:dyDescent="0.25">
      <c r="A18" s="3">
        <v>38108</v>
      </c>
      <c r="B18" s="9">
        <f t="shared" si="0"/>
        <v>2004</v>
      </c>
      <c r="C18" s="4">
        <v>12698878</v>
      </c>
      <c r="D18">
        <v>12994089.482648725</v>
      </c>
    </row>
    <row r="19" spans="1:4" x14ac:dyDescent="0.25">
      <c r="A19" s="3">
        <v>38139</v>
      </c>
      <c r="B19" s="9">
        <f t="shared" si="0"/>
        <v>2004</v>
      </c>
      <c r="C19" s="4">
        <v>12797929</v>
      </c>
      <c r="D19">
        <v>13623713.800707139</v>
      </c>
    </row>
    <row r="20" spans="1:4" x14ac:dyDescent="0.25">
      <c r="A20" s="3">
        <v>38169</v>
      </c>
      <c r="B20" s="9">
        <f t="shared" si="0"/>
        <v>2004</v>
      </c>
      <c r="C20" s="4">
        <v>13695289</v>
      </c>
      <c r="D20">
        <v>14875918.573783077</v>
      </c>
    </row>
    <row r="21" spans="1:4" x14ac:dyDescent="0.25">
      <c r="A21" s="3">
        <v>38200</v>
      </c>
      <c r="B21" s="9">
        <f t="shared" si="0"/>
        <v>2004</v>
      </c>
      <c r="C21" s="4">
        <v>13771120</v>
      </c>
      <c r="D21">
        <v>14386574.416021412</v>
      </c>
    </row>
    <row r="22" spans="1:4" x14ac:dyDescent="0.25">
      <c r="A22" s="3">
        <v>38231</v>
      </c>
      <c r="B22" s="9">
        <f t="shared" si="0"/>
        <v>2004</v>
      </c>
      <c r="C22" s="4">
        <v>13033548</v>
      </c>
      <c r="D22">
        <v>12724219.359127756</v>
      </c>
    </row>
    <row r="23" spans="1:4" x14ac:dyDescent="0.25">
      <c r="A23" s="3">
        <v>38261</v>
      </c>
      <c r="B23" s="9">
        <f t="shared" si="0"/>
        <v>2004</v>
      </c>
      <c r="C23" s="4">
        <v>12801196</v>
      </c>
      <c r="D23">
        <v>12816394.331967944</v>
      </c>
    </row>
    <row r="24" spans="1:4" x14ac:dyDescent="0.25">
      <c r="A24" s="3">
        <v>38292</v>
      </c>
      <c r="B24" s="9">
        <f t="shared" si="0"/>
        <v>2004</v>
      </c>
      <c r="C24" s="4">
        <v>13166644</v>
      </c>
      <c r="D24">
        <v>12933313.325517755</v>
      </c>
    </row>
    <row r="25" spans="1:4" x14ac:dyDescent="0.25">
      <c r="A25" s="3">
        <v>38322</v>
      </c>
      <c r="B25" s="9">
        <f t="shared" si="0"/>
        <v>2004</v>
      </c>
      <c r="C25" s="4">
        <v>13797330</v>
      </c>
      <c r="D25">
        <v>14190583.435526991</v>
      </c>
    </row>
    <row r="26" spans="1:4" x14ac:dyDescent="0.25">
      <c r="A26" s="3">
        <v>38353</v>
      </c>
      <c r="B26" s="9">
        <f t="shared" si="0"/>
        <v>2005</v>
      </c>
      <c r="C26" s="4">
        <v>14766967</v>
      </c>
      <c r="D26">
        <v>14573669.973046459</v>
      </c>
    </row>
    <row r="27" spans="1:4" x14ac:dyDescent="0.25">
      <c r="A27" s="3">
        <v>38384</v>
      </c>
      <c r="B27" s="9">
        <f t="shared" si="0"/>
        <v>2005</v>
      </c>
      <c r="C27" s="4">
        <v>13804600</v>
      </c>
      <c r="D27">
        <v>13595988.800197298</v>
      </c>
    </row>
    <row r="28" spans="1:4" x14ac:dyDescent="0.25">
      <c r="A28" s="3">
        <v>38412</v>
      </c>
      <c r="B28" s="9">
        <f t="shared" si="0"/>
        <v>2005</v>
      </c>
      <c r="C28" s="4">
        <v>13686035</v>
      </c>
      <c r="D28">
        <v>13608531.827677164</v>
      </c>
    </row>
    <row r="29" spans="1:4" x14ac:dyDescent="0.25">
      <c r="A29" s="3">
        <v>38443</v>
      </c>
      <c r="B29" s="9">
        <f t="shared" si="0"/>
        <v>2005</v>
      </c>
      <c r="C29" s="4">
        <v>12498043</v>
      </c>
      <c r="D29">
        <v>12858765.06918711</v>
      </c>
    </row>
    <row r="30" spans="1:4" x14ac:dyDescent="0.25">
      <c r="A30" s="3">
        <v>38473</v>
      </c>
      <c r="B30" s="9">
        <f t="shared" si="0"/>
        <v>2005</v>
      </c>
      <c r="C30" s="4">
        <v>12869194</v>
      </c>
      <c r="D30">
        <v>13023115.178169725</v>
      </c>
    </row>
    <row r="31" spans="1:4" x14ac:dyDescent="0.25">
      <c r="A31" s="3">
        <v>38504</v>
      </c>
      <c r="B31" s="9">
        <f t="shared" si="0"/>
        <v>2005</v>
      </c>
      <c r="C31" s="4">
        <v>14454200</v>
      </c>
      <c r="D31">
        <v>13704156.442579627</v>
      </c>
    </row>
    <row r="32" spans="1:4" x14ac:dyDescent="0.25">
      <c r="A32" s="3">
        <v>38534</v>
      </c>
      <c r="B32" s="9">
        <f t="shared" si="0"/>
        <v>2005</v>
      </c>
      <c r="C32" s="4">
        <v>15509626</v>
      </c>
      <c r="D32">
        <v>14923188.992202993</v>
      </c>
    </row>
    <row r="33" spans="1:4" x14ac:dyDescent="0.25">
      <c r="A33" s="3">
        <v>38565</v>
      </c>
      <c r="B33" s="9">
        <f t="shared" si="0"/>
        <v>2005</v>
      </c>
      <c r="C33" s="4">
        <v>14861042</v>
      </c>
      <c r="D33">
        <v>14489822.961517544</v>
      </c>
    </row>
    <row r="34" spans="1:4" x14ac:dyDescent="0.25">
      <c r="A34" s="3">
        <v>38596</v>
      </c>
      <c r="B34" s="9">
        <f t="shared" ref="B34:B65" si="1">YEAR(A34)</f>
        <v>2005</v>
      </c>
      <c r="C34" s="4">
        <v>13389341</v>
      </c>
      <c r="D34">
        <v>12810881.792897604</v>
      </c>
    </row>
    <row r="35" spans="1:4" x14ac:dyDescent="0.25">
      <c r="A35" s="3">
        <v>38626</v>
      </c>
      <c r="B35" s="9">
        <f t="shared" si="1"/>
        <v>2005</v>
      </c>
      <c r="C35" s="4">
        <v>12747922</v>
      </c>
      <c r="D35">
        <v>12976864.962919762</v>
      </c>
    </row>
    <row r="36" spans="1:4" x14ac:dyDescent="0.25">
      <c r="A36" s="3">
        <v>38657</v>
      </c>
      <c r="B36" s="9">
        <f t="shared" si="1"/>
        <v>2005</v>
      </c>
      <c r="C36" s="4">
        <v>12843936</v>
      </c>
      <c r="D36">
        <v>13030756.731909687</v>
      </c>
    </row>
    <row r="37" spans="1:4" x14ac:dyDescent="0.25">
      <c r="A37" s="3">
        <v>38687</v>
      </c>
      <c r="B37" s="9">
        <f t="shared" si="1"/>
        <v>2005</v>
      </c>
      <c r="C37" s="4">
        <v>14193120</v>
      </c>
      <c r="D37">
        <v>14191827.393906465</v>
      </c>
    </row>
    <row r="38" spans="1:4" x14ac:dyDescent="0.25">
      <c r="A38" s="3">
        <v>38718</v>
      </c>
      <c r="B38" s="9">
        <f t="shared" si="1"/>
        <v>2006</v>
      </c>
      <c r="C38" s="4">
        <v>14265893</v>
      </c>
      <c r="D38">
        <v>14572011.36187383</v>
      </c>
    </row>
    <row r="39" spans="1:4" x14ac:dyDescent="0.25">
      <c r="A39" s="3">
        <v>38749</v>
      </c>
      <c r="B39" s="9">
        <f t="shared" si="1"/>
        <v>2006</v>
      </c>
      <c r="C39" s="4">
        <v>13236791</v>
      </c>
      <c r="D39">
        <v>13587281.091540996</v>
      </c>
    </row>
    <row r="40" spans="1:4" x14ac:dyDescent="0.25">
      <c r="A40" s="3">
        <v>38777</v>
      </c>
      <c r="B40" s="9">
        <f t="shared" si="1"/>
        <v>2006</v>
      </c>
      <c r="C40" s="4">
        <v>13910653</v>
      </c>
      <c r="D40">
        <v>13591116.410364565</v>
      </c>
    </row>
    <row r="41" spans="1:4" x14ac:dyDescent="0.25">
      <c r="A41" s="3">
        <v>38808</v>
      </c>
      <c r="B41" s="9">
        <f t="shared" si="1"/>
        <v>2006</v>
      </c>
      <c r="C41" s="4">
        <v>12254987</v>
      </c>
      <c r="D41">
        <v>12784956.872005135</v>
      </c>
    </row>
    <row r="42" spans="1:4" x14ac:dyDescent="0.25">
      <c r="A42" s="3">
        <v>38838</v>
      </c>
      <c r="B42" s="9">
        <f t="shared" si="1"/>
        <v>2006</v>
      </c>
      <c r="C42" s="4">
        <v>12986715</v>
      </c>
      <c r="D42">
        <v>12912817.535189923</v>
      </c>
    </row>
    <row r="43" spans="1:4" x14ac:dyDescent="0.25">
      <c r="A43" s="3">
        <v>38869</v>
      </c>
      <c r="B43" s="9">
        <f t="shared" si="1"/>
        <v>2006</v>
      </c>
      <c r="C43" s="4">
        <v>13696422</v>
      </c>
      <c r="D43">
        <v>13748938.9442406</v>
      </c>
    </row>
    <row r="44" spans="1:4" x14ac:dyDescent="0.25">
      <c r="A44" s="3">
        <v>38899</v>
      </c>
      <c r="B44" s="9">
        <f t="shared" si="1"/>
        <v>2006</v>
      </c>
      <c r="C44" s="4">
        <v>15371315</v>
      </c>
      <c r="D44">
        <v>14935628.575997708</v>
      </c>
    </row>
    <row r="45" spans="1:4" x14ac:dyDescent="0.25">
      <c r="A45" s="3">
        <v>38930</v>
      </c>
      <c r="B45" s="9">
        <f t="shared" si="1"/>
        <v>2006</v>
      </c>
      <c r="C45" s="4">
        <v>14499122</v>
      </c>
      <c r="D45">
        <v>14528385.671281161</v>
      </c>
    </row>
    <row r="46" spans="1:4" x14ac:dyDescent="0.25">
      <c r="A46" s="3">
        <v>38961</v>
      </c>
      <c r="B46" s="9">
        <f t="shared" si="1"/>
        <v>2006</v>
      </c>
      <c r="C46" s="4">
        <v>12687211</v>
      </c>
      <c r="D46">
        <v>12679851.510259941</v>
      </c>
    </row>
    <row r="47" spans="1:4" x14ac:dyDescent="0.25">
      <c r="A47" s="3">
        <v>38991</v>
      </c>
      <c r="B47" s="9">
        <f t="shared" si="1"/>
        <v>2006</v>
      </c>
      <c r="C47" s="4">
        <v>13130024</v>
      </c>
      <c r="D47">
        <v>12835468.360453174</v>
      </c>
    </row>
    <row r="48" spans="1:4" x14ac:dyDescent="0.25">
      <c r="A48" s="3">
        <v>39022</v>
      </c>
      <c r="B48" s="9">
        <f t="shared" si="1"/>
        <v>2006</v>
      </c>
      <c r="C48" s="4">
        <v>13947133</v>
      </c>
      <c r="D48">
        <v>12949070.131657727</v>
      </c>
    </row>
    <row r="49" spans="1:4" x14ac:dyDescent="0.25">
      <c r="A49" s="3">
        <v>39052</v>
      </c>
      <c r="B49" s="9">
        <f t="shared" si="1"/>
        <v>2006</v>
      </c>
      <c r="C49" s="4">
        <v>14597906</v>
      </c>
      <c r="D49">
        <v>14189754.129940677</v>
      </c>
    </row>
    <row r="50" spans="1:4" x14ac:dyDescent="0.25">
      <c r="A50" s="3">
        <v>39083</v>
      </c>
      <c r="B50" s="9">
        <f t="shared" si="1"/>
        <v>2007</v>
      </c>
      <c r="C50" s="4">
        <v>15809611</v>
      </c>
      <c r="D50">
        <v>15567877.153216252</v>
      </c>
    </row>
    <row r="51" spans="1:4" x14ac:dyDescent="0.25">
      <c r="A51" s="3">
        <v>39114</v>
      </c>
      <c r="B51" s="9">
        <f t="shared" si="1"/>
        <v>2007</v>
      </c>
      <c r="C51" s="4">
        <v>15056106</v>
      </c>
      <c r="D51">
        <v>14550803.96501716</v>
      </c>
    </row>
    <row r="52" spans="1:4" x14ac:dyDescent="0.25">
      <c r="A52" s="3">
        <v>39142</v>
      </c>
      <c r="B52" s="9">
        <f t="shared" si="1"/>
        <v>2007</v>
      </c>
      <c r="C52" s="4">
        <v>15315370</v>
      </c>
      <c r="D52">
        <v>14584079.632154886</v>
      </c>
    </row>
    <row r="53" spans="1:4" x14ac:dyDescent="0.25">
      <c r="A53" s="3">
        <v>39173</v>
      </c>
      <c r="B53" s="9">
        <f t="shared" si="1"/>
        <v>2007</v>
      </c>
      <c r="C53" s="4">
        <v>13685110</v>
      </c>
      <c r="D53">
        <v>13739772.036824999</v>
      </c>
    </row>
    <row r="54" spans="1:4" x14ac:dyDescent="0.25">
      <c r="A54" s="3">
        <v>39203</v>
      </c>
      <c r="B54" s="9">
        <f t="shared" si="1"/>
        <v>2007</v>
      </c>
      <c r="C54" s="4">
        <v>13960122</v>
      </c>
      <c r="D54">
        <v>13804605.475449897</v>
      </c>
    </row>
    <row r="55" spans="1:4" x14ac:dyDescent="0.25">
      <c r="A55" s="3">
        <v>39234</v>
      </c>
      <c r="B55" s="9">
        <f t="shared" si="1"/>
        <v>2007</v>
      </c>
      <c r="C55" s="4">
        <v>14673629</v>
      </c>
      <c r="D55">
        <v>14561942.853800716</v>
      </c>
    </row>
    <row r="56" spans="1:4" x14ac:dyDescent="0.25">
      <c r="A56" s="3">
        <v>39264</v>
      </c>
      <c r="B56" s="9">
        <f t="shared" si="1"/>
        <v>2007</v>
      </c>
      <c r="C56" s="4">
        <v>15730380</v>
      </c>
      <c r="D56">
        <v>15792171.028839326</v>
      </c>
    </row>
    <row r="57" spans="1:4" x14ac:dyDescent="0.25">
      <c r="A57" s="3">
        <v>39295</v>
      </c>
      <c r="B57" s="9">
        <f t="shared" si="1"/>
        <v>2007</v>
      </c>
      <c r="C57" s="4">
        <v>15502155</v>
      </c>
      <c r="D57">
        <v>15385757.42970909</v>
      </c>
    </row>
    <row r="58" spans="1:4" x14ac:dyDescent="0.25">
      <c r="A58" s="3">
        <v>39326</v>
      </c>
      <c r="B58" s="9">
        <f t="shared" si="1"/>
        <v>2007</v>
      </c>
      <c r="C58" s="4">
        <v>14311612</v>
      </c>
      <c r="D58">
        <v>13608958.201904062</v>
      </c>
    </row>
    <row r="59" spans="1:4" x14ac:dyDescent="0.25">
      <c r="A59" s="3">
        <v>39356</v>
      </c>
      <c r="B59" s="9">
        <f t="shared" si="1"/>
        <v>2007</v>
      </c>
      <c r="C59" s="4">
        <v>13967367</v>
      </c>
      <c r="D59">
        <v>13721036.508815791</v>
      </c>
    </row>
    <row r="60" spans="1:4" x14ac:dyDescent="0.25">
      <c r="A60" s="3">
        <v>39387</v>
      </c>
      <c r="B60" s="9">
        <f t="shared" si="1"/>
        <v>2007</v>
      </c>
      <c r="C60" s="4">
        <v>13996509</v>
      </c>
      <c r="D60">
        <v>13854126.961298732</v>
      </c>
    </row>
    <row r="61" spans="1:4" x14ac:dyDescent="0.25">
      <c r="A61" s="3">
        <v>39417</v>
      </c>
      <c r="B61" s="9">
        <f t="shared" si="1"/>
        <v>2007</v>
      </c>
      <c r="C61" s="4">
        <v>15266952</v>
      </c>
      <c r="D61">
        <v>15096884.223547466</v>
      </c>
    </row>
    <row r="62" spans="1:4" x14ac:dyDescent="0.25">
      <c r="A62" s="3">
        <v>39448</v>
      </c>
      <c r="B62" s="9">
        <f t="shared" si="1"/>
        <v>2008</v>
      </c>
      <c r="C62" s="4">
        <v>15544828</v>
      </c>
      <c r="D62">
        <v>15536363.540936308</v>
      </c>
    </row>
    <row r="63" spans="1:4" x14ac:dyDescent="0.25">
      <c r="A63" s="3">
        <v>39479</v>
      </c>
      <c r="B63" s="9">
        <f t="shared" si="1"/>
        <v>2008</v>
      </c>
      <c r="C63" s="4">
        <v>14862324</v>
      </c>
      <c r="D63">
        <v>14755379.545299761</v>
      </c>
    </row>
    <row r="64" spans="1:4" x14ac:dyDescent="0.25">
      <c r="A64" s="3">
        <v>39508</v>
      </c>
      <c r="B64" s="9">
        <f t="shared" si="1"/>
        <v>2008</v>
      </c>
      <c r="C64" s="4">
        <v>15097048</v>
      </c>
      <c r="D64">
        <v>14574957.270705428</v>
      </c>
    </row>
    <row r="65" spans="1:4" x14ac:dyDescent="0.25">
      <c r="A65" s="3">
        <v>39539</v>
      </c>
      <c r="B65" s="9">
        <f t="shared" si="1"/>
        <v>2008</v>
      </c>
      <c r="C65" s="4">
        <v>13585077</v>
      </c>
      <c r="D65">
        <v>13716551.480408199</v>
      </c>
    </row>
    <row r="66" spans="1:4" x14ac:dyDescent="0.25">
      <c r="A66" s="3">
        <v>39569</v>
      </c>
      <c r="B66" s="9">
        <f t="shared" ref="B66:B97" si="2">YEAR(A66)</f>
        <v>2008</v>
      </c>
      <c r="C66" s="4">
        <v>13492129</v>
      </c>
      <c r="D66">
        <v>13848558.671524556</v>
      </c>
    </row>
    <row r="67" spans="1:4" x14ac:dyDescent="0.25">
      <c r="A67" s="3">
        <v>39600</v>
      </c>
      <c r="B67" s="9">
        <f t="shared" si="2"/>
        <v>2008</v>
      </c>
      <c r="C67" s="4">
        <v>14258259</v>
      </c>
      <c r="D67">
        <v>14545356.74207443</v>
      </c>
    </row>
    <row r="68" spans="1:4" x14ac:dyDescent="0.25">
      <c r="A68" s="3">
        <v>39630</v>
      </c>
      <c r="B68" s="9">
        <f t="shared" si="2"/>
        <v>2008</v>
      </c>
      <c r="C68" s="4">
        <v>15471914</v>
      </c>
      <c r="D68">
        <v>15701776.719931066</v>
      </c>
    </row>
    <row r="69" spans="1:4" x14ac:dyDescent="0.25">
      <c r="A69" s="3">
        <v>39661</v>
      </c>
      <c r="B69" s="9">
        <f t="shared" si="2"/>
        <v>2008</v>
      </c>
      <c r="C69" s="4">
        <v>15015979</v>
      </c>
      <c r="D69">
        <v>15255556.452657744</v>
      </c>
    </row>
    <row r="70" spans="1:4" x14ac:dyDescent="0.25">
      <c r="A70" s="3">
        <v>39692</v>
      </c>
      <c r="B70" s="9">
        <f t="shared" si="2"/>
        <v>2008</v>
      </c>
      <c r="C70" s="4">
        <v>13735683</v>
      </c>
      <c r="D70">
        <v>13551321.463655217</v>
      </c>
    </row>
    <row r="71" spans="1:4" x14ac:dyDescent="0.25">
      <c r="A71" s="3">
        <v>39722</v>
      </c>
      <c r="B71" s="9">
        <f t="shared" si="2"/>
        <v>2008</v>
      </c>
      <c r="C71" s="4">
        <v>13572429</v>
      </c>
      <c r="D71">
        <v>13791942.136445666</v>
      </c>
    </row>
    <row r="72" spans="1:4" x14ac:dyDescent="0.25">
      <c r="A72" s="3">
        <v>39753</v>
      </c>
      <c r="B72" s="9">
        <f t="shared" si="2"/>
        <v>2008</v>
      </c>
      <c r="C72" s="4">
        <v>14047607</v>
      </c>
      <c r="D72">
        <v>13958619.465174334</v>
      </c>
    </row>
    <row r="73" spans="1:4" x14ac:dyDescent="0.25">
      <c r="A73" s="3">
        <v>39783</v>
      </c>
      <c r="B73" s="9">
        <f t="shared" si="2"/>
        <v>2008</v>
      </c>
      <c r="C73" s="4">
        <v>15131468</v>
      </c>
      <c r="D73">
        <v>15070761.097578567</v>
      </c>
    </row>
    <row r="74" spans="1:4" x14ac:dyDescent="0.25">
      <c r="A74" s="3">
        <v>39814</v>
      </c>
      <c r="B74" s="9">
        <f t="shared" si="2"/>
        <v>2009</v>
      </c>
      <c r="C74" s="4">
        <v>15895146</v>
      </c>
      <c r="D74">
        <v>15508996.456587937</v>
      </c>
    </row>
    <row r="75" spans="1:4" x14ac:dyDescent="0.25">
      <c r="A75" s="3">
        <v>39845</v>
      </c>
      <c r="B75" s="9">
        <f t="shared" si="2"/>
        <v>2009</v>
      </c>
      <c r="C75" s="4">
        <v>14653535</v>
      </c>
      <c r="D75">
        <v>14423505.557517912</v>
      </c>
    </row>
    <row r="76" spans="1:4" x14ac:dyDescent="0.25">
      <c r="A76" s="3">
        <v>39873</v>
      </c>
      <c r="B76" s="9">
        <f t="shared" si="2"/>
        <v>2009</v>
      </c>
      <c r="C76" s="4">
        <v>15181939</v>
      </c>
      <c r="D76">
        <v>14494929.281626096</v>
      </c>
    </row>
    <row r="77" spans="1:4" x14ac:dyDescent="0.25">
      <c r="A77" s="3">
        <v>39904</v>
      </c>
      <c r="B77" s="9">
        <f t="shared" si="2"/>
        <v>2009</v>
      </c>
      <c r="C77" s="4">
        <v>13561049</v>
      </c>
      <c r="D77">
        <v>13635694.185742553</v>
      </c>
    </row>
    <row r="78" spans="1:4" x14ac:dyDescent="0.25">
      <c r="A78" s="3">
        <v>39934</v>
      </c>
      <c r="B78" s="9">
        <f t="shared" si="2"/>
        <v>2009</v>
      </c>
      <c r="C78" s="4">
        <v>13559089</v>
      </c>
      <c r="D78">
        <v>13805434.781036211</v>
      </c>
    </row>
    <row r="79" spans="1:4" x14ac:dyDescent="0.25">
      <c r="A79" s="3">
        <v>39965</v>
      </c>
      <c r="B79" s="9">
        <f t="shared" si="2"/>
        <v>2009</v>
      </c>
      <c r="C79" s="4">
        <v>13757165</v>
      </c>
      <c r="D79">
        <v>14474036.4616514</v>
      </c>
    </row>
    <row r="80" spans="1:4" x14ac:dyDescent="0.25">
      <c r="A80" s="3">
        <v>39995</v>
      </c>
      <c r="B80" s="9">
        <f t="shared" si="2"/>
        <v>2009</v>
      </c>
      <c r="C80" s="4">
        <v>14681369</v>
      </c>
      <c r="D80">
        <v>15600601.438400719</v>
      </c>
    </row>
    <row r="81" spans="1:4" x14ac:dyDescent="0.25">
      <c r="A81" s="3">
        <v>40026</v>
      </c>
      <c r="B81" s="9">
        <f t="shared" si="2"/>
        <v>2009</v>
      </c>
      <c r="C81" s="4">
        <v>15190741</v>
      </c>
      <c r="D81">
        <v>15276703.745108759</v>
      </c>
    </row>
    <row r="82" spans="1:4" x14ac:dyDescent="0.25">
      <c r="A82" s="3">
        <v>40057</v>
      </c>
      <c r="B82" s="9">
        <f t="shared" si="2"/>
        <v>2009</v>
      </c>
      <c r="C82" s="4">
        <v>13734145</v>
      </c>
      <c r="D82">
        <v>13593201.39576409</v>
      </c>
    </row>
    <row r="83" spans="1:4" x14ac:dyDescent="0.25">
      <c r="A83" s="3">
        <v>40087</v>
      </c>
      <c r="B83" s="9">
        <f t="shared" si="2"/>
        <v>2009</v>
      </c>
      <c r="C83" s="4">
        <v>13581813</v>
      </c>
      <c r="D83">
        <v>13883580.403733395</v>
      </c>
    </row>
    <row r="84" spans="1:4" x14ac:dyDescent="0.25">
      <c r="A84" s="3">
        <v>40118</v>
      </c>
      <c r="B84" s="9">
        <f t="shared" si="2"/>
        <v>2009</v>
      </c>
      <c r="C84" s="4">
        <v>13607461</v>
      </c>
      <c r="D84">
        <v>13929179.116860179</v>
      </c>
    </row>
    <row r="85" spans="1:4" x14ac:dyDescent="0.25">
      <c r="A85" s="3">
        <v>40148</v>
      </c>
      <c r="B85" s="9">
        <f t="shared" si="2"/>
        <v>2009</v>
      </c>
      <c r="C85" s="4">
        <v>14959640</v>
      </c>
      <c r="D85">
        <v>15169863.115143126</v>
      </c>
    </row>
    <row r="86" spans="1:4" x14ac:dyDescent="0.25">
      <c r="A86" s="3">
        <v>40179</v>
      </c>
      <c r="B86" s="9">
        <f t="shared" si="2"/>
        <v>2010</v>
      </c>
      <c r="C86" s="4">
        <v>15762767</v>
      </c>
      <c r="D86">
        <v>15587365.834494639</v>
      </c>
    </row>
    <row r="87" spans="1:4" x14ac:dyDescent="0.25">
      <c r="A87" s="3">
        <v>40210</v>
      </c>
      <c r="B87" s="9">
        <f t="shared" si="2"/>
        <v>2010</v>
      </c>
      <c r="C87" s="4">
        <v>14456043</v>
      </c>
      <c r="D87">
        <v>14557023.756914517</v>
      </c>
    </row>
    <row r="88" spans="1:4" x14ac:dyDescent="0.25">
      <c r="A88" s="3">
        <v>40238</v>
      </c>
      <c r="B88" s="9">
        <f t="shared" si="2"/>
        <v>2010</v>
      </c>
      <c r="C88" s="4">
        <v>14266604</v>
      </c>
      <c r="D88">
        <v>14578274.493050687</v>
      </c>
    </row>
    <row r="89" spans="1:4" x14ac:dyDescent="0.25">
      <c r="A89" s="3">
        <v>40269</v>
      </c>
      <c r="B89" s="9">
        <f t="shared" si="2"/>
        <v>2010</v>
      </c>
      <c r="C89" s="4">
        <v>12709245</v>
      </c>
      <c r="D89">
        <v>13716966.133201355</v>
      </c>
    </row>
    <row r="90" spans="1:4" x14ac:dyDescent="0.25">
      <c r="A90" s="3">
        <v>40299</v>
      </c>
      <c r="B90" s="9">
        <f t="shared" si="2"/>
        <v>2010</v>
      </c>
      <c r="C90" s="4">
        <v>13617876</v>
      </c>
      <c r="D90">
        <v>13746554.084407896</v>
      </c>
    </row>
    <row r="91" spans="1:4" x14ac:dyDescent="0.25">
      <c r="A91" s="3">
        <v>40330</v>
      </c>
      <c r="B91" s="9">
        <f t="shared" si="2"/>
        <v>2010</v>
      </c>
      <c r="C91" s="4">
        <v>14352297</v>
      </c>
      <c r="D91">
        <v>14505550.07393134</v>
      </c>
    </row>
    <row r="92" spans="1:4" x14ac:dyDescent="0.25">
      <c r="A92" s="3">
        <v>40360</v>
      </c>
      <c r="B92" s="9">
        <f t="shared" si="2"/>
        <v>2010</v>
      </c>
      <c r="C92" s="4">
        <v>16022256</v>
      </c>
      <c r="D92">
        <v>15744900.610419409</v>
      </c>
    </row>
    <row r="93" spans="1:4" x14ac:dyDescent="0.25">
      <c r="A93" s="3">
        <v>40391</v>
      </c>
      <c r="B93" s="9">
        <f t="shared" si="2"/>
        <v>2010</v>
      </c>
      <c r="C93" s="4">
        <v>15750964</v>
      </c>
      <c r="D93">
        <v>15392806.527192762</v>
      </c>
    </row>
    <row r="94" spans="1:4" x14ac:dyDescent="0.25">
      <c r="A94" s="3">
        <v>40422</v>
      </c>
      <c r="B94" s="9">
        <f t="shared" si="2"/>
        <v>2010</v>
      </c>
      <c r="C94" s="4">
        <v>13403453</v>
      </c>
      <c r="D94">
        <v>13626788.27200982</v>
      </c>
    </row>
    <row r="95" spans="1:4" x14ac:dyDescent="0.25">
      <c r="A95" s="3">
        <v>40452</v>
      </c>
      <c r="B95" s="9">
        <f t="shared" si="2"/>
        <v>2010</v>
      </c>
      <c r="C95" s="4">
        <v>13142565</v>
      </c>
      <c r="D95">
        <v>13731402.828644719</v>
      </c>
    </row>
    <row r="96" spans="1:4" x14ac:dyDescent="0.25">
      <c r="A96" s="3">
        <v>40483</v>
      </c>
      <c r="B96" s="9">
        <f t="shared" si="2"/>
        <v>2010</v>
      </c>
      <c r="C96" s="4">
        <v>13574075</v>
      </c>
      <c r="D96">
        <v>13928764.46406702</v>
      </c>
    </row>
    <row r="97" spans="1:4" x14ac:dyDescent="0.25">
      <c r="A97" s="3">
        <v>40513</v>
      </c>
      <c r="B97" s="9">
        <f t="shared" si="2"/>
        <v>2010</v>
      </c>
      <c r="C97" s="4">
        <v>15142180</v>
      </c>
      <c r="D97">
        <v>15134617.62772477</v>
      </c>
    </row>
    <row r="98" spans="1:4" x14ac:dyDescent="0.25">
      <c r="A98" s="3">
        <v>40544</v>
      </c>
      <c r="B98" s="9">
        <f t="shared" ref="B98:B129" si="3">YEAR(A98)</f>
        <v>2011</v>
      </c>
      <c r="C98" s="4">
        <v>15948894</v>
      </c>
      <c r="D98">
        <v>15617635.48839511</v>
      </c>
    </row>
    <row r="99" spans="1:4" x14ac:dyDescent="0.25">
      <c r="A99" s="3">
        <v>40575</v>
      </c>
      <c r="B99" s="9">
        <f t="shared" si="3"/>
        <v>2011</v>
      </c>
      <c r="C99" s="4">
        <v>14508851</v>
      </c>
      <c r="D99">
        <v>14506436.116149344</v>
      </c>
    </row>
    <row r="100" spans="1:4" x14ac:dyDescent="0.25">
      <c r="A100" s="3">
        <v>40603</v>
      </c>
      <c r="B100" s="9">
        <f t="shared" si="3"/>
        <v>2011</v>
      </c>
      <c r="C100" s="4">
        <v>15118512</v>
      </c>
      <c r="D100">
        <v>14506539.559834497</v>
      </c>
    </row>
    <row r="101" spans="1:4" x14ac:dyDescent="0.25">
      <c r="A101" s="3">
        <v>40634</v>
      </c>
      <c r="B101" s="9">
        <f t="shared" si="3"/>
        <v>2011</v>
      </c>
      <c r="C101" s="4">
        <v>13472398</v>
      </c>
      <c r="D101">
        <v>13652280.297468839</v>
      </c>
    </row>
    <row r="102" spans="1:4" x14ac:dyDescent="0.25">
      <c r="A102" s="3">
        <v>40664</v>
      </c>
      <c r="B102" s="9">
        <f t="shared" si="3"/>
        <v>2011</v>
      </c>
      <c r="C102" s="4">
        <v>13580628</v>
      </c>
      <c r="D102">
        <v>13796727.072379911</v>
      </c>
    </row>
    <row r="103" spans="1:4" x14ac:dyDescent="0.25">
      <c r="A103" s="3">
        <v>40695</v>
      </c>
      <c r="B103" s="9">
        <f t="shared" si="3"/>
        <v>2011</v>
      </c>
      <c r="C103" s="4">
        <v>14441555</v>
      </c>
      <c r="D103">
        <v>14552405.8395581</v>
      </c>
    </row>
    <row r="104" spans="1:4" x14ac:dyDescent="0.25">
      <c r="A104" s="3">
        <v>40725</v>
      </c>
      <c r="B104" s="9">
        <f t="shared" si="3"/>
        <v>2011</v>
      </c>
      <c r="C104" s="4">
        <v>16563549</v>
      </c>
      <c r="D104">
        <v>15733704.985004168</v>
      </c>
    </row>
    <row r="105" spans="1:4" x14ac:dyDescent="0.25">
      <c r="A105" s="3">
        <v>40756</v>
      </c>
      <c r="B105" s="9">
        <f t="shared" si="3"/>
        <v>2011</v>
      </c>
      <c r="C105" s="4">
        <v>15817066</v>
      </c>
      <c r="D105">
        <v>15352170.55346336</v>
      </c>
    </row>
    <row r="106" spans="1:4" x14ac:dyDescent="0.25">
      <c r="A106" s="3">
        <v>40787</v>
      </c>
      <c r="B106" s="9">
        <f t="shared" si="3"/>
        <v>2011</v>
      </c>
      <c r="C106" s="4">
        <v>13485911</v>
      </c>
      <c r="D106">
        <v>13642130.425356634</v>
      </c>
    </row>
    <row r="107" spans="1:4" x14ac:dyDescent="0.25">
      <c r="A107" s="3">
        <v>40817</v>
      </c>
      <c r="B107" s="9">
        <f t="shared" si="3"/>
        <v>2011</v>
      </c>
      <c r="C107" s="4">
        <v>13233997</v>
      </c>
      <c r="D107">
        <v>13808528.248171952</v>
      </c>
    </row>
    <row r="108" spans="1:4" x14ac:dyDescent="0.25">
      <c r="A108" s="3">
        <v>40848</v>
      </c>
      <c r="B108" s="9">
        <f t="shared" si="3"/>
        <v>2011</v>
      </c>
      <c r="C108" s="4">
        <v>13536526</v>
      </c>
      <c r="D108">
        <v>13822198.696225632</v>
      </c>
    </row>
    <row r="109" spans="1:4" x14ac:dyDescent="0.25">
      <c r="A109" s="3">
        <v>40878</v>
      </c>
      <c r="B109" s="9">
        <f t="shared" si="3"/>
        <v>2011</v>
      </c>
      <c r="C109" s="4">
        <v>14776178</v>
      </c>
      <c r="D109">
        <v>15055004.291438594</v>
      </c>
    </row>
    <row r="110" spans="1:4" x14ac:dyDescent="0.25">
      <c r="A110" s="3">
        <v>40909</v>
      </c>
      <c r="B110" s="9">
        <f t="shared" si="3"/>
        <v>2012</v>
      </c>
      <c r="C110" s="4">
        <v>15377774</v>
      </c>
      <c r="D110">
        <v>15494898.261620592</v>
      </c>
    </row>
    <row r="111" spans="1:4" x14ac:dyDescent="0.25">
      <c r="A111" s="3">
        <v>40940</v>
      </c>
      <c r="B111" s="9">
        <f t="shared" si="3"/>
        <v>2012</v>
      </c>
      <c r="C111" s="4">
        <v>14331621</v>
      </c>
      <c r="D111">
        <v>14737964.127987161</v>
      </c>
    </row>
    <row r="112" spans="1:4" x14ac:dyDescent="0.25">
      <c r="A112" s="3">
        <v>40969</v>
      </c>
      <c r="B112" s="9">
        <f t="shared" si="3"/>
        <v>2012</v>
      </c>
      <c r="C112" s="4">
        <v>14211977</v>
      </c>
      <c r="D112">
        <v>14467147.544484565</v>
      </c>
    </row>
    <row r="113" spans="1:4" x14ac:dyDescent="0.25">
      <c r="A113" s="3">
        <v>41000</v>
      </c>
      <c r="B113" s="9">
        <f t="shared" si="3"/>
        <v>2012</v>
      </c>
      <c r="C113" s="4">
        <v>13069683</v>
      </c>
      <c r="D113">
        <v>13695404.187957184</v>
      </c>
    </row>
    <row r="114" spans="1:4" x14ac:dyDescent="0.25">
      <c r="A114" s="3">
        <v>41030</v>
      </c>
      <c r="B114" s="9">
        <f t="shared" si="3"/>
        <v>2012</v>
      </c>
      <c r="C114" s="4">
        <v>13868621</v>
      </c>
      <c r="D114">
        <v>13868047.352802943</v>
      </c>
    </row>
    <row r="115" spans="1:4" x14ac:dyDescent="0.25">
      <c r="A115" s="3">
        <v>41061</v>
      </c>
      <c r="B115" s="9">
        <f t="shared" si="3"/>
        <v>2012</v>
      </c>
      <c r="C115" s="4">
        <v>14868354</v>
      </c>
      <c r="D115">
        <v>14597188.341219071</v>
      </c>
    </row>
    <row r="116" spans="1:4" x14ac:dyDescent="0.25">
      <c r="A116" s="3">
        <v>41091</v>
      </c>
      <c r="B116" s="9">
        <f t="shared" si="3"/>
        <v>2012</v>
      </c>
      <c r="C116" s="4">
        <v>16622947</v>
      </c>
      <c r="D116">
        <v>15816635.543635599</v>
      </c>
    </row>
    <row r="117" spans="1:4" x14ac:dyDescent="0.25">
      <c r="A117" s="3">
        <v>41122</v>
      </c>
      <c r="B117" s="9">
        <f t="shared" si="3"/>
        <v>2012</v>
      </c>
      <c r="C117" s="4">
        <v>15780828</v>
      </c>
      <c r="D117">
        <v>15355902.428601775</v>
      </c>
    </row>
    <row r="118" spans="1:4" x14ac:dyDescent="0.25">
      <c r="A118" s="3">
        <v>41153</v>
      </c>
      <c r="B118" s="9">
        <f t="shared" si="3"/>
        <v>2012</v>
      </c>
      <c r="C118" s="4">
        <v>14057851</v>
      </c>
      <c r="D118">
        <v>13698937.858019166</v>
      </c>
    </row>
    <row r="119" spans="1:4" x14ac:dyDescent="0.25">
      <c r="A119" s="3">
        <v>41183</v>
      </c>
      <c r="B119" s="9">
        <f t="shared" si="3"/>
        <v>2012</v>
      </c>
      <c r="C119" s="4">
        <v>13542230</v>
      </c>
      <c r="D119">
        <v>13825529.012691392</v>
      </c>
    </row>
    <row r="120" spans="1:4" x14ac:dyDescent="0.25">
      <c r="A120" s="3">
        <v>41214</v>
      </c>
      <c r="B120" s="9">
        <f t="shared" si="3"/>
        <v>2012</v>
      </c>
      <c r="C120" s="4">
        <v>14045765</v>
      </c>
      <c r="D120">
        <v>14003401.966835309</v>
      </c>
    </row>
    <row r="121" spans="1:4" x14ac:dyDescent="0.25">
      <c r="A121" s="3">
        <v>41244</v>
      </c>
      <c r="B121" s="9">
        <f t="shared" si="3"/>
        <v>2012</v>
      </c>
      <c r="C121" s="4">
        <v>14927116</v>
      </c>
      <c r="D121">
        <v>15111397.071307968</v>
      </c>
    </row>
    <row r="122" spans="1:4" x14ac:dyDescent="0.25">
      <c r="A122" s="3">
        <v>41275</v>
      </c>
      <c r="B122" s="9">
        <f t="shared" si="3"/>
        <v>2013</v>
      </c>
      <c r="D122">
        <v>15520606.734796336</v>
      </c>
    </row>
    <row r="123" spans="1:4" x14ac:dyDescent="0.25">
      <c r="A123" s="3">
        <v>41306</v>
      </c>
      <c r="B123" s="9">
        <f t="shared" si="3"/>
        <v>2013</v>
      </c>
      <c r="D123">
        <v>14362551.596923811</v>
      </c>
    </row>
    <row r="124" spans="1:4" x14ac:dyDescent="0.25">
      <c r="A124" s="3">
        <v>41334</v>
      </c>
      <c r="B124" s="9">
        <f t="shared" si="3"/>
        <v>2013</v>
      </c>
      <c r="D124">
        <v>14504880.948661868</v>
      </c>
    </row>
    <row r="125" spans="1:4" x14ac:dyDescent="0.25">
      <c r="A125" s="3">
        <v>41365</v>
      </c>
      <c r="B125" s="9">
        <f t="shared" si="3"/>
        <v>2013</v>
      </c>
      <c r="D125">
        <v>13650207.033503054</v>
      </c>
    </row>
    <row r="126" spans="1:4" x14ac:dyDescent="0.25">
      <c r="A126" s="3">
        <v>41395</v>
      </c>
      <c r="B126" s="9">
        <f t="shared" si="3"/>
        <v>2013</v>
      </c>
      <c r="D126">
        <v>13797141.725173067</v>
      </c>
    </row>
    <row r="127" spans="1:4" x14ac:dyDescent="0.25">
      <c r="A127" s="3">
        <v>41426</v>
      </c>
      <c r="B127" s="9">
        <f t="shared" si="3"/>
        <v>2013</v>
      </c>
      <c r="D127">
        <v>14555308.409110202</v>
      </c>
    </row>
    <row r="128" spans="1:4" x14ac:dyDescent="0.25">
      <c r="A128" s="3">
        <v>41456</v>
      </c>
      <c r="B128" s="9">
        <f t="shared" si="3"/>
        <v>2013</v>
      </c>
      <c r="D128">
        <v>15737022.207349423</v>
      </c>
    </row>
    <row r="129" spans="1:4" x14ac:dyDescent="0.25">
      <c r="A129" s="3">
        <v>41487</v>
      </c>
      <c r="B129" s="9">
        <f t="shared" si="3"/>
        <v>2013</v>
      </c>
      <c r="D129">
        <v>15356317.081394931</v>
      </c>
    </row>
    <row r="130" spans="1:4" x14ac:dyDescent="0.25">
      <c r="A130" s="3">
        <v>41518</v>
      </c>
      <c r="B130" s="9">
        <f t="shared" ref="B130:B145" si="4">YEAR(A130)</f>
        <v>2013</v>
      </c>
      <c r="D130">
        <v>13645447.647701891</v>
      </c>
    </row>
    <row r="131" spans="1:4" x14ac:dyDescent="0.25">
      <c r="A131" s="3">
        <v>41548</v>
      </c>
      <c r="B131" s="9">
        <f t="shared" si="4"/>
        <v>2013</v>
      </c>
      <c r="D131">
        <v>13807698.942585636</v>
      </c>
    </row>
    <row r="132" spans="1:4" x14ac:dyDescent="0.25">
      <c r="A132" s="3">
        <v>41579</v>
      </c>
      <c r="B132" s="9">
        <f t="shared" si="4"/>
        <v>2013</v>
      </c>
      <c r="D132">
        <v>13817637.515500903</v>
      </c>
    </row>
    <row r="133" spans="1:4" x14ac:dyDescent="0.25">
      <c r="A133" s="3">
        <v>41609</v>
      </c>
      <c r="B133" s="9">
        <f t="shared" si="4"/>
        <v>2013</v>
      </c>
      <c r="D133">
        <v>15050857.763507023</v>
      </c>
    </row>
    <row r="134" spans="1:4" x14ac:dyDescent="0.25">
      <c r="A134" s="3">
        <v>41640</v>
      </c>
      <c r="B134" s="9">
        <f t="shared" si="4"/>
        <v>2014</v>
      </c>
      <c r="D134">
        <v>15494068.956034277</v>
      </c>
    </row>
    <row r="135" spans="1:4" x14ac:dyDescent="0.25">
      <c r="A135" s="3">
        <v>41671</v>
      </c>
      <c r="B135" s="9">
        <f t="shared" si="4"/>
        <v>2014</v>
      </c>
      <c r="D135">
        <v>14700078.970553737</v>
      </c>
    </row>
    <row r="136" spans="1:4" x14ac:dyDescent="0.25">
      <c r="A136" s="3">
        <v>41699</v>
      </c>
      <c r="B136" s="9">
        <f t="shared" si="4"/>
        <v>2014</v>
      </c>
      <c r="D136">
        <v>14504051.643075556</v>
      </c>
    </row>
    <row r="137" spans="1:4" x14ac:dyDescent="0.25">
      <c r="A137" s="3">
        <v>41730</v>
      </c>
      <c r="B137" s="9">
        <f t="shared" si="4"/>
        <v>2014</v>
      </c>
      <c r="D137">
        <v>13648963.075123582</v>
      </c>
    </row>
    <row r="138" spans="1:4" x14ac:dyDescent="0.25">
      <c r="A138" s="3">
        <v>41760</v>
      </c>
      <c r="B138" s="9">
        <f t="shared" si="4"/>
        <v>2014</v>
      </c>
      <c r="D138">
        <v>13797971.030759383</v>
      </c>
    </row>
    <row r="139" spans="1:4" x14ac:dyDescent="0.25">
      <c r="A139" s="3">
        <v>41791</v>
      </c>
      <c r="B139" s="9">
        <f t="shared" si="4"/>
        <v>2014</v>
      </c>
      <c r="D139">
        <v>14556552.367489671</v>
      </c>
    </row>
    <row r="140" spans="1:4" x14ac:dyDescent="0.25">
      <c r="A140" s="3">
        <v>41821</v>
      </c>
      <c r="B140" s="9">
        <f t="shared" si="4"/>
        <v>2014</v>
      </c>
      <c r="D140">
        <v>15738680.818522053</v>
      </c>
    </row>
    <row r="141" spans="1:4" x14ac:dyDescent="0.25">
      <c r="A141" s="3">
        <v>41852</v>
      </c>
      <c r="B141" s="9">
        <f t="shared" si="4"/>
        <v>2014</v>
      </c>
      <c r="D141">
        <v>15358390.345360717</v>
      </c>
    </row>
    <row r="142" spans="1:4" x14ac:dyDescent="0.25">
      <c r="A142" s="3">
        <v>41883</v>
      </c>
      <c r="B142" s="9">
        <f t="shared" si="4"/>
        <v>2014</v>
      </c>
      <c r="D142">
        <v>13647106.258874521</v>
      </c>
    </row>
    <row r="143" spans="1:4" x14ac:dyDescent="0.25">
      <c r="A143" s="3">
        <v>41913</v>
      </c>
      <c r="B143" s="9">
        <f t="shared" si="4"/>
        <v>2014</v>
      </c>
      <c r="D143">
        <v>13806869.63699932</v>
      </c>
    </row>
    <row r="144" spans="1:4" x14ac:dyDescent="0.25">
      <c r="A144" s="3">
        <v>41944</v>
      </c>
      <c r="B144" s="9">
        <f t="shared" si="4"/>
        <v>2014</v>
      </c>
      <c r="D144">
        <v>13815978.904328274</v>
      </c>
    </row>
    <row r="145" spans="1:4" x14ac:dyDescent="0.25">
      <c r="A145" s="3">
        <v>41974</v>
      </c>
      <c r="B145" s="9">
        <f t="shared" si="4"/>
        <v>2014</v>
      </c>
      <c r="D145">
        <v>15048784.499541236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2:C15"/>
  <sheetViews>
    <sheetView workbookViewId="0">
      <selection activeCell="A2" sqref="A2:C15"/>
    </sheetView>
  </sheetViews>
  <sheetFormatPr defaultRowHeight="15" x14ac:dyDescent="0.25"/>
  <cols>
    <col min="1" max="1" width="5" customWidth="1"/>
    <col min="2" max="2" width="11.5703125" customWidth="1"/>
    <col min="3" max="3" width="17.5703125" customWidth="1"/>
  </cols>
  <sheetData>
    <row r="2" spans="1:3" x14ac:dyDescent="0.25">
      <c r="A2" s="14" t="s">
        <v>42</v>
      </c>
    </row>
    <row r="3" spans="1:3" x14ac:dyDescent="0.25">
      <c r="B3" t="s">
        <v>34</v>
      </c>
      <c r="C3" t="s">
        <v>41</v>
      </c>
    </row>
    <row r="4" spans="1:3" x14ac:dyDescent="0.25">
      <c r="A4" s="10">
        <v>2003</v>
      </c>
      <c r="B4" s="11">
        <v>164870095</v>
      </c>
      <c r="C4" s="11">
        <v>163507264.83803722</v>
      </c>
    </row>
    <row r="5" spans="1:3" x14ac:dyDescent="0.25">
      <c r="A5" s="10">
        <v>2004</v>
      </c>
      <c r="B5" s="11">
        <v>159898814</v>
      </c>
      <c r="C5" s="11">
        <v>163695254.30659351</v>
      </c>
    </row>
    <row r="6" spans="1:3" x14ac:dyDescent="0.25">
      <c r="A6" s="10">
        <v>2005</v>
      </c>
      <c r="B6" s="11">
        <v>165624026</v>
      </c>
      <c r="C6" s="11">
        <v>163787570.12621146</v>
      </c>
    </row>
    <row r="7" spans="1:3" x14ac:dyDescent="0.25">
      <c r="A7" s="10">
        <v>2006</v>
      </c>
      <c r="B7" s="11">
        <v>164584172</v>
      </c>
      <c r="C7" s="11">
        <v>163315280.59480545</v>
      </c>
    </row>
    <row r="8" spans="1:3" x14ac:dyDescent="0.25">
      <c r="A8" s="10">
        <v>2007</v>
      </c>
      <c r="B8" s="11">
        <v>177274923</v>
      </c>
      <c r="C8" s="11">
        <v>174268015.47057834</v>
      </c>
    </row>
    <row r="9" spans="1:3" x14ac:dyDescent="0.25">
      <c r="A9" s="10">
        <v>2008</v>
      </c>
      <c r="B9" s="11">
        <v>173814745</v>
      </c>
      <c r="C9" s="11">
        <v>174307144.58639127</v>
      </c>
    </row>
    <row r="10" spans="1:3" x14ac:dyDescent="0.25">
      <c r="A10" s="10">
        <v>2009</v>
      </c>
      <c r="B10" s="11">
        <v>172363092</v>
      </c>
      <c r="C10" s="11">
        <v>173795725.93917239</v>
      </c>
    </row>
    <row r="11" spans="1:3" x14ac:dyDescent="0.25">
      <c r="A11" s="10">
        <v>2010</v>
      </c>
      <c r="B11" s="11">
        <v>172200325</v>
      </c>
      <c r="C11" s="11">
        <v>174251014.70605892</v>
      </c>
    </row>
    <row r="12" spans="1:3" x14ac:dyDescent="0.25">
      <c r="A12" s="10">
        <v>2011</v>
      </c>
      <c r="B12" s="11">
        <v>174484065</v>
      </c>
      <c r="C12" s="11">
        <v>174045761.57344615</v>
      </c>
    </row>
    <row r="13" spans="1:3" x14ac:dyDescent="0.25">
      <c r="A13" s="10">
        <v>2012</v>
      </c>
      <c r="B13" s="11">
        <v>174704767</v>
      </c>
      <c r="C13" s="11">
        <v>174672453.69716272</v>
      </c>
    </row>
    <row r="14" spans="1:3" x14ac:dyDescent="0.25">
      <c r="A14" s="10">
        <v>2013</v>
      </c>
      <c r="B14" s="11"/>
      <c r="C14" s="11">
        <v>173805677.60620815</v>
      </c>
    </row>
    <row r="15" spans="1:3" x14ac:dyDescent="0.25">
      <c r="A15" s="10">
        <v>2014</v>
      </c>
      <c r="B15" s="11"/>
      <c r="C15" s="11">
        <v>174117496.50666231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Monthly Data</vt:lpstr>
      <vt:lpstr>OLS Model</vt:lpstr>
      <vt:lpstr>Predicted Monthly Data</vt:lpstr>
      <vt:lpstr>Predicted Monthly Data Summ</vt:lpstr>
      <vt:lpstr>PredictedAnnualDataSumm</vt:lpstr>
      <vt:lpstr>PredictedAnnualDataSumm2</vt:lpstr>
      <vt:lpstr>Normalized Monthly Data</vt:lpstr>
      <vt:lpstr>Normalized Monthly Data Summ</vt:lpstr>
      <vt:lpstr>NormalizedAnnualDataSumm</vt:lpstr>
      <vt:lpstr>NormalizedAnnualDataSumm2</vt:lpstr>
      <vt:lpstr>const</vt:lpstr>
      <vt:lpstr>d_TorFTE_1</vt:lpstr>
      <vt:lpstr>GSltStrucD</vt:lpstr>
      <vt:lpstr>MonthDays</vt:lpstr>
      <vt:lpstr>PearsonCDD</vt:lpstr>
      <vt:lpstr>PearsonHDD</vt:lpstr>
      <vt:lpstr>Shoulder1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Benum</dc:creator>
  <cp:lastModifiedBy>Martin Benum</cp:lastModifiedBy>
  <dcterms:created xsi:type="dcterms:W3CDTF">2013-12-10T17:59:21Z</dcterms:created>
  <dcterms:modified xsi:type="dcterms:W3CDTF">2014-02-07T17:06:52Z</dcterms:modified>
</cp:coreProperties>
</file>