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pivotTables/pivotTable3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480" yWindow="90" windowWidth="18195" windowHeight="7230" tabRatio="730"/>
  </bookViews>
  <sheets>
    <sheet name="Monthly Data" sheetId="1" r:id="rId1"/>
    <sheet name="OLS Model" sheetId="2" r:id="rId2"/>
    <sheet name="Predicted Monthly Data" sheetId="108" r:id="rId3"/>
    <sheet name="Predicted Monthly Data Summ" sheetId="109" r:id="rId4"/>
    <sheet name="PredictedAnnualDataSumm" sheetId="112" r:id="rId5"/>
    <sheet name="PredictedAnnualDataSumm2" sheetId="113" r:id="rId6"/>
    <sheet name="Normalized Monthly Data" sheetId="110" r:id="rId7"/>
    <sheet name="Normalized Monthly Data Summ" sheetId="111" r:id="rId8"/>
    <sheet name="NormalizedAnnualDataSumm" sheetId="114" r:id="rId9"/>
    <sheet name="NormalizedAnnualDataSumm2" sheetId="115" r:id="rId10"/>
  </sheets>
  <definedNames>
    <definedName name="const">'OLS Model'!$B$5</definedName>
    <definedName name="d_TorFTE_1">'OLS Model'!$B$11</definedName>
    <definedName name="GSgtStrucD">'OLS Model'!$B$10</definedName>
    <definedName name="MonthDays">'OLS Model'!$B$9</definedName>
    <definedName name="PearsonCDD">'OLS Model'!$B$7</definedName>
    <definedName name="PearsonHDD">'OLS Model'!$B$6</definedName>
    <definedName name="Shoulder2">'OLS Model'!$B$8</definedName>
  </definedNames>
  <calcPr calcId="145621"/>
  <pivotCaches>
    <pivotCache cacheId="37" r:id="rId11"/>
    <pivotCache cacheId="38" r:id="rId12"/>
    <pivotCache cacheId="39" r:id="rId13"/>
  </pivotCaches>
</workbook>
</file>

<file path=xl/calcChain.xml><?xml version="1.0" encoding="utf-8"?>
<calcChain xmlns="http://schemas.openxmlformats.org/spreadsheetml/2006/main">
  <c r="E6" i="115" l="1"/>
  <c r="E7" i="115"/>
  <c r="E8" i="115"/>
  <c r="E9" i="115"/>
  <c r="E10" i="115"/>
  <c r="E11" i="115"/>
  <c r="E12" i="115"/>
  <c r="E13" i="115"/>
  <c r="E14" i="115"/>
  <c r="E15" i="115"/>
  <c r="E5" i="115"/>
  <c r="C6" i="115"/>
  <c r="C7" i="115"/>
  <c r="C8" i="115"/>
  <c r="C9" i="115"/>
  <c r="C10" i="115"/>
  <c r="C11" i="115"/>
  <c r="C12" i="115"/>
  <c r="C13" i="115"/>
  <c r="C5" i="115"/>
  <c r="B2" i="111"/>
  <c r="B3" i="111"/>
  <c r="B4" i="111"/>
  <c r="B5" i="111"/>
  <c r="B6" i="111"/>
  <c r="B7" i="111"/>
  <c r="B8" i="111"/>
  <c r="B9" i="111"/>
  <c r="B10" i="111"/>
  <c r="B11" i="111"/>
  <c r="B12" i="111"/>
  <c r="B13" i="111"/>
  <c r="B14" i="111"/>
  <c r="B15" i="111"/>
  <c r="B16" i="111"/>
  <c r="B17" i="111"/>
  <c r="B18" i="111"/>
  <c r="B19" i="111"/>
  <c r="B20" i="111"/>
  <c r="B21" i="111"/>
  <c r="B22" i="111"/>
  <c r="B23" i="111"/>
  <c r="B24" i="111"/>
  <c r="B25" i="111"/>
  <c r="B26" i="111"/>
  <c r="B27" i="111"/>
  <c r="B28" i="111"/>
  <c r="B29" i="111"/>
  <c r="B30" i="111"/>
  <c r="B31" i="111"/>
  <c r="B32" i="111"/>
  <c r="B33" i="111"/>
  <c r="B34" i="111"/>
  <c r="B35" i="111"/>
  <c r="B36" i="111"/>
  <c r="B37" i="111"/>
  <c r="B38" i="111"/>
  <c r="B39" i="111"/>
  <c r="B40" i="111"/>
  <c r="B41" i="111"/>
  <c r="B42" i="111"/>
  <c r="B43" i="111"/>
  <c r="B44" i="111"/>
  <c r="B45" i="111"/>
  <c r="B46" i="111"/>
  <c r="B47" i="111"/>
  <c r="B48" i="111"/>
  <c r="B49" i="111"/>
  <c r="B50" i="111"/>
  <c r="B51" i="111"/>
  <c r="B52" i="111"/>
  <c r="B53" i="111"/>
  <c r="B54" i="111"/>
  <c r="B55" i="111"/>
  <c r="B56" i="111"/>
  <c r="B57" i="111"/>
  <c r="B58" i="111"/>
  <c r="B59" i="111"/>
  <c r="B60" i="111"/>
  <c r="B61" i="111"/>
  <c r="B62" i="111"/>
  <c r="B63" i="111"/>
  <c r="B64" i="111"/>
  <c r="B65" i="111"/>
  <c r="B66" i="111"/>
  <c r="B67" i="111"/>
  <c r="B68" i="111"/>
  <c r="B69" i="111"/>
  <c r="B70" i="111"/>
  <c r="B71" i="111"/>
  <c r="B72" i="111"/>
  <c r="B73" i="111"/>
  <c r="B74" i="111"/>
  <c r="B75" i="111"/>
  <c r="B76" i="111"/>
  <c r="B77" i="111"/>
  <c r="B78" i="111"/>
  <c r="B79" i="111"/>
  <c r="B80" i="111"/>
  <c r="B81" i="111"/>
  <c r="B82" i="111"/>
  <c r="B83" i="111"/>
  <c r="B84" i="111"/>
  <c r="B85" i="111"/>
  <c r="B86" i="111"/>
  <c r="B87" i="111"/>
  <c r="B88" i="111"/>
  <c r="B89" i="111"/>
  <c r="B90" i="111"/>
  <c r="B91" i="111"/>
  <c r="B92" i="111"/>
  <c r="B93" i="111"/>
  <c r="B94" i="111"/>
  <c r="B95" i="111"/>
  <c r="B96" i="111"/>
  <c r="B97" i="111"/>
  <c r="B98" i="111"/>
  <c r="B99" i="111"/>
  <c r="B100" i="111"/>
  <c r="B101" i="111"/>
  <c r="B102" i="111"/>
  <c r="B103" i="111"/>
  <c r="B104" i="111"/>
  <c r="B105" i="111"/>
  <c r="B106" i="111"/>
  <c r="B107" i="111"/>
  <c r="B108" i="111"/>
  <c r="B109" i="111"/>
  <c r="B110" i="111"/>
  <c r="B111" i="111"/>
  <c r="B112" i="111"/>
  <c r="B113" i="111"/>
  <c r="B114" i="111"/>
  <c r="B115" i="111"/>
  <c r="B116" i="111"/>
  <c r="B117" i="111"/>
  <c r="B118" i="111"/>
  <c r="B119" i="111"/>
  <c r="B120" i="111"/>
  <c r="B121" i="111"/>
  <c r="B122" i="111"/>
  <c r="B123" i="111"/>
  <c r="B124" i="111"/>
  <c r="B125" i="111"/>
  <c r="B126" i="111"/>
  <c r="B127" i="111"/>
  <c r="B128" i="111"/>
  <c r="B129" i="111"/>
  <c r="B130" i="111"/>
  <c r="B131" i="111"/>
  <c r="B132" i="111"/>
  <c r="B133" i="111"/>
  <c r="B134" i="111"/>
  <c r="B135" i="111"/>
  <c r="B136" i="111"/>
  <c r="B137" i="111"/>
  <c r="B138" i="111"/>
  <c r="B139" i="111"/>
  <c r="B140" i="111"/>
  <c r="B141" i="111"/>
  <c r="B142" i="111"/>
  <c r="B143" i="111"/>
  <c r="B144" i="111"/>
  <c r="B145" i="111"/>
  <c r="Q2" i="110"/>
  <c r="Q3" i="110"/>
  <c r="Q4" i="110"/>
  <c r="Q5" i="110"/>
  <c r="Q6" i="110"/>
  <c r="Q7" i="110"/>
  <c r="Q8" i="110"/>
  <c r="Q9" i="110"/>
  <c r="Q10" i="110"/>
  <c r="Q11" i="110"/>
  <c r="Q12" i="110"/>
  <c r="Q13" i="110"/>
  <c r="Q14" i="110"/>
  <c r="Q15" i="110"/>
  <c r="Q16" i="110"/>
  <c r="Q17" i="110"/>
  <c r="Q18" i="110"/>
  <c r="Q19" i="110"/>
  <c r="Q20" i="110"/>
  <c r="Q21" i="110"/>
  <c r="Q22" i="110"/>
  <c r="Q23" i="110"/>
  <c r="Q24" i="110"/>
  <c r="Q25" i="110"/>
  <c r="Q26" i="110"/>
  <c r="Q27" i="110"/>
  <c r="Q28" i="110"/>
  <c r="Q29" i="110"/>
  <c r="Q30" i="110"/>
  <c r="Q31" i="110"/>
  <c r="Q32" i="110"/>
  <c r="Q33" i="110"/>
  <c r="Q34" i="110"/>
  <c r="Q35" i="110"/>
  <c r="Q36" i="110"/>
  <c r="Q37" i="110"/>
  <c r="Q38" i="110"/>
  <c r="Q39" i="110"/>
  <c r="Q40" i="110"/>
  <c r="Q41" i="110"/>
  <c r="Q42" i="110"/>
  <c r="Q43" i="110"/>
  <c r="Q44" i="110"/>
  <c r="Q45" i="110"/>
  <c r="Q46" i="110"/>
  <c r="Q47" i="110"/>
  <c r="Q48" i="110"/>
  <c r="Q49" i="110"/>
  <c r="Q50" i="110"/>
  <c r="Q51" i="110"/>
  <c r="Q52" i="110"/>
  <c r="Q53" i="110"/>
  <c r="Q54" i="110"/>
  <c r="Q55" i="110"/>
  <c r="Q56" i="110"/>
  <c r="Q57" i="110"/>
  <c r="Q58" i="110"/>
  <c r="Q59" i="110"/>
  <c r="Q60" i="110"/>
  <c r="Q61" i="110"/>
  <c r="Q62" i="110"/>
  <c r="Q63" i="110"/>
  <c r="Q64" i="110"/>
  <c r="Q65" i="110"/>
  <c r="Q66" i="110"/>
  <c r="Q67" i="110"/>
  <c r="Q68" i="110"/>
  <c r="Q69" i="110"/>
  <c r="Q70" i="110"/>
  <c r="Q71" i="110"/>
  <c r="Q72" i="110"/>
  <c r="Q73" i="110"/>
  <c r="Q74" i="110"/>
  <c r="Q75" i="110"/>
  <c r="Q76" i="110"/>
  <c r="Q77" i="110"/>
  <c r="Q78" i="110"/>
  <c r="Q79" i="110"/>
  <c r="Q80" i="110"/>
  <c r="Q81" i="110"/>
  <c r="Q82" i="110"/>
  <c r="Q83" i="110"/>
  <c r="Q84" i="110"/>
  <c r="Q85" i="110"/>
  <c r="Q86" i="110"/>
  <c r="Q87" i="110"/>
  <c r="Q88" i="110"/>
  <c r="Q89" i="110"/>
  <c r="Q90" i="110"/>
  <c r="Q91" i="110"/>
  <c r="Q92" i="110"/>
  <c r="Q93" i="110"/>
  <c r="Q94" i="110"/>
  <c r="Q95" i="110"/>
  <c r="Q96" i="110"/>
  <c r="Q97" i="110"/>
  <c r="Q98" i="110"/>
  <c r="Q99" i="110"/>
  <c r="Q100" i="110"/>
  <c r="Q101" i="110"/>
  <c r="Q102" i="110"/>
  <c r="Q103" i="110"/>
  <c r="Q104" i="110"/>
  <c r="Q105" i="110"/>
  <c r="Q106" i="110"/>
  <c r="Q107" i="110"/>
  <c r="Q108" i="110"/>
  <c r="Q109" i="110"/>
  <c r="Q110" i="110"/>
  <c r="Q111" i="110"/>
  <c r="Q112" i="110"/>
  <c r="Q113" i="110"/>
  <c r="Q114" i="110"/>
  <c r="Q115" i="110"/>
  <c r="Q116" i="110"/>
  <c r="Q117" i="110"/>
  <c r="Q118" i="110"/>
  <c r="Q119" i="110"/>
  <c r="Q120" i="110"/>
  <c r="Q121" i="110"/>
  <c r="Q122" i="110"/>
  <c r="Q123" i="110"/>
  <c r="Q124" i="110"/>
  <c r="Q125" i="110"/>
  <c r="Q126" i="110"/>
  <c r="Q127" i="110"/>
  <c r="Q128" i="110"/>
  <c r="Q129" i="110"/>
  <c r="Q130" i="110"/>
  <c r="Q131" i="110"/>
  <c r="Q132" i="110"/>
  <c r="Q133" i="110"/>
  <c r="Q134" i="110"/>
  <c r="Q135" i="110"/>
  <c r="Q136" i="110"/>
  <c r="Q137" i="110"/>
  <c r="Q138" i="110"/>
  <c r="Q139" i="110"/>
  <c r="Q140" i="110"/>
  <c r="Q141" i="110"/>
  <c r="Q142" i="110"/>
  <c r="Q143" i="110"/>
  <c r="Q144" i="110"/>
  <c r="Q145" i="110"/>
  <c r="P2" i="110"/>
  <c r="P3" i="110"/>
  <c r="P4" i="110"/>
  <c r="P5" i="110"/>
  <c r="P6" i="110"/>
  <c r="P7" i="110"/>
  <c r="P8" i="110"/>
  <c r="P9" i="110"/>
  <c r="P10" i="110"/>
  <c r="P11" i="110"/>
  <c r="P12" i="110"/>
  <c r="P13" i="110"/>
  <c r="P14" i="110"/>
  <c r="P15" i="110"/>
  <c r="P16" i="110"/>
  <c r="P17" i="110"/>
  <c r="P18" i="110"/>
  <c r="P19" i="110"/>
  <c r="P20" i="110"/>
  <c r="P21" i="110"/>
  <c r="P22" i="110"/>
  <c r="P23" i="110"/>
  <c r="P24" i="110"/>
  <c r="P25" i="110"/>
  <c r="P26" i="110"/>
  <c r="P27" i="110"/>
  <c r="P28" i="110"/>
  <c r="P29" i="110"/>
  <c r="P30" i="110"/>
  <c r="P31" i="110"/>
  <c r="P32" i="110"/>
  <c r="P33" i="110"/>
  <c r="P34" i="110"/>
  <c r="P35" i="110"/>
  <c r="P36" i="110"/>
  <c r="P37" i="110"/>
  <c r="P38" i="110"/>
  <c r="P39" i="110"/>
  <c r="P40" i="110"/>
  <c r="P41" i="110"/>
  <c r="P42" i="110"/>
  <c r="P43" i="110"/>
  <c r="P44" i="110"/>
  <c r="P45" i="110"/>
  <c r="P46" i="110"/>
  <c r="P47" i="110"/>
  <c r="P48" i="110"/>
  <c r="P49" i="110"/>
  <c r="P50" i="110"/>
  <c r="P51" i="110"/>
  <c r="P52" i="110"/>
  <c r="P53" i="110"/>
  <c r="P54" i="110"/>
  <c r="P55" i="110"/>
  <c r="P56" i="110"/>
  <c r="P57" i="110"/>
  <c r="P58" i="110"/>
  <c r="P59" i="110"/>
  <c r="P60" i="110"/>
  <c r="P61" i="110"/>
  <c r="P62" i="110"/>
  <c r="P63" i="110"/>
  <c r="P64" i="110"/>
  <c r="P65" i="110"/>
  <c r="P66" i="110"/>
  <c r="P67" i="110"/>
  <c r="P68" i="110"/>
  <c r="P69" i="110"/>
  <c r="P70" i="110"/>
  <c r="P71" i="110"/>
  <c r="P72" i="110"/>
  <c r="P73" i="110"/>
  <c r="P74" i="110"/>
  <c r="P75" i="110"/>
  <c r="P76" i="110"/>
  <c r="P77" i="110"/>
  <c r="P78" i="110"/>
  <c r="P79" i="110"/>
  <c r="P80" i="110"/>
  <c r="P81" i="110"/>
  <c r="P82" i="110"/>
  <c r="P83" i="110"/>
  <c r="P84" i="110"/>
  <c r="P85" i="110"/>
  <c r="P86" i="110"/>
  <c r="P87" i="110"/>
  <c r="P88" i="110"/>
  <c r="P89" i="110"/>
  <c r="P90" i="110"/>
  <c r="P91" i="110"/>
  <c r="P92" i="110"/>
  <c r="P93" i="110"/>
  <c r="P94" i="110"/>
  <c r="P95" i="110"/>
  <c r="P96" i="110"/>
  <c r="P97" i="110"/>
  <c r="P98" i="110"/>
  <c r="P99" i="110"/>
  <c r="P100" i="110"/>
  <c r="P101" i="110"/>
  <c r="P102" i="110"/>
  <c r="P103" i="110"/>
  <c r="P104" i="110"/>
  <c r="P105" i="110"/>
  <c r="P106" i="110"/>
  <c r="P107" i="110"/>
  <c r="P108" i="110"/>
  <c r="P109" i="110"/>
  <c r="P110" i="110"/>
  <c r="P111" i="110"/>
  <c r="P112" i="110"/>
  <c r="P113" i="110"/>
  <c r="P114" i="110"/>
  <c r="P115" i="110"/>
  <c r="P116" i="110"/>
  <c r="P117" i="110"/>
  <c r="P118" i="110"/>
  <c r="P119" i="110"/>
  <c r="P120" i="110"/>
  <c r="P121" i="110"/>
  <c r="P122" i="110"/>
  <c r="P123" i="110"/>
  <c r="P124" i="110"/>
  <c r="P125" i="110"/>
  <c r="P126" i="110"/>
  <c r="P127" i="110"/>
  <c r="P128" i="110"/>
  <c r="P129" i="110"/>
  <c r="P130" i="110"/>
  <c r="P131" i="110"/>
  <c r="P132" i="110"/>
  <c r="P133" i="110"/>
  <c r="P134" i="110"/>
  <c r="P135" i="110"/>
  <c r="P136" i="110"/>
  <c r="P137" i="110"/>
  <c r="P138" i="110"/>
  <c r="P139" i="110"/>
  <c r="P140" i="110"/>
  <c r="P141" i="110"/>
  <c r="P142" i="110"/>
  <c r="P143" i="110"/>
  <c r="P144" i="110"/>
  <c r="P145" i="110"/>
  <c r="O2" i="110"/>
  <c r="O3" i="110"/>
  <c r="O4" i="110"/>
  <c r="O5" i="110"/>
  <c r="O6" i="110"/>
  <c r="O7" i="110"/>
  <c r="O8" i="110"/>
  <c r="O9" i="110"/>
  <c r="O10" i="110"/>
  <c r="O11" i="110"/>
  <c r="O12" i="110"/>
  <c r="O13" i="110"/>
  <c r="O14" i="110"/>
  <c r="O15" i="110"/>
  <c r="O16" i="110"/>
  <c r="O17" i="110"/>
  <c r="O18" i="110"/>
  <c r="O19" i="110"/>
  <c r="O20" i="110"/>
  <c r="O21" i="110"/>
  <c r="O22" i="110"/>
  <c r="O23" i="110"/>
  <c r="O24" i="110"/>
  <c r="O25" i="110"/>
  <c r="O26" i="110"/>
  <c r="O27" i="110"/>
  <c r="O28" i="110"/>
  <c r="O29" i="110"/>
  <c r="O30" i="110"/>
  <c r="O31" i="110"/>
  <c r="O32" i="110"/>
  <c r="O33" i="110"/>
  <c r="O34" i="110"/>
  <c r="O35" i="110"/>
  <c r="O36" i="110"/>
  <c r="O37" i="110"/>
  <c r="O38" i="110"/>
  <c r="O39" i="110"/>
  <c r="O40" i="110"/>
  <c r="O41" i="110"/>
  <c r="O42" i="110"/>
  <c r="O43" i="110"/>
  <c r="O44" i="110"/>
  <c r="O45" i="110"/>
  <c r="O46" i="110"/>
  <c r="O47" i="110"/>
  <c r="O48" i="110"/>
  <c r="O49" i="110"/>
  <c r="O50" i="110"/>
  <c r="O51" i="110"/>
  <c r="O52" i="110"/>
  <c r="O53" i="110"/>
  <c r="O54" i="110"/>
  <c r="O55" i="110"/>
  <c r="O56" i="110"/>
  <c r="O57" i="110"/>
  <c r="O58" i="110"/>
  <c r="O59" i="110"/>
  <c r="O60" i="110"/>
  <c r="O61" i="110"/>
  <c r="O62" i="110"/>
  <c r="O63" i="110"/>
  <c r="O64" i="110"/>
  <c r="O65" i="110"/>
  <c r="O66" i="110"/>
  <c r="O67" i="110"/>
  <c r="O68" i="110"/>
  <c r="O69" i="110"/>
  <c r="O70" i="110"/>
  <c r="O71" i="110"/>
  <c r="O72" i="110"/>
  <c r="O73" i="110"/>
  <c r="O74" i="110"/>
  <c r="O75" i="110"/>
  <c r="O76" i="110"/>
  <c r="O77" i="110"/>
  <c r="O78" i="110"/>
  <c r="O79" i="110"/>
  <c r="O80" i="110"/>
  <c r="O81" i="110"/>
  <c r="O82" i="110"/>
  <c r="O83" i="110"/>
  <c r="O84" i="110"/>
  <c r="O85" i="110"/>
  <c r="O86" i="110"/>
  <c r="O87" i="110"/>
  <c r="O88" i="110"/>
  <c r="O89" i="110"/>
  <c r="O90" i="110"/>
  <c r="O91" i="110"/>
  <c r="O92" i="110"/>
  <c r="O93" i="110"/>
  <c r="O94" i="110"/>
  <c r="O95" i="110"/>
  <c r="O96" i="110"/>
  <c r="O97" i="110"/>
  <c r="O98" i="110"/>
  <c r="O99" i="110"/>
  <c r="O100" i="110"/>
  <c r="O101" i="110"/>
  <c r="O102" i="110"/>
  <c r="O103" i="110"/>
  <c r="O104" i="110"/>
  <c r="O105" i="110"/>
  <c r="O106" i="110"/>
  <c r="O107" i="110"/>
  <c r="O108" i="110"/>
  <c r="O109" i="110"/>
  <c r="O110" i="110"/>
  <c r="O111" i="110"/>
  <c r="O112" i="110"/>
  <c r="O113" i="110"/>
  <c r="O114" i="110"/>
  <c r="O115" i="110"/>
  <c r="O116" i="110"/>
  <c r="O117" i="110"/>
  <c r="O118" i="110"/>
  <c r="O119" i="110"/>
  <c r="O120" i="110"/>
  <c r="O121" i="110"/>
  <c r="O122" i="110"/>
  <c r="O123" i="110"/>
  <c r="O124" i="110"/>
  <c r="O125" i="110"/>
  <c r="O126" i="110"/>
  <c r="O127" i="110"/>
  <c r="O128" i="110"/>
  <c r="O129" i="110"/>
  <c r="O130" i="110"/>
  <c r="O131" i="110"/>
  <c r="O132" i="110"/>
  <c r="O133" i="110"/>
  <c r="O134" i="110"/>
  <c r="O135" i="110"/>
  <c r="O136" i="110"/>
  <c r="O137" i="110"/>
  <c r="O138" i="110"/>
  <c r="O139" i="110"/>
  <c r="O140" i="110"/>
  <c r="O141" i="110"/>
  <c r="O142" i="110"/>
  <c r="O143" i="110"/>
  <c r="O144" i="110"/>
  <c r="O145" i="110"/>
  <c r="N2" i="110"/>
  <c r="N3" i="110"/>
  <c r="N4" i="110"/>
  <c r="N5" i="110"/>
  <c r="N6" i="110"/>
  <c r="N7" i="110"/>
  <c r="N8" i="110"/>
  <c r="N9" i="110"/>
  <c r="N10" i="110"/>
  <c r="N11" i="110"/>
  <c r="N12" i="110"/>
  <c r="N13" i="110"/>
  <c r="N14" i="110"/>
  <c r="N15" i="110"/>
  <c r="N16" i="110"/>
  <c r="N17" i="110"/>
  <c r="N18" i="110"/>
  <c r="N19" i="110"/>
  <c r="N20" i="110"/>
  <c r="N21" i="110"/>
  <c r="N22" i="110"/>
  <c r="N23" i="110"/>
  <c r="N24" i="110"/>
  <c r="N25" i="110"/>
  <c r="N26" i="110"/>
  <c r="N27" i="110"/>
  <c r="N28" i="110"/>
  <c r="N29" i="110"/>
  <c r="N30" i="110"/>
  <c r="N31" i="110"/>
  <c r="N32" i="110"/>
  <c r="N33" i="110"/>
  <c r="N34" i="110"/>
  <c r="N35" i="110"/>
  <c r="N36" i="110"/>
  <c r="N37" i="110"/>
  <c r="N38" i="110"/>
  <c r="N39" i="110"/>
  <c r="N40" i="110"/>
  <c r="N41" i="110"/>
  <c r="N42" i="110"/>
  <c r="N43" i="110"/>
  <c r="N44" i="110"/>
  <c r="N45" i="110"/>
  <c r="N46" i="110"/>
  <c r="N47" i="110"/>
  <c r="N48" i="110"/>
  <c r="N49" i="110"/>
  <c r="N50" i="110"/>
  <c r="N51" i="110"/>
  <c r="N52" i="110"/>
  <c r="N53" i="110"/>
  <c r="N54" i="110"/>
  <c r="N55" i="110"/>
  <c r="N56" i="110"/>
  <c r="N57" i="110"/>
  <c r="N58" i="110"/>
  <c r="N59" i="110"/>
  <c r="N60" i="110"/>
  <c r="N61" i="110"/>
  <c r="N62" i="110"/>
  <c r="N63" i="110"/>
  <c r="N64" i="110"/>
  <c r="N65" i="110"/>
  <c r="N66" i="110"/>
  <c r="N67" i="110"/>
  <c r="N68" i="110"/>
  <c r="N69" i="110"/>
  <c r="N70" i="110"/>
  <c r="N71" i="110"/>
  <c r="N72" i="110"/>
  <c r="N73" i="110"/>
  <c r="N74" i="110"/>
  <c r="N75" i="110"/>
  <c r="N76" i="110"/>
  <c r="N77" i="110"/>
  <c r="N78" i="110"/>
  <c r="N79" i="110"/>
  <c r="N80" i="110"/>
  <c r="N81" i="110"/>
  <c r="N82" i="110"/>
  <c r="N83" i="110"/>
  <c r="N84" i="110"/>
  <c r="N85" i="110"/>
  <c r="N86" i="110"/>
  <c r="N87" i="110"/>
  <c r="N88" i="110"/>
  <c r="N89" i="110"/>
  <c r="N90" i="110"/>
  <c r="N91" i="110"/>
  <c r="N92" i="110"/>
  <c r="N93" i="110"/>
  <c r="N94" i="110"/>
  <c r="N95" i="110"/>
  <c r="N96" i="110"/>
  <c r="N97" i="110"/>
  <c r="N98" i="110"/>
  <c r="N99" i="110"/>
  <c r="N100" i="110"/>
  <c r="N101" i="110"/>
  <c r="N102" i="110"/>
  <c r="N103" i="110"/>
  <c r="N104" i="110"/>
  <c r="N105" i="110"/>
  <c r="N106" i="110"/>
  <c r="N107" i="110"/>
  <c r="N108" i="110"/>
  <c r="N109" i="110"/>
  <c r="N110" i="110"/>
  <c r="N111" i="110"/>
  <c r="N112" i="110"/>
  <c r="N113" i="110"/>
  <c r="N114" i="110"/>
  <c r="N115" i="110"/>
  <c r="N116" i="110"/>
  <c r="N117" i="110"/>
  <c r="N118" i="110"/>
  <c r="N119" i="110"/>
  <c r="N120" i="110"/>
  <c r="N121" i="110"/>
  <c r="N122" i="110"/>
  <c r="N123" i="110"/>
  <c r="N124" i="110"/>
  <c r="N125" i="110"/>
  <c r="N126" i="110"/>
  <c r="N127" i="110"/>
  <c r="N128" i="110"/>
  <c r="N129" i="110"/>
  <c r="N130" i="110"/>
  <c r="N131" i="110"/>
  <c r="N132" i="110"/>
  <c r="N133" i="110"/>
  <c r="N134" i="110"/>
  <c r="N135" i="110"/>
  <c r="N136" i="110"/>
  <c r="N137" i="110"/>
  <c r="N138" i="110"/>
  <c r="N139" i="110"/>
  <c r="N140" i="110"/>
  <c r="N141" i="110"/>
  <c r="N142" i="110"/>
  <c r="N143" i="110"/>
  <c r="N144" i="110"/>
  <c r="N145" i="110"/>
  <c r="M2" i="110"/>
  <c r="M3" i="110"/>
  <c r="M4" i="110"/>
  <c r="M5" i="110"/>
  <c r="M6" i="110"/>
  <c r="M7" i="110"/>
  <c r="M8" i="110"/>
  <c r="M9" i="110"/>
  <c r="M10" i="110"/>
  <c r="M11" i="110"/>
  <c r="M12" i="110"/>
  <c r="M13" i="110"/>
  <c r="M14" i="110"/>
  <c r="M15" i="110"/>
  <c r="M16" i="110"/>
  <c r="M17" i="110"/>
  <c r="M18" i="110"/>
  <c r="M19" i="110"/>
  <c r="M20" i="110"/>
  <c r="M21" i="110"/>
  <c r="M22" i="110"/>
  <c r="M23" i="110"/>
  <c r="M24" i="110"/>
  <c r="M25" i="110"/>
  <c r="M26" i="110"/>
  <c r="M27" i="110"/>
  <c r="M28" i="110"/>
  <c r="M29" i="110"/>
  <c r="M30" i="110"/>
  <c r="M31" i="110"/>
  <c r="M32" i="110"/>
  <c r="M33" i="110"/>
  <c r="M34" i="110"/>
  <c r="M35" i="110"/>
  <c r="M36" i="110"/>
  <c r="M37" i="110"/>
  <c r="M38" i="110"/>
  <c r="M39" i="110"/>
  <c r="M40" i="110"/>
  <c r="M41" i="110"/>
  <c r="M42" i="110"/>
  <c r="M43" i="110"/>
  <c r="M44" i="110"/>
  <c r="M45" i="110"/>
  <c r="M46" i="110"/>
  <c r="M47" i="110"/>
  <c r="M48" i="110"/>
  <c r="M49" i="110"/>
  <c r="M50" i="110"/>
  <c r="M51" i="110"/>
  <c r="M52" i="110"/>
  <c r="M53" i="110"/>
  <c r="M54" i="110"/>
  <c r="M55" i="110"/>
  <c r="M56" i="110"/>
  <c r="M57" i="110"/>
  <c r="M58" i="110"/>
  <c r="M59" i="110"/>
  <c r="M60" i="110"/>
  <c r="M61" i="110"/>
  <c r="M62" i="110"/>
  <c r="M63" i="110"/>
  <c r="M64" i="110"/>
  <c r="M65" i="110"/>
  <c r="M66" i="110"/>
  <c r="M67" i="110"/>
  <c r="M68" i="110"/>
  <c r="M69" i="110"/>
  <c r="M70" i="110"/>
  <c r="M71" i="110"/>
  <c r="M72" i="110"/>
  <c r="M73" i="110"/>
  <c r="M74" i="110"/>
  <c r="M75" i="110"/>
  <c r="M76" i="110"/>
  <c r="M77" i="110"/>
  <c r="M78" i="110"/>
  <c r="M79" i="110"/>
  <c r="M80" i="110"/>
  <c r="M81" i="110"/>
  <c r="M82" i="110"/>
  <c r="M83" i="110"/>
  <c r="M84" i="110"/>
  <c r="M85" i="110"/>
  <c r="M86" i="110"/>
  <c r="M87" i="110"/>
  <c r="M88" i="110"/>
  <c r="M89" i="110"/>
  <c r="M90" i="110"/>
  <c r="M91" i="110"/>
  <c r="M92" i="110"/>
  <c r="M93" i="110"/>
  <c r="M94" i="110"/>
  <c r="M95" i="110"/>
  <c r="M96" i="110"/>
  <c r="M97" i="110"/>
  <c r="M98" i="110"/>
  <c r="M99" i="110"/>
  <c r="M100" i="110"/>
  <c r="M101" i="110"/>
  <c r="M102" i="110"/>
  <c r="M103" i="110"/>
  <c r="M104" i="110"/>
  <c r="M105" i="110"/>
  <c r="M106" i="110"/>
  <c r="M107" i="110"/>
  <c r="M108" i="110"/>
  <c r="M109" i="110"/>
  <c r="M110" i="110"/>
  <c r="M111" i="110"/>
  <c r="M112" i="110"/>
  <c r="M113" i="110"/>
  <c r="M114" i="110"/>
  <c r="M115" i="110"/>
  <c r="M116" i="110"/>
  <c r="M117" i="110"/>
  <c r="M118" i="110"/>
  <c r="M119" i="110"/>
  <c r="M120" i="110"/>
  <c r="M121" i="110"/>
  <c r="M122" i="110"/>
  <c r="M123" i="110"/>
  <c r="M124" i="110"/>
  <c r="M125" i="110"/>
  <c r="M126" i="110"/>
  <c r="M127" i="110"/>
  <c r="M128" i="110"/>
  <c r="M129" i="110"/>
  <c r="M130" i="110"/>
  <c r="M131" i="110"/>
  <c r="M132" i="110"/>
  <c r="M133" i="110"/>
  <c r="M134" i="110"/>
  <c r="M135" i="110"/>
  <c r="M136" i="110"/>
  <c r="M137" i="110"/>
  <c r="M138" i="110"/>
  <c r="M139" i="110"/>
  <c r="M140" i="110"/>
  <c r="M141" i="110"/>
  <c r="M142" i="110"/>
  <c r="M143" i="110"/>
  <c r="M144" i="110"/>
  <c r="M145" i="110"/>
  <c r="L2" i="110"/>
  <c r="L3" i="110"/>
  <c r="L4" i="110"/>
  <c r="L5" i="110"/>
  <c r="L6" i="110"/>
  <c r="L7" i="110"/>
  <c r="L8" i="110"/>
  <c r="L9" i="110"/>
  <c r="L10" i="110"/>
  <c r="L11" i="110"/>
  <c r="L12" i="110"/>
  <c r="L13" i="110"/>
  <c r="L14" i="110"/>
  <c r="L15" i="110"/>
  <c r="L16" i="110"/>
  <c r="L17" i="110"/>
  <c r="L18" i="110"/>
  <c r="L19" i="110"/>
  <c r="L20" i="110"/>
  <c r="L21" i="110"/>
  <c r="L22" i="110"/>
  <c r="L23" i="110"/>
  <c r="L24" i="110"/>
  <c r="L25" i="110"/>
  <c r="L26" i="110"/>
  <c r="L27" i="110"/>
  <c r="L28" i="110"/>
  <c r="L29" i="110"/>
  <c r="L30" i="110"/>
  <c r="L31" i="110"/>
  <c r="L32" i="110"/>
  <c r="L33" i="110"/>
  <c r="L34" i="110"/>
  <c r="L35" i="110"/>
  <c r="L36" i="110"/>
  <c r="L37" i="110"/>
  <c r="L38" i="110"/>
  <c r="L39" i="110"/>
  <c r="L40" i="110"/>
  <c r="L41" i="110"/>
  <c r="L42" i="110"/>
  <c r="L43" i="110"/>
  <c r="L44" i="110"/>
  <c r="L45" i="110"/>
  <c r="L46" i="110"/>
  <c r="L47" i="110"/>
  <c r="L48" i="110"/>
  <c r="L49" i="110"/>
  <c r="L50" i="110"/>
  <c r="L51" i="110"/>
  <c r="L52" i="110"/>
  <c r="L53" i="110"/>
  <c r="L54" i="110"/>
  <c r="L55" i="110"/>
  <c r="L56" i="110"/>
  <c r="L57" i="110"/>
  <c r="L58" i="110"/>
  <c r="L59" i="110"/>
  <c r="L60" i="110"/>
  <c r="L61" i="110"/>
  <c r="L62" i="110"/>
  <c r="L63" i="110"/>
  <c r="L64" i="110"/>
  <c r="L65" i="110"/>
  <c r="L66" i="110"/>
  <c r="L67" i="110"/>
  <c r="L68" i="110"/>
  <c r="L69" i="110"/>
  <c r="L70" i="110"/>
  <c r="L71" i="110"/>
  <c r="L72" i="110"/>
  <c r="L73" i="110"/>
  <c r="L74" i="110"/>
  <c r="L75" i="110"/>
  <c r="L76" i="110"/>
  <c r="L77" i="110"/>
  <c r="L78" i="110"/>
  <c r="L79" i="110"/>
  <c r="L80" i="110"/>
  <c r="L81" i="110"/>
  <c r="L82" i="110"/>
  <c r="L83" i="110"/>
  <c r="L84" i="110"/>
  <c r="L85" i="110"/>
  <c r="L86" i="110"/>
  <c r="L87" i="110"/>
  <c r="L88" i="110"/>
  <c r="L89" i="110"/>
  <c r="L90" i="110"/>
  <c r="L91" i="110"/>
  <c r="L92" i="110"/>
  <c r="L93" i="110"/>
  <c r="L94" i="110"/>
  <c r="L95" i="110"/>
  <c r="L96" i="110"/>
  <c r="L97" i="110"/>
  <c r="L98" i="110"/>
  <c r="L99" i="110"/>
  <c r="L100" i="110"/>
  <c r="L101" i="110"/>
  <c r="L102" i="110"/>
  <c r="L103" i="110"/>
  <c r="L104" i="110"/>
  <c r="L105" i="110"/>
  <c r="L106" i="110"/>
  <c r="L107" i="110"/>
  <c r="L108" i="110"/>
  <c r="L109" i="110"/>
  <c r="L110" i="110"/>
  <c r="L111" i="110"/>
  <c r="L112" i="110"/>
  <c r="L113" i="110"/>
  <c r="L114" i="110"/>
  <c r="L115" i="110"/>
  <c r="L116" i="110"/>
  <c r="L117" i="110"/>
  <c r="L118" i="110"/>
  <c r="L119" i="110"/>
  <c r="L120" i="110"/>
  <c r="L121" i="110"/>
  <c r="L122" i="110"/>
  <c r="L123" i="110"/>
  <c r="L124" i="110"/>
  <c r="L125" i="110"/>
  <c r="L126" i="110"/>
  <c r="L127" i="110"/>
  <c r="L128" i="110"/>
  <c r="L129" i="110"/>
  <c r="L130" i="110"/>
  <c r="L131" i="110"/>
  <c r="L132" i="110"/>
  <c r="L133" i="110"/>
  <c r="L134" i="110"/>
  <c r="L135" i="110"/>
  <c r="L136" i="110"/>
  <c r="L137" i="110"/>
  <c r="L138" i="110"/>
  <c r="L139" i="110"/>
  <c r="L140" i="110"/>
  <c r="L141" i="110"/>
  <c r="L142" i="110"/>
  <c r="L143" i="110"/>
  <c r="L144" i="110"/>
  <c r="L145" i="110"/>
  <c r="K2" i="110"/>
  <c r="K3" i="110"/>
  <c r="K4" i="110"/>
  <c r="K5" i="110"/>
  <c r="K6" i="110"/>
  <c r="K7" i="110"/>
  <c r="K8" i="110"/>
  <c r="K9" i="110"/>
  <c r="K10" i="110"/>
  <c r="K11" i="110"/>
  <c r="K12" i="110"/>
  <c r="K13" i="110"/>
  <c r="K14" i="110"/>
  <c r="K15" i="110"/>
  <c r="K16" i="110"/>
  <c r="K17" i="110"/>
  <c r="K18" i="110"/>
  <c r="K19" i="110"/>
  <c r="K20" i="110"/>
  <c r="K21" i="110"/>
  <c r="K22" i="110"/>
  <c r="K23" i="110"/>
  <c r="K24" i="110"/>
  <c r="K25" i="110"/>
  <c r="K26" i="110"/>
  <c r="K27" i="110"/>
  <c r="K28" i="110"/>
  <c r="K29" i="110"/>
  <c r="K30" i="110"/>
  <c r="K31" i="110"/>
  <c r="K32" i="110"/>
  <c r="K33" i="110"/>
  <c r="K34" i="110"/>
  <c r="K35" i="110"/>
  <c r="K36" i="110"/>
  <c r="K37" i="110"/>
  <c r="K38" i="110"/>
  <c r="K39" i="110"/>
  <c r="K40" i="110"/>
  <c r="K41" i="110"/>
  <c r="K42" i="110"/>
  <c r="K43" i="110"/>
  <c r="K44" i="110"/>
  <c r="K45" i="110"/>
  <c r="K46" i="110"/>
  <c r="K47" i="110"/>
  <c r="K48" i="110"/>
  <c r="K49" i="110"/>
  <c r="K50" i="110"/>
  <c r="K51" i="110"/>
  <c r="K52" i="110"/>
  <c r="K53" i="110"/>
  <c r="K54" i="110"/>
  <c r="K55" i="110"/>
  <c r="K56" i="110"/>
  <c r="K57" i="110"/>
  <c r="K58" i="110"/>
  <c r="K59" i="110"/>
  <c r="K60" i="110"/>
  <c r="K61" i="110"/>
  <c r="K62" i="110"/>
  <c r="K63" i="110"/>
  <c r="K64" i="110"/>
  <c r="K65" i="110"/>
  <c r="K66" i="110"/>
  <c r="K67" i="110"/>
  <c r="K68" i="110"/>
  <c r="K69" i="110"/>
  <c r="K70" i="110"/>
  <c r="K71" i="110"/>
  <c r="K72" i="110"/>
  <c r="K73" i="110"/>
  <c r="K74" i="110"/>
  <c r="K75" i="110"/>
  <c r="K76" i="110"/>
  <c r="K77" i="110"/>
  <c r="K78" i="110"/>
  <c r="K79" i="110"/>
  <c r="K80" i="110"/>
  <c r="K81" i="110"/>
  <c r="K82" i="110"/>
  <c r="K83" i="110"/>
  <c r="K84" i="110"/>
  <c r="K85" i="110"/>
  <c r="K86" i="110"/>
  <c r="K87" i="110"/>
  <c r="K88" i="110"/>
  <c r="K89" i="110"/>
  <c r="K90" i="110"/>
  <c r="K91" i="110"/>
  <c r="K92" i="110"/>
  <c r="K93" i="110"/>
  <c r="K94" i="110"/>
  <c r="K95" i="110"/>
  <c r="K96" i="110"/>
  <c r="K97" i="110"/>
  <c r="K98" i="110"/>
  <c r="K99" i="110"/>
  <c r="K100" i="110"/>
  <c r="K101" i="110"/>
  <c r="K102" i="110"/>
  <c r="K103" i="110"/>
  <c r="K104" i="110"/>
  <c r="K105" i="110"/>
  <c r="K106" i="110"/>
  <c r="K107" i="110"/>
  <c r="K108" i="110"/>
  <c r="K109" i="110"/>
  <c r="K110" i="110"/>
  <c r="K111" i="110"/>
  <c r="K112" i="110"/>
  <c r="K113" i="110"/>
  <c r="K114" i="110"/>
  <c r="K115" i="110"/>
  <c r="K116" i="110"/>
  <c r="K117" i="110"/>
  <c r="K118" i="110"/>
  <c r="K119" i="110"/>
  <c r="K120" i="110"/>
  <c r="K121" i="110"/>
  <c r="K122" i="110"/>
  <c r="K123" i="110"/>
  <c r="K124" i="110"/>
  <c r="K125" i="110"/>
  <c r="K126" i="110"/>
  <c r="K127" i="110"/>
  <c r="K128" i="110"/>
  <c r="K129" i="110"/>
  <c r="K130" i="110"/>
  <c r="K131" i="110"/>
  <c r="K132" i="110"/>
  <c r="K133" i="110"/>
  <c r="K134" i="110"/>
  <c r="K135" i="110"/>
  <c r="K136" i="110"/>
  <c r="K137" i="110"/>
  <c r="K138" i="110"/>
  <c r="K139" i="110"/>
  <c r="K140" i="110"/>
  <c r="K141" i="110"/>
  <c r="K142" i="110"/>
  <c r="K143" i="110"/>
  <c r="K144" i="110"/>
  <c r="K145" i="110"/>
  <c r="J2" i="110"/>
  <c r="J3" i="110"/>
  <c r="J4" i="110"/>
  <c r="J5" i="110"/>
  <c r="J6" i="110"/>
  <c r="J7" i="110"/>
  <c r="J8" i="110"/>
  <c r="J9" i="110"/>
  <c r="J10" i="110"/>
  <c r="J11" i="110"/>
  <c r="J12" i="110"/>
  <c r="J13" i="110"/>
  <c r="J14" i="110"/>
  <c r="J15" i="110"/>
  <c r="J16" i="110"/>
  <c r="J17" i="110"/>
  <c r="J18" i="110"/>
  <c r="J19" i="110"/>
  <c r="J20" i="110"/>
  <c r="J21" i="110"/>
  <c r="J22" i="110"/>
  <c r="J23" i="110"/>
  <c r="J24" i="110"/>
  <c r="J25" i="110"/>
  <c r="J26" i="110"/>
  <c r="J27" i="110"/>
  <c r="J28" i="110"/>
  <c r="J29" i="110"/>
  <c r="J30" i="110"/>
  <c r="J31" i="110"/>
  <c r="J32" i="110"/>
  <c r="J33" i="110"/>
  <c r="J34" i="110"/>
  <c r="J35" i="110"/>
  <c r="J36" i="110"/>
  <c r="J37" i="110"/>
  <c r="J38" i="110"/>
  <c r="J39" i="110"/>
  <c r="J40" i="110"/>
  <c r="J41" i="110"/>
  <c r="J42" i="110"/>
  <c r="J43" i="110"/>
  <c r="J44" i="110"/>
  <c r="J45" i="110"/>
  <c r="J46" i="110"/>
  <c r="J47" i="110"/>
  <c r="J48" i="110"/>
  <c r="J49" i="110"/>
  <c r="J50" i="110"/>
  <c r="J51" i="110"/>
  <c r="J52" i="110"/>
  <c r="J53" i="110"/>
  <c r="J54" i="110"/>
  <c r="J55" i="110"/>
  <c r="J56" i="110"/>
  <c r="J57" i="110"/>
  <c r="J58" i="110"/>
  <c r="J59" i="110"/>
  <c r="J60" i="110"/>
  <c r="J61" i="110"/>
  <c r="J62" i="110"/>
  <c r="J63" i="110"/>
  <c r="J64" i="110"/>
  <c r="J65" i="110"/>
  <c r="J66" i="110"/>
  <c r="J67" i="110"/>
  <c r="J68" i="110"/>
  <c r="J69" i="110"/>
  <c r="J70" i="110"/>
  <c r="J71" i="110"/>
  <c r="J72" i="110"/>
  <c r="J73" i="110"/>
  <c r="J74" i="110"/>
  <c r="J75" i="110"/>
  <c r="J76" i="110"/>
  <c r="J77" i="110"/>
  <c r="J78" i="110"/>
  <c r="J79" i="110"/>
  <c r="J80" i="110"/>
  <c r="J81" i="110"/>
  <c r="J82" i="110"/>
  <c r="J83" i="110"/>
  <c r="J84" i="110"/>
  <c r="J85" i="110"/>
  <c r="J86" i="110"/>
  <c r="J87" i="110"/>
  <c r="J88" i="110"/>
  <c r="J89" i="110"/>
  <c r="J90" i="110"/>
  <c r="J91" i="110"/>
  <c r="J92" i="110"/>
  <c r="J93" i="110"/>
  <c r="J94" i="110"/>
  <c r="J95" i="110"/>
  <c r="J96" i="110"/>
  <c r="J97" i="110"/>
  <c r="J98" i="110"/>
  <c r="J99" i="110"/>
  <c r="J100" i="110"/>
  <c r="J101" i="110"/>
  <c r="J102" i="110"/>
  <c r="J103" i="110"/>
  <c r="J104" i="110"/>
  <c r="J105" i="110"/>
  <c r="J106" i="110"/>
  <c r="J107" i="110"/>
  <c r="J108" i="110"/>
  <c r="J109" i="110"/>
  <c r="J110" i="110"/>
  <c r="J111" i="110"/>
  <c r="J112" i="110"/>
  <c r="J113" i="110"/>
  <c r="J114" i="110"/>
  <c r="J115" i="110"/>
  <c r="J116" i="110"/>
  <c r="J117" i="110"/>
  <c r="J118" i="110"/>
  <c r="J119" i="110"/>
  <c r="J120" i="110"/>
  <c r="J121" i="110"/>
  <c r="J122" i="110"/>
  <c r="J123" i="110"/>
  <c r="J124" i="110"/>
  <c r="J125" i="110"/>
  <c r="J126" i="110"/>
  <c r="J127" i="110"/>
  <c r="J128" i="110"/>
  <c r="J129" i="110"/>
  <c r="J130" i="110"/>
  <c r="J131" i="110"/>
  <c r="J132" i="110"/>
  <c r="J133" i="110"/>
  <c r="J134" i="110"/>
  <c r="J135" i="110"/>
  <c r="J136" i="110"/>
  <c r="J137" i="110"/>
  <c r="J138" i="110"/>
  <c r="J139" i="110"/>
  <c r="J140" i="110"/>
  <c r="J141" i="110"/>
  <c r="J142" i="110"/>
  <c r="J143" i="110"/>
  <c r="J144" i="110"/>
  <c r="J145" i="110"/>
  <c r="E122" i="109" l="1"/>
  <c r="D14" i="112"/>
  <c r="B2" i="109"/>
  <c r="B3" i="109"/>
  <c r="B4" i="109"/>
  <c r="B5" i="109"/>
  <c r="B6" i="109"/>
  <c r="B7" i="109"/>
  <c r="B8" i="109"/>
  <c r="B9" i="109"/>
  <c r="B10" i="109"/>
  <c r="B11" i="109"/>
  <c r="B12" i="109"/>
  <c r="B13" i="109"/>
  <c r="B14" i="109"/>
  <c r="B15" i="109"/>
  <c r="B16" i="109"/>
  <c r="B17" i="109"/>
  <c r="B18" i="109"/>
  <c r="B19" i="109"/>
  <c r="B20" i="109"/>
  <c r="B21" i="109"/>
  <c r="B22" i="109"/>
  <c r="B23" i="109"/>
  <c r="B24" i="109"/>
  <c r="B25" i="109"/>
  <c r="B26" i="109"/>
  <c r="B27" i="109"/>
  <c r="B28" i="109"/>
  <c r="B29" i="109"/>
  <c r="B30" i="109"/>
  <c r="B31" i="109"/>
  <c r="B32" i="109"/>
  <c r="B33" i="109"/>
  <c r="B34" i="109"/>
  <c r="B35" i="109"/>
  <c r="B36" i="109"/>
  <c r="B37" i="109"/>
  <c r="B38" i="109"/>
  <c r="B39" i="109"/>
  <c r="B40" i="109"/>
  <c r="B41" i="109"/>
  <c r="B42" i="109"/>
  <c r="B43" i="109"/>
  <c r="B44" i="109"/>
  <c r="B45" i="109"/>
  <c r="B46" i="109"/>
  <c r="B47" i="109"/>
  <c r="B48" i="109"/>
  <c r="B49" i="109"/>
  <c r="B50" i="109"/>
  <c r="B51" i="109"/>
  <c r="B52" i="109"/>
  <c r="B53" i="109"/>
  <c r="B54" i="109"/>
  <c r="B55" i="109"/>
  <c r="B56" i="109"/>
  <c r="B57" i="109"/>
  <c r="B58" i="109"/>
  <c r="B59" i="109"/>
  <c r="B60" i="109"/>
  <c r="B61" i="109"/>
  <c r="B62" i="109"/>
  <c r="B63" i="109"/>
  <c r="B64" i="109"/>
  <c r="B65" i="109"/>
  <c r="B66" i="109"/>
  <c r="B67" i="109"/>
  <c r="B68" i="109"/>
  <c r="B69" i="109"/>
  <c r="B70" i="109"/>
  <c r="B71" i="109"/>
  <c r="B72" i="109"/>
  <c r="B73" i="109"/>
  <c r="B74" i="109"/>
  <c r="B75" i="109"/>
  <c r="B76" i="109"/>
  <c r="B77" i="109"/>
  <c r="B78" i="109"/>
  <c r="B79" i="109"/>
  <c r="B80" i="109"/>
  <c r="B81" i="109"/>
  <c r="B82" i="109"/>
  <c r="B83" i="109"/>
  <c r="B84" i="109"/>
  <c r="B85" i="109"/>
  <c r="B86" i="109"/>
  <c r="B87" i="109"/>
  <c r="B88" i="109"/>
  <c r="B89" i="109"/>
  <c r="B90" i="109"/>
  <c r="B91" i="109"/>
  <c r="B92" i="109"/>
  <c r="B93" i="109"/>
  <c r="B94" i="109"/>
  <c r="B95" i="109"/>
  <c r="B96" i="109"/>
  <c r="B97" i="109"/>
  <c r="B98" i="109"/>
  <c r="B99" i="109"/>
  <c r="B100" i="109"/>
  <c r="B101" i="109"/>
  <c r="B102" i="109"/>
  <c r="B103" i="109"/>
  <c r="B104" i="109"/>
  <c r="B105" i="109"/>
  <c r="B106" i="109"/>
  <c r="B107" i="109"/>
  <c r="B108" i="109"/>
  <c r="B109" i="109"/>
  <c r="B110" i="109"/>
  <c r="B111" i="109"/>
  <c r="B112" i="109"/>
  <c r="B113" i="109"/>
  <c r="B114" i="109"/>
  <c r="B115" i="109"/>
  <c r="B116" i="109"/>
  <c r="B117" i="109"/>
  <c r="B118" i="109"/>
  <c r="B119" i="109"/>
  <c r="B120" i="109"/>
  <c r="B121" i="109"/>
  <c r="E2" i="109"/>
  <c r="E3" i="109"/>
  <c r="E4" i="109"/>
  <c r="E5" i="109"/>
  <c r="E6" i="109"/>
  <c r="E7" i="109"/>
  <c r="E8" i="109"/>
  <c r="E9" i="109"/>
  <c r="E10" i="109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47" i="109"/>
  <c r="E48" i="109"/>
  <c r="E49" i="109"/>
  <c r="E50" i="109"/>
  <c r="E51" i="109"/>
  <c r="E52" i="109"/>
  <c r="E53" i="109"/>
  <c r="E54" i="109"/>
  <c r="E55" i="109"/>
  <c r="E56" i="109"/>
  <c r="E57" i="109"/>
  <c r="E58" i="109"/>
  <c r="E59" i="109"/>
  <c r="E60" i="109"/>
  <c r="E61" i="109"/>
  <c r="E62" i="109"/>
  <c r="E63" i="109"/>
  <c r="E64" i="109"/>
  <c r="E65" i="109"/>
  <c r="E66" i="109"/>
  <c r="E67" i="109"/>
  <c r="E68" i="109"/>
  <c r="E69" i="109"/>
  <c r="E70" i="109"/>
  <c r="E71" i="109"/>
  <c r="E72" i="109"/>
  <c r="E73" i="109"/>
  <c r="E74" i="109"/>
  <c r="E75" i="109"/>
  <c r="E76" i="109"/>
  <c r="E77" i="109"/>
  <c r="E78" i="109"/>
  <c r="E79" i="109"/>
  <c r="E80" i="109"/>
  <c r="E81" i="109"/>
  <c r="E82" i="109"/>
  <c r="E83" i="109"/>
  <c r="E84" i="109"/>
  <c r="E85" i="109"/>
  <c r="E86" i="109"/>
  <c r="E87" i="109"/>
  <c r="E88" i="109"/>
  <c r="E89" i="109"/>
  <c r="E90" i="109"/>
  <c r="E91" i="109"/>
  <c r="E92" i="109"/>
  <c r="E93" i="109"/>
  <c r="E94" i="109"/>
  <c r="E95" i="109"/>
  <c r="E96" i="109"/>
  <c r="E97" i="109"/>
  <c r="E98" i="109"/>
  <c r="E99" i="109"/>
  <c r="E100" i="109"/>
  <c r="E101" i="109"/>
  <c r="E102" i="109"/>
  <c r="E103" i="109"/>
  <c r="E104" i="109"/>
  <c r="E105" i="109"/>
  <c r="E106" i="109"/>
  <c r="E107" i="109"/>
  <c r="E108" i="109"/>
  <c r="E109" i="109"/>
  <c r="E110" i="109"/>
  <c r="E111" i="109"/>
  <c r="E112" i="109"/>
  <c r="E113" i="109"/>
  <c r="E114" i="109"/>
  <c r="E115" i="109"/>
  <c r="E116" i="109"/>
  <c r="E117" i="109"/>
  <c r="E118" i="109"/>
  <c r="E119" i="109"/>
  <c r="E120" i="109"/>
  <c r="E121" i="109"/>
  <c r="Q2" i="108"/>
  <c r="Q3" i="108"/>
  <c r="Q4" i="108"/>
  <c r="Q5" i="108"/>
  <c r="Q6" i="108"/>
  <c r="Q7" i="108"/>
  <c r="Q8" i="108"/>
  <c r="Q9" i="108"/>
  <c r="Q10" i="108"/>
  <c r="Q11" i="108"/>
  <c r="Q12" i="108"/>
  <c r="Q13" i="108"/>
  <c r="Q14" i="108"/>
  <c r="Q15" i="108"/>
  <c r="Q16" i="108"/>
  <c r="Q17" i="108"/>
  <c r="Q18" i="108"/>
  <c r="Q19" i="108"/>
  <c r="Q20" i="108"/>
  <c r="Q21" i="108"/>
  <c r="Q22" i="108"/>
  <c r="Q23" i="108"/>
  <c r="Q24" i="108"/>
  <c r="Q25" i="108"/>
  <c r="Q26" i="108"/>
  <c r="Q27" i="108"/>
  <c r="Q28" i="108"/>
  <c r="Q29" i="108"/>
  <c r="Q30" i="108"/>
  <c r="Q31" i="108"/>
  <c r="Q32" i="108"/>
  <c r="Q33" i="108"/>
  <c r="Q34" i="108"/>
  <c r="Q35" i="108"/>
  <c r="Q36" i="108"/>
  <c r="Q37" i="108"/>
  <c r="Q38" i="108"/>
  <c r="Q39" i="108"/>
  <c r="Q40" i="108"/>
  <c r="Q41" i="108"/>
  <c r="Q42" i="108"/>
  <c r="Q43" i="108"/>
  <c r="Q44" i="108"/>
  <c r="Q45" i="108"/>
  <c r="Q46" i="108"/>
  <c r="Q47" i="108"/>
  <c r="Q48" i="108"/>
  <c r="Q49" i="108"/>
  <c r="Q50" i="108"/>
  <c r="Q51" i="108"/>
  <c r="Q52" i="108"/>
  <c r="Q53" i="108"/>
  <c r="Q54" i="108"/>
  <c r="Q55" i="108"/>
  <c r="Q56" i="108"/>
  <c r="Q57" i="108"/>
  <c r="Q58" i="108"/>
  <c r="Q59" i="108"/>
  <c r="Q60" i="108"/>
  <c r="Q61" i="108"/>
  <c r="Q62" i="108"/>
  <c r="Q63" i="108"/>
  <c r="Q64" i="108"/>
  <c r="Q65" i="108"/>
  <c r="Q66" i="108"/>
  <c r="Q67" i="108"/>
  <c r="Q68" i="108"/>
  <c r="Q69" i="108"/>
  <c r="Q70" i="108"/>
  <c r="Q71" i="108"/>
  <c r="Q72" i="108"/>
  <c r="Q73" i="108"/>
  <c r="Q74" i="108"/>
  <c r="Q75" i="108"/>
  <c r="Q76" i="108"/>
  <c r="Q77" i="108"/>
  <c r="Q78" i="108"/>
  <c r="Q79" i="108"/>
  <c r="Q80" i="108"/>
  <c r="Q81" i="108"/>
  <c r="Q82" i="108"/>
  <c r="Q83" i="108"/>
  <c r="Q84" i="108"/>
  <c r="Q85" i="108"/>
  <c r="Q86" i="108"/>
  <c r="Q87" i="108"/>
  <c r="Q88" i="108"/>
  <c r="Q89" i="108"/>
  <c r="Q90" i="108"/>
  <c r="Q91" i="108"/>
  <c r="Q92" i="108"/>
  <c r="Q93" i="108"/>
  <c r="Q94" i="108"/>
  <c r="Q95" i="108"/>
  <c r="Q96" i="108"/>
  <c r="Q97" i="108"/>
  <c r="Q98" i="108"/>
  <c r="Q99" i="108"/>
  <c r="Q100" i="108"/>
  <c r="Q101" i="108"/>
  <c r="Q102" i="108"/>
  <c r="Q103" i="108"/>
  <c r="Q104" i="108"/>
  <c r="Q105" i="108"/>
  <c r="Q106" i="108"/>
  <c r="Q107" i="108"/>
  <c r="Q108" i="108"/>
  <c r="Q109" i="108"/>
  <c r="Q110" i="108"/>
  <c r="Q111" i="108"/>
  <c r="Q112" i="108"/>
  <c r="Q113" i="108"/>
  <c r="Q114" i="108"/>
  <c r="Q115" i="108"/>
  <c r="Q116" i="108"/>
  <c r="Q117" i="108"/>
  <c r="Q118" i="108"/>
  <c r="Q119" i="108"/>
  <c r="Q120" i="108"/>
  <c r="Q121" i="108"/>
  <c r="P2" i="108"/>
  <c r="P3" i="108"/>
  <c r="P4" i="108"/>
  <c r="P5" i="108"/>
  <c r="P6" i="108"/>
  <c r="P7" i="108"/>
  <c r="P8" i="108"/>
  <c r="P9" i="108"/>
  <c r="P10" i="108"/>
  <c r="P11" i="108"/>
  <c r="P12" i="108"/>
  <c r="P13" i="108"/>
  <c r="P14" i="108"/>
  <c r="P15" i="108"/>
  <c r="P16" i="108"/>
  <c r="P17" i="108"/>
  <c r="P18" i="108"/>
  <c r="P19" i="108"/>
  <c r="P20" i="108"/>
  <c r="P21" i="108"/>
  <c r="P22" i="108"/>
  <c r="P23" i="108"/>
  <c r="P24" i="108"/>
  <c r="P25" i="108"/>
  <c r="P26" i="108"/>
  <c r="P27" i="108"/>
  <c r="P28" i="108"/>
  <c r="P29" i="108"/>
  <c r="P30" i="108"/>
  <c r="P31" i="108"/>
  <c r="P32" i="108"/>
  <c r="P33" i="108"/>
  <c r="P34" i="108"/>
  <c r="P35" i="108"/>
  <c r="P36" i="108"/>
  <c r="P37" i="108"/>
  <c r="P38" i="108"/>
  <c r="P39" i="108"/>
  <c r="P40" i="108"/>
  <c r="P41" i="108"/>
  <c r="P42" i="108"/>
  <c r="P43" i="108"/>
  <c r="P44" i="108"/>
  <c r="P45" i="108"/>
  <c r="P46" i="108"/>
  <c r="P47" i="108"/>
  <c r="P48" i="108"/>
  <c r="P49" i="108"/>
  <c r="P50" i="108"/>
  <c r="P51" i="108"/>
  <c r="P52" i="108"/>
  <c r="P53" i="108"/>
  <c r="P54" i="108"/>
  <c r="P55" i="108"/>
  <c r="P56" i="108"/>
  <c r="P57" i="108"/>
  <c r="P58" i="108"/>
  <c r="P59" i="108"/>
  <c r="P60" i="108"/>
  <c r="P61" i="108"/>
  <c r="P62" i="108"/>
  <c r="P63" i="108"/>
  <c r="P64" i="108"/>
  <c r="P65" i="108"/>
  <c r="P66" i="108"/>
  <c r="P67" i="108"/>
  <c r="P68" i="108"/>
  <c r="P69" i="108"/>
  <c r="P70" i="108"/>
  <c r="P71" i="108"/>
  <c r="P72" i="108"/>
  <c r="P73" i="108"/>
  <c r="P74" i="108"/>
  <c r="P75" i="108"/>
  <c r="P76" i="108"/>
  <c r="P77" i="108"/>
  <c r="P78" i="108"/>
  <c r="P79" i="108"/>
  <c r="P80" i="108"/>
  <c r="P81" i="108"/>
  <c r="P82" i="108"/>
  <c r="P83" i="108"/>
  <c r="P84" i="108"/>
  <c r="P85" i="108"/>
  <c r="P86" i="108"/>
  <c r="P87" i="108"/>
  <c r="P88" i="108"/>
  <c r="P89" i="108"/>
  <c r="P90" i="108"/>
  <c r="P91" i="108"/>
  <c r="P92" i="108"/>
  <c r="P93" i="108"/>
  <c r="P94" i="108"/>
  <c r="P95" i="108"/>
  <c r="P96" i="108"/>
  <c r="P97" i="108"/>
  <c r="P98" i="108"/>
  <c r="P99" i="108"/>
  <c r="P100" i="108"/>
  <c r="P101" i="108"/>
  <c r="P102" i="108"/>
  <c r="P103" i="108"/>
  <c r="P104" i="108"/>
  <c r="P105" i="108"/>
  <c r="P106" i="108"/>
  <c r="P107" i="108"/>
  <c r="P108" i="108"/>
  <c r="P109" i="108"/>
  <c r="P110" i="108"/>
  <c r="P111" i="108"/>
  <c r="P112" i="108"/>
  <c r="P113" i="108"/>
  <c r="P114" i="108"/>
  <c r="P115" i="108"/>
  <c r="P116" i="108"/>
  <c r="P117" i="108"/>
  <c r="P118" i="108"/>
  <c r="P119" i="108"/>
  <c r="P120" i="108"/>
  <c r="P121" i="108"/>
  <c r="O2" i="108"/>
  <c r="O3" i="108"/>
  <c r="O4" i="108"/>
  <c r="O5" i="108"/>
  <c r="O6" i="108"/>
  <c r="O7" i="108"/>
  <c r="O8" i="108"/>
  <c r="O9" i="108"/>
  <c r="O10" i="108"/>
  <c r="O11" i="108"/>
  <c r="O12" i="108"/>
  <c r="O13" i="108"/>
  <c r="O14" i="108"/>
  <c r="O15" i="108"/>
  <c r="O16" i="108"/>
  <c r="O17" i="108"/>
  <c r="O18" i="108"/>
  <c r="O19" i="108"/>
  <c r="O20" i="108"/>
  <c r="O21" i="108"/>
  <c r="O22" i="108"/>
  <c r="O23" i="108"/>
  <c r="O24" i="108"/>
  <c r="O25" i="108"/>
  <c r="O26" i="108"/>
  <c r="O27" i="108"/>
  <c r="O28" i="108"/>
  <c r="O29" i="108"/>
  <c r="O30" i="108"/>
  <c r="O31" i="108"/>
  <c r="O32" i="108"/>
  <c r="O33" i="108"/>
  <c r="O34" i="108"/>
  <c r="O35" i="108"/>
  <c r="O36" i="108"/>
  <c r="O37" i="108"/>
  <c r="O38" i="108"/>
  <c r="O39" i="108"/>
  <c r="O40" i="108"/>
  <c r="O41" i="108"/>
  <c r="O42" i="108"/>
  <c r="O43" i="108"/>
  <c r="O44" i="108"/>
  <c r="O45" i="108"/>
  <c r="O46" i="108"/>
  <c r="O47" i="108"/>
  <c r="O48" i="108"/>
  <c r="O49" i="108"/>
  <c r="O50" i="108"/>
  <c r="O51" i="108"/>
  <c r="O52" i="108"/>
  <c r="O53" i="108"/>
  <c r="O54" i="108"/>
  <c r="O55" i="108"/>
  <c r="O56" i="108"/>
  <c r="O57" i="108"/>
  <c r="O58" i="108"/>
  <c r="O59" i="108"/>
  <c r="O60" i="108"/>
  <c r="O61" i="108"/>
  <c r="O62" i="108"/>
  <c r="O63" i="108"/>
  <c r="O64" i="108"/>
  <c r="O65" i="108"/>
  <c r="O66" i="108"/>
  <c r="O67" i="108"/>
  <c r="O68" i="108"/>
  <c r="O69" i="108"/>
  <c r="O70" i="108"/>
  <c r="O71" i="108"/>
  <c r="O72" i="108"/>
  <c r="O73" i="108"/>
  <c r="O74" i="108"/>
  <c r="O75" i="108"/>
  <c r="O76" i="108"/>
  <c r="O77" i="108"/>
  <c r="O78" i="108"/>
  <c r="O79" i="108"/>
  <c r="O80" i="108"/>
  <c r="O81" i="108"/>
  <c r="O82" i="108"/>
  <c r="O83" i="108"/>
  <c r="O84" i="108"/>
  <c r="O85" i="108"/>
  <c r="O86" i="108"/>
  <c r="O87" i="108"/>
  <c r="O88" i="108"/>
  <c r="O89" i="108"/>
  <c r="O90" i="108"/>
  <c r="O91" i="108"/>
  <c r="O92" i="108"/>
  <c r="O93" i="108"/>
  <c r="O94" i="108"/>
  <c r="O95" i="108"/>
  <c r="O96" i="108"/>
  <c r="O97" i="108"/>
  <c r="O98" i="108"/>
  <c r="O99" i="108"/>
  <c r="O100" i="108"/>
  <c r="O101" i="108"/>
  <c r="O102" i="108"/>
  <c r="O103" i="108"/>
  <c r="O104" i="108"/>
  <c r="O105" i="108"/>
  <c r="O106" i="108"/>
  <c r="O107" i="108"/>
  <c r="O108" i="108"/>
  <c r="O109" i="108"/>
  <c r="O110" i="108"/>
  <c r="O111" i="108"/>
  <c r="O112" i="108"/>
  <c r="O113" i="108"/>
  <c r="O114" i="108"/>
  <c r="O115" i="108"/>
  <c r="O116" i="108"/>
  <c r="O117" i="108"/>
  <c r="O118" i="108"/>
  <c r="O119" i="108"/>
  <c r="O120" i="108"/>
  <c r="O121" i="108"/>
  <c r="N2" i="108"/>
  <c r="N3" i="108"/>
  <c r="N4" i="108"/>
  <c r="N5" i="108"/>
  <c r="N6" i="108"/>
  <c r="N7" i="108"/>
  <c r="N8" i="108"/>
  <c r="N9" i="108"/>
  <c r="N10" i="108"/>
  <c r="N11" i="108"/>
  <c r="N12" i="108"/>
  <c r="N13" i="108"/>
  <c r="N14" i="108"/>
  <c r="N15" i="108"/>
  <c r="N16" i="108"/>
  <c r="N17" i="108"/>
  <c r="N18" i="108"/>
  <c r="N19" i="108"/>
  <c r="N20" i="108"/>
  <c r="N21" i="108"/>
  <c r="N22" i="108"/>
  <c r="N23" i="108"/>
  <c r="N24" i="108"/>
  <c r="N25" i="108"/>
  <c r="N26" i="108"/>
  <c r="N27" i="108"/>
  <c r="N28" i="108"/>
  <c r="N29" i="108"/>
  <c r="N30" i="108"/>
  <c r="N31" i="108"/>
  <c r="N32" i="108"/>
  <c r="N33" i="108"/>
  <c r="N34" i="108"/>
  <c r="N35" i="108"/>
  <c r="N36" i="108"/>
  <c r="N37" i="108"/>
  <c r="N38" i="108"/>
  <c r="N39" i="108"/>
  <c r="N40" i="108"/>
  <c r="N41" i="108"/>
  <c r="N42" i="108"/>
  <c r="N43" i="108"/>
  <c r="N44" i="108"/>
  <c r="N45" i="108"/>
  <c r="N46" i="108"/>
  <c r="N47" i="108"/>
  <c r="N48" i="108"/>
  <c r="N49" i="108"/>
  <c r="N50" i="108"/>
  <c r="N51" i="108"/>
  <c r="N52" i="108"/>
  <c r="N53" i="108"/>
  <c r="N54" i="108"/>
  <c r="N55" i="108"/>
  <c r="N56" i="108"/>
  <c r="N57" i="108"/>
  <c r="N58" i="108"/>
  <c r="N59" i="108"/>
  <c r="N60" i="108"/>
  <c r="N61" i="108"/>
  <c r="N62" i="108"/>
  <c r="N63" i="108"/>
  <c r="N64" i="108"/>
  <c r="N65" i="108"/>
  <c r="N66" i="108"/>
  <c r="N67" i="108"/>
  <c r="N68" i="108"/>
  <c r="N69" i="108"/>
  <c r="N70" i="108"/>
  <c r="N71" i="108"/>
  <c r="N72" i="108"/>
  <c r="N73" i="108"/>
  <c r="N74" i="108"/>
  <c r="N75" i="108"/>
  <c r="N76" i="108"/>
  <c r="N77" i="108"/>
  <c r="N78" i="108"/>
  <c r="N79" i="108"/>
  <c r="N80" i="108"/>
  <c r="N81" i="108"/>
  <c r="N82" i="108"/>
  <c r="N83" i="108"/>
  <c r="N84" i="108"/>
  <c r="N85" i="108"/>
  <c r="N86" i="108"/>
  <c r="N87" i="108"/>
  <c r="N88" i="108"/>
  <c r="N89" i="108"/>
  <c r="N90" i="108"/>
  <c r="N91" i="108"/>
  <c r="N92" i="108"/>
  <c r="N93" i="108"/>
  <c r="N94" i="108"/>
  <c r="N95" i="108"/>
  <c r="N96" i="108"/>
  <c r="N97" i="108"/>
  <c r="N98" i="108"/>
  <c r="N99" i="108"/>
  <c r="N100" i="108"/>
  <c r="N101" i="108"/>
  <c r="N102" i="108"/>
  <c r="N103" i="108"/>
  <c r="N104" i="108"/>
  <c r="N105" i="108"/>
  <c r="N106" i="108"/>
  <c r="N107" i="108"/>
  <c r="N108" i="108"/>
  <c r="N109" i="108"/>
  <c r="N110" i="108"/>
  <c r="N111" i="108"/>
  <c r="N112" i="108"/>
  <c r="N113" i="108"/>
  <c r="N114" i="108"/>
  <c r="N115" i="108"/>
  <c r="N116" i="108"/>
  <c r="N117" i="108"/>
  <c r="N118" i="108"/>
  <c r="N119" i="108"/>
  <c r="N120" i="108"/>
  <c r="N121" i="108"/>
  <c r="M2" i="108"/>
  <c r="M3" i="108"/>
  <c r="M4" i="108"/>
  <c r="M5" i="108"/>
  <c r="M6" i="108"/>
  <c r="M7" i="108"/>
  <c r="M8" i="108"/>
  <c r="M9" i="108"/>
  <c r="M10" i="108"/>
  <c r="M11" i="108"/>
  <c r="M12" i="108"/>
  <c r="M13" i="108"/>
  <c r="M14" i="108"/>
  <c r="M15" i="108"/>
  <c r="M16" i="108"/>
  <c r="M17" i="108"/>
  <c r="M18" i="108"/>
  <c r="M19" i="108"/>
  <c r="M20" i="108"/>
  <c r="M21" i="108"/>
  <c r="M22" i="108"/>
  <c r="M23" i="108"/>
  <c r="M24" i="108"/>
  <c r="M25" i="108"/>
  <c r="M26" i="108"/>
  <c r="M27" i="108"/>
  <c r="M28" i="108"/>
  <c r="M29" i="108"/>
  <c r="M30" i="108"/>
  <c r="M31" i="108"/>
  <c r="M32" i="108"/>
  <c r="M33" i="108"/>
  <c r="M34" i="108"/>
  <c r="M35" i="108"/>
  <c r="M36" i="108"/>
  <c r="M37" i="108"/>
  <c r="M38" i="108"/>
  <c r="M39" i="108"/>
  <c r="M40" i="108"/>
  <c r="M41" i="108"/>
  <c r="M42" i="108"/>
  <c r="M43" i="108"/>
  <c r="M44" i="108"/>
  <c r="M45" i="108"/>
  <c r="M46" i="108"/>
  <c r="M47" i="108"/>
  <c r="M48" i="108"/>
  <c r="M49" i="108"/>
  <c r="M50" i="108"/>
  <c r="M51" i="108"/>
  <c r="M52" i="108"/>
  <c r="M53" i="108"/>
  <c r="M54" i="108"/>
  <c r="M55" i="108"/>
  <c r="M56" i="108"/>
  <c r="M57" i="108"/>
  <c r="M58" i="108"/>
  <c r="M59" i="108"/>
  <c r="M60" i="108"/>
  <c r="M61" i="108"/>
  <c r="M62" i="108"/>
  <c r="M63" i="108"/>
  <c r="M64" i="108"/>
  <c r="M65" i="108"/>
  <c r="M66" i="108"/>
  <c r="M67" i="108"/>
  <c r="M68" i="108"/>
  <c r="M69" i="108"/>
  <c r="M70" i="108"/>
  <c r="M71" i="108"/>
  <c r="M72" i="108"/>
  <c r="M73" i="108"/>
  <c r="M74" i="108"/>
  <c r="M75" i="108"/>
  <c r="M76" i="108"/>
  <c r="M77" i="108"/>
  <c r="M78" i="108"/>
  <c r="M79" i="108"/>
  <c r="M80" i="108"/>
  <c r="M81" i="108"/>
  <c r="M82" i="108"/>
  <c r="M83" i="108"/>
  <c r="M84" i="108"/>
  <c r="M85" i="108"/>
  <c r="M86" i="108"/>
  <c r="M87" i="108"/>
  <c r="M88" i="108"/>
  <c r="M89" i="108"/>
  <c r="M90" i="108"/>
  <c r="M91" i="108"/>
  <c r="M92" i="108"/>
  <c r="M93" i="108"/>
  <c r="M94" i="108"/>
  <c r="M95" i="108"/>
  <c r="M96" i="108"/>
  <c r="M97" i="108"/>
  <c r="M98" i="108"/>
  <c r="M99" i="108"/>
  <c r="M100" i="108"/>
  <c r="M101" i="108"/>
  <c r="M102" i="108"/>
  <c r="M103" i="108"/>
  <c r="M104" i="108"/>
  <c r="M105" i="108"/>
  <c r="M106" i="108"/>
  <c r="M107" i="108"/>
  <c r="M108" i="108"/>
  <c r="M109" i="108"/>
  <c r="M110" i="108"/>
  <c r="M111" i="108"/>
  <c r="M112" i="108"/>
  <c r="M113" i="108"/>
  <c r="M114" i="108"/>
  <c r="M115" i="108"/>
  <c r="M116" i="108"/>
  <c r="M117" i="108"/>
  <c r="M118" i="108"/>
  <c r="M119" i="108"/>
  <c r="M120" i="108"/>
  <c r="M121" i="108"/>
  <c r="L2" i="108"/>
  <c r="L3" i="108"/>
  <c r="L4" i="108"/>
  <c r="L5" i="108"/>
  <c r="L6" i="108"/>
  <c r="L7" i="108"/>
  <c r="L8" i="108"/>
  <c r="L9" i="108"/>
  <c r="L10" i="108"/>
  <c r="L11" i="108"/>
  <c r="L12" i="108"/>
  <c r="L13" i="108"/>
  <c r="L14" i="108"/>
  <c r="L15" i="108"/>
  <c r="L16" i="108"/>
  <c r="L17" i="108"/>
  <c r="L18" i="108"/>
  <c r="L19" i="108"/>
  <c r="L20" i="108"/>
  <c r="L21" i="108"/>
  <c r="L22" i="108"/>
  <c r="L23" i="108"/>
  <c r="L24" i="108"/>
  <c r="L25" i="108"/>
  <c r="L26" i="108"/>
  <c r="L27" i="108"/>
  <c r="L28" i="108"/>
  <c r="L29" i="108"/>
  <c r="L30" i="108"/>
  <c r="L31" i="108"/>
  <c r="L32" i="108"/>
  <c r="L33" i="108"/>
  <c r="L34" i="108"/>
  <c r="L35" i="108"/>
  <c r="L36" i="108"/>
  <c r="L37" i="108"/>
  <c r="L38" i="108"/>
  <c r="L39" i="108"/>
  <c r="L40" i="108"/>
  <c r="L41" i="108"/>
  <c r="L42" i="108"/>
  <c r="L43" i="108"/>
  <c r="L44" i="108"/>
  <c r="L45" i="108"/>
  <c r="L46" i="108"/>
  <c r="L47" i="108"/>
  <c r="L48" i="108"/>
  <c r="L49" i="108"/>
  <c r="L50" i="108"/>
  <c r="L51" i="108"/>
  <c r="L52" i="108"/>
  <c r="L53" i="108"/>
  <c r="L54" i="108"/>
  <c r="L55" i="108"/>
  <c r="L56" i="108"/>
  <c r="L57" i="108"/>
  <c r="L58" i="108"/>
  <c r="L59" i="108"/>
  <c r="L60" i="108"/>
  <c r="L61" i="108"/>
  <c r="L62" i="108"/>
  <c r="L63" i="108"/>
  <c r="L64" i="108"/>
  <c r="L65" i="108"/>
  <c r="L66" i="108"/>
  <c r="L67" i="108"/>
  <c r="L68" i="108"/>
  <c r="L69" i="108"/>
  <c r="L70" i="108"/>
  <c r="L71" i="108"/>
  <c r="L72" i="108"/>
  <c r="L73" i="108"/>
  <c r="L74" i="108"/>
  <c r="L75" i="108"/>
  <c r="L76" i="108"/>
  <c r="L77" i="108"/>
  <c r="L78" i="108"/>
  <c r="L79" i="108"/>
  <c r="L80" i="108"/>
  <c r="L81" i="108"/>
  <c r="L82" i="108"/>
  <c r="L83" i="108"/>
  <c r="L84" i="108"/>
  <c r="L85" i="108"/>
  <c r="L86" i="108"/>
  <c r="L87" i="108"/>
  <c r="L88" i="108"/>
  <c r="L89" i="108"/>
  <c r="L90" i="108"/>
  <c r="L91" i="108"/>
  <c r="L92" i="108"/>
  <c r="L93" i="108"/>
  <c r="L94" i="108"/>
  <c r="L95" i="108"/>
  <c r="L96" i="108"/>
  <c r="L97" i="108"/>
  <c r="L98" i="108"/>
  <c r="L99" i="108"/>
  <c r="L100" i="108"/>
  <c r="L101" i="108"/>
  <c r="L102" i="108"/>
  <c r="L103" i="108"/>
  <c r="L104" i="108"/>
  <c r="L105" i="108"/>
  <c r="L106" i="108"/>
  <c r="L107" i="108"/>
  <c r="L108" i="108"/>
  <c r="L109" i="108"/>
  <c r="L110" i="108"/>
  <c r="L111" i="108"/>
  <c r="L112" i="108"/>
  <c r="L113" i="108"/>
  <c r="L114" i="108"/>
  <c r="L115" i="108"/>
  <c r="L116" i="108"/>
  <c r="L117" i="108"/>
  <c r="L118" i="108"/>
  <c r="L119" i="108"/>
  <c r="L120" i="108"/>
  <c r="L121" i="108"/>
  <c r="K2" i="108"/>
  <c r="K3" i="108"/>
  <c r="K4" i="108"/>
  <c r="K5" i="108"/>
  <c r="K6" i="108"/>
  <c r="K7" i="108"/>
  <c r="K8" i="108"/>
  <c r="K9" i="108"/>
  <c r="K10" i="108"/>
  <c r="K11" i="108"/>
  <c r="K12" i="108"/>
  <c r="K13" i="108"/>
  <c r="K14" i="108"/>
  <c r="K15" i="108"/>
  <c r="K16" i="108"/>
  <c r="K17" i="108"/>
  <c r="K18" i="108"/>
  <c r="K19" i="108"/>
  <c r="K20" i="108"/>
  <c r="K21" i="108"/>
  <c r="K22" i="108"/>
  <c r="K23" i="108"/>
  <c r="K24" i="108"/>
  <c r="K25" i="108"/>
  <c r="K26" i="108"/>
  <c r="K27" i="108"/>
  <c r="K28" i="108"/>
  <c r="K29" i="108"/>
  <c r="K30" i="108"/>
  <c r="K31" i="108"/>
  <c r="K32" i="108"/>
  <c r="K33" i="108"/>
  <c r="K34" i="108"/>
  <c r="K35" i="108"/>
  <c r="K36" i="108"/>
  <c r="K37" i="108"/>
  <c r="K38" i="108"/>
  <c r="K39" i="108"/>
  <c r="K40" i="108"/>
  <c r="K41" i="108"/>
  <c r="K42" i="108"/>
  <c r="K43" i="108"/>
  <c r="K44" i="108"/>
  <c r="K45" i="108"/>
  <c r="K46" i="108"/>
  <c r="K47" i="108"/>
  <c r="K48" i="108"/>
  <c r="K49" i="108"/>
  <c r="K50" i="108"/>
  <c r="K51" i="108"/>
  <c r="K52" i="108"/>
  <c r="K53" i="108"/>
  <c r="K54" i="108"/>
  <c r="K55" i="108"/>
  <c r="K56" i="108"/>
  <c r="K57" i="108"/>
  <c r="K58" i="108"/>
  <c r="K59" i="108"/>
  <c r="K60" i="108"/>
  <c r="K61" i="108"/>
  <c r="K62" i="108"/>
  <c r="K63" i="108"/>
  <c r="K64" i="108"/>
  <c r="K65" i="108"/>
  <c r="K66" i="108"/>
  <c r="K67" i="108"/>
  <c r="K68" i="108"/>
  <c r="K69" i="108"/>
  <c r="K70" i="108"/>
  <c r="K71" i="108"/>
  <c r="K72" i="108"/>
  <c r="K73" i="108"/>
  <c r="K74" i="108"/>
  <c r="K75" i="108"/>
  <c r="K76" i="108"/>
  <c r="K77" i="108"/>
  <c r="K78" i="108"/>
  <c r="K79" i="108"/>
  <c r="K80" i="108"/>
  <c r="K81" i="108"/>
  <c r="K82" i="108"/>
  <c r="K83" i="108"/>
  <c r="K84" i="108"/>
  <c r="K85" i="108"/>
  <c r="K86" i="108"/>
  <c r="K87" i="108"/>
  <c r="K88" i="108"/>
  <c r="K89" i="108"/>
  <c r="K90" i="108"/>
  <c r="K91" i="108"/>
  <c r="K92" i="108"/>
  <c r="K93" i="108"/>
  <c r="K94" i="108"/>
  <c r="K95" i="108"/>
  <c r="K96" i="108"/>
  <c r="K97" i="108"/>
  <c r="K98" i="108"/>
  <c r="K99" i="108"/>
  <c r="K100" i="108"/>
  <c r="K101" i="108"/>
  <c r="K102" i="108"/>
  <c r="K103" i="108"/>
  <c r="K104" i="108"/>
  <c r="K105" i="108"/>
  <c r="K106" i="108"/>
  <c r="K107" i="108"/>
  <c r="K108" i="108"/>
  <c r="K109" i="108"/>
  <c r="K110" i="108"/>
  <c r="K111" i="108"/>
  <c r="K112" i="108"/>
  <c r="K113" i="108"/>
  <c r="K114" i="108"/>
  <c r="K115" i="108"/>
  <c r="K116" i="108"/>
  <c r="K117" i="108"/>
  <c r="K118" i="108"/>
  <c r="K119" i="108"/>
  <c r="K120" i="108"/>
  <c r="K121" i="108"/>
  <c r="J2" i="108"/>
  <c r="J3" i="108"/>
  <c r="J4" i="108"/>
  <c r="J5" i="108"/>
  <c r="J6" i="108"/>
  <c r="J7" i="108"/>
  <c r="J8" i="108"/>
  <c r="J9" i="108"/>
  <c r="J10" i="108"/>
  <c r="J11" i="108"/>
  <c r="J12" i="108"/>
  <c r="J13" i="108"/>
  <c r="J14" i="108"/>
  <c r="J15" i="108"/>
  <c r="J16" i="108"/>
  <c r="J17" i="108"/>
  <c r="J18" i="108"/>
  <c r="J19" i="108"/>
  <c r="J20" i="108"/>
  <c r="J21" i="108"/>
  <c r="J22" i="108"/>
  <c r="J23" i="108"/>
  <c r="J24" i="108"/>
  <c r="J25" i="108"/>
  <c r="J26" i="108"/>
  <c r="J27" i="108"/>
  <c r="J28" i="108"/>
  <c r="J29" i="108"/>
  <c r="J30" i="108"/>
  <c r="J31" i="108"/>
  <c r="J32" i="108"/>
  <c r="J33" i="108"/>
  <c r="J34" i="108"/>
  <c r="J35" i="108"/>
  <c r="J36" i="108"/>
  <c r="J37" i="108"/>
  <c r="J38" i="108"/>
  <c r="J39" i="108"/>
  <c r="J40" i="108"/>
  <c r="J41" i="108"/>
  <c r="J42" i="108"/>
  <c r="J43" i="108"/>
  <c r="J44" i="108"/>
  <c r="J45" i="108"/>
  <c r="J46" i="108"/>
  <c r="J47" i="108"/>
  <c r="J48" i="108"/>
  <c r="J49" i="108"/>
  <c r="J50" i="108"/>
  <c r="J51" i="108"/>
  <c r="J52" i="108"/>
  <c r="J53" i="108"/>
  <c r="J54" i="108"/>
  <c r="J55" i="108"/>
  <c r="J56" i="108"/>
  <c r="J57" i="108"/>
  <c r="J58" i="108"/>
  <c r="J59" i="108"/>
  <c r="J60" i="108"/>
  <c r="J61" i="108"/>
  <c r="J62" i="108"/>
  <c r="J63" i="108"/>
  <c r="J64" i="108"/>
  <c r="J65" i="108"/>
  <c r="J66" i="108"/>
  <c r="J67" i="108"/>
  <c r="J68" i="108"/>
  <c r="J69" i="108"/>
  <c r="J70" i="108"/>
  <c r="J71" i="108"/>
  <c r="J72" i="108"/>
  <c r="J73" i="108"/>
  <c r="J74" i="108"/>
  <c r="J75" i="108"/>
  <c r="J76" i="108"/>
  <c r="J77" i="108"/>
  <c r="J78" i="108"/>
  <c r="J79" i="108"/>
  <c r="J80" i="108"/>
  <c r="J81" i="108"/>
  <c r="J82" i="108"/>
  <c r="J83" i="108"/>
  <c r="J84" i="108"/>
  <c r="J85" i="108"/>
  <c r="J86" i="108"/>
  <c r="J87" i="108"/>
  <c r="J88" i="108"/>
  <c r="J89" i="108"/>
  <c r="J90" i="108"/>
  <c r="J91" i="108"/>
  <c r="J92" i="108"/>
  <c r="J93" i="108"/>
  <c r="J94" i="108"/>
  <c r="J95" i="108"/>
  <c r="J96" i="108"/>
  <c r="J97" i="108"/>
  <c r="J98" i="108"/>
  <c r="J99" i="108"/>
  <c r="J100" i="108"/>
  <c r="J101" i="108"/>
  <c r="J102" i="108"/>
  <c r="J103" i="108"/>
  <c r="J104" i="108"/>
  <c r="J105" i="108"/>
  <c r="J106" i="108"/>
  <c r="J107" i="108"/>
  <c r="J108" i="108"/>
  <c r="J109" i="108"/>
  <c r="J110" i="108"/>
  <c r="J111" i="108"/>
  <c r="J112" i="108"/>
  <c r="J113" i="108"/>
  <c r="J114" i="108"/>
  <c r="J115" i="108"/>
  <c r="J116" i="108"/>
  <c r="J117" i="108"/>
  <c r="J118" i="108"/>
  <c r="J119" i="108"/>
  <c r="J120" i="108"/>
  <c r="J121" i="108"/>
</calcChain>
</file>

<file path=xl/sharedStrings.xml><?xml version="1.0" encoding="utf-8"?>
<sst xmlns="http://schemas.openxmlformats.org/spreadsheetml/2006/main" count="93" uniqueCount="44">
  <si>
    <t>Year</t>
  </si>
  <si>
    <t>Date</t>
  </si>
  <si>
    <t>PearsonHDD</t>
  </si>
  <si>
    <t>PearsonCDD</t>
  </si>
  <si>
    <t>d_TorFTE_1</t>
  </si>
  <si>
    <t>MonthDays</t>
  </si>
  <si>
    <t>Model 1: OLS, using observations 2002:10-2012:12 (T = 123)</t>
  </si>
  <si>
    <t>coefficient</t>
  </si>
  <si>
    <t>std. error</t>
  </si>
  <si>
    <t>t-ratio</t>
  </si>
  <si>
    <t>p-value</t>
  </si>
  <si>
    <t>const</t>
  </si>
  <si>
    <t>Mean dependent var</t>
  </si>
  <si>
    <t>S.D. dependent var</t>
  </si>
  <si>
    <t>Sum squared resid</t>
  </si>
  <si>
    <t>S.E. of regression</t>
  </si>
  <si>
    <t>R-squared</t>
  </si>
  <si>
    <t>Adjusted R-squared</t>
  </si>
  <si>
    <t>F(6, 116)</t>
  </si>
  <si>
    <t>P-value(F)</t>
  </si>
  <si>
    <t>Log-likelihood</t>
  </si>
  <si>
    <t>Akaike criterion</t>
  </si>
  <si>
    <t>Schwarz criterion</t>
  </si>
  <si>
    <t>Hannan-Quinn</t>
  </si>
  <si>
    <t>rho</t>
  </si>
  <si>
    <t>Durbin-Watson</t>
  </si>
  <si>
    <t>Theil's U</t>
  </si>
  <si>
    <t>Const</t>
  </si>
  <si>
    <t>Predicted Value</t>
  </si>
  <si>
    <t>Absolute % Error</t>
  </si>
  <si>
    <t xml:space="preserve">Predicted Value </t>
  </si>
  <si>
    <t xml:space="preserve">Absolute % Error  </t>
  </si>
  <si>
    <t>Mean Absolute Percentage Error (Annual)</t>
  </si>
  <si>
    <t>Mean Absolute Percentage Error (Monthly)</t>
  </si>
  <si>
    <t>Normalized Value</t>
  </si>
  <si>
    <t xml:space="preserve">Normalized Value </t>
  </si>
  <si>
    <t>% Change</t>
  </si>
  <si>
    <t>Dependent variable: GSgt50kWh</t>
  </si>
  <si>
    <t>Shoulder2</t>
  </si>
  <si>
    <t>GSgtStrucD</t>
  </si>
  <si>
    <t>GSgt50kWh</t>
  </si>
  <si>
    <t xml:space="preserve">GSgt50kWh </t>
  </si>
  <si>
    <t>Annual Predicted vs. Actual GSgt50kWh</t>
  </si>
  <si>
    <t>Annual Actual vs. Normalized GSgt50kWh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</si>
</sst>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[$-409]mmm\-yy;@"/>
    <numFmt numFmtId="166" formatCode="0.0%"/>
    <numFmt numFmtId="167" formatCode="#,##0_ ;[Red]\-#,##0\ "/>
    <numFmt numFmtId="168" formatCode="#,##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indexed="12"/>
      <name val="Arial"/>
      <family val="2"/>
    </font>
    <font>
      <i/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5" applyAlignment="1">
      <alignment horizontal="right"/>
    </xf>
    <xf numFmtId="17" fontId="1" fillId="0" borderId="0" xfId="5" applyNumberFormat="1"/>
    <xf numFmtId="3" fontId="1" fillId="0" borderId="0" xfId="5" applyNumberFormat="1"/>
    <xf numFmtId="0" fontId="1" fillId="0" borderId="0" xfId="5"/>
    <xf numFmtId="165" fontId="1" fillId="0" borderId="0" xfId="5" applyNumberFormat="1"/>
    <xf numFmtId="11" fontId="0" fillId="0" borderId="0" xfId="0" applyNumberFormat="1"/>
    <xf numFmtId="0" fontId="1" fillId="0" borderId="0" xfId="5" applyNumberFormat="1"/>
    <xf numFmtId="0" fontId="0" fillId="0" borderId="0" xfId="0" applyAlignment="1">
      <alignment horizontal="left"/>
    </xf>
    <xf numFmtId="167" fontId="0" fillId="0" borderId="0" xfId="0" applyNumberFormat="1"/>
    <xf numFmtId="166" fontId="0" fillId="0" borderId="0" xfId="0" applyNumberFormat="1"/>
    <xf numFmtId="166" fontId="4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right"/>
    </xf>
    <xf numFmtId="167" fontId="0" fillId="0" borderId="0" xfId="0" applyNumberFormat="1" applyAlignment="1">
      <alignment horizontal="center"/>
    </xf>
    <xf numFmtId="166" fontId="0" fillId="0" borderId="0" xfId="4" applyNumberFormat="1" applyFont="1" applyAlignment="1">
      <alignment horizontal="center"/>
    </xf>
    <xf numFmtId="166" fontId="3" fillId="0" borderId="0" xfId="4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6" fontId="1" fillId="0" borderId="0" xfId="4" applyNumberFormat="1" applyFont="1"/>
    <xf numFmtId="166" fontId="1" fillId="0" borderId="0" xfId="5" applyNumberFormat="1"/>
    <xf numFmtId="168" fontId="6" fillId="0" borderId="0" xfId="0" applyNumberFormat="1" applyFont="1"/>
    <xf numFmtId="168" fontId="7" fillId="0" borderId="0" xfId="0" applyNumberFormat="1" applyFont="1"/>
  </cellXfs>
  <cellStyles count="6">
    <cellStyle name="Comma 2" xfId="3"/>
    <cellStyle name="Normal" xfId="0" builtinId="0"/>
    <cellStyle name="Normal 2" xfId="1"/>
    <cellStyle name="Normal_BHI Load Data 2012" xfId="5"/>
    <cellStyle name="Percent" xfId="4" builtinId="5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'Predicted Monthly Data Summ'!$C$1</c:f>
              <c:strCache>
                <c:ptCount val="1"/>
                <c:pt idx="0">
                  <c:v>GSgt50kWh</c:v>
                </c:pt>
              </c:strCache>
            </c:strRef>
          </c:tx>
          <c:marker>
            <c:symbol val="none"/>
          </c:marker>
          <c:cat>
            <c:numRef>
              <c:f>'Predicted Monthly Data Summ'!$A$2:$A$120</c:f>
              <c:numCache>
                <c:formatCode>mmm\-yy</c:formatCode>
                <c:ptCount val="119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 formatCode="[$-409]mmm\-yy;@">
                  <c:v>41183</c:v>
                </c:pt>
                <c:pt idx="118" formatCode="[$-409]mmm\-yy;@">
                  <c:v>41214</c:v>
                </c:pt>
              </c:numCache>
            </c:numRef>
          </c:cat>
          <c:val>
            <c:numRef>
              <c:f>'Predicted Monthly Data Summ'!$C$2:$C$120</c:f>
              <c:numCache>
                <c:formatCode>#,##0</c:formatCode>
                <c:ptCount val="119"/>
                <c:pt idx="0">
                  <c:v>82768410</c:v>
                </c:pt>
                <c:pt idx="1">
                  <c:v>76583427</c:v>
                </c:pt>
                <c:pt idx="2">
                  <c:v>82211590</c:v>
                </c:pt>
                <c:pt idx="3">
                  <c:v>76688842</c:v>
                </c:pt>
                <c:pt idx="4">
                  <c:v>75643162</c:v>
                </c:pt>
                <c:pt idx="5">
                  <c:v>77395094</c:v>
                </c:pt>
                <c:pt idx="6">
                  <c:v>85584277</c:v>
                </c:pt>
                <c:pt idx="7">
                  <c:v>80381442</c:v>
                </c:pt>
                <c:pt idx="8">
                  <c:v>80424090</c:v>
                </c:pt>
                <c:pt idx="9">
                  <c:v>77858426</c:v>
                </c:pt>
                <c:pt idx="10">
                  <c:v>76495907</c:v>
                </c:pt>
                <c:pt idx="11">
                  <c:v>76737586</c:v>
                </c:pt>
                <c:pt idx="12">
                  <c:v>83579788</c:v>
                </c:pt>
                <c:pt idx="13">
                  <c:v>78665825</c:v>
                </c:pt>
                <c:pt idx="14">
                  <c:v>81904568</c:v>
                </c:pt>
                <c:pt idx="15">
                  <c:v>75763152</c:v>
                </c:pt>
                <c:pt idx="16">
                  <c:v>78496582</c:v>
                </c:pt>
                <c:pt idx="17">
                  <c:v>80544814</c:v>
                </c:pt>
                <c:pt idx="18">
                  <c:v>82237798</c:v>
                </c:pt>
                <c:pt idx="19">
                  <c:v>82890009</c:v>
                </c:pt>
                <c:pt idx="20">
                  <c:v>80286544</c:v>
                </c:pt>
                <c:pt idx="21">
                  <c:v>78562718</c:v>
                </c:pt>
                <c:pt idx="22">
                  <c:v>78684174</c:v>
                </c:pt>
                <c:pt idx="23">
                  <c:v>79760239</c:v>
                </c:pt>
                <c:pt idx="24">
                  <c:v>87883841</c:v>
                </c:pt>
                <c:pt idx="25">
                  <c:v>79239244</c:v>
                </c:pt>
                <c:pt idx="26">
                  <c:v>83758720</c:v>
                </c:pt>
                <c:pt idx="27">
                  <c:v>77896246</c:v>
                </c:pt>
                <c:pt idx="28">
                  <c:v>79486296</c:v>
                </c:pt>
                <c:pt idx="29">
                  <c:v>86984309</c:v>
                </c:pt>
                <c:pt idx="30">
                  <c:v>88101741</c:v>
                </c:pt>
                <c:pt idx="31">
                  <c:v>88099534</c:v>
                </c:pt>
                <c:pt idx="32">
                  <c:v>82921459</c:v>
                </c:pt>
                <c:pt idx="33">
                  <c:v>79551766</c:v>
                </c:pt>
                <c:pt idx="34">
                  <c:v>80156802</c:v>
                </c:pt>
                <c:pt idx="35">
                  <c:v>81292738</c:v>
                </c:pt>
                <c:pt idx="36">
                  <c:v>84001283</c:v>
                </c:pt>
                <c:pt idx="37">
                  <c:v>77779059</c:v>
                </c:pt>
                <c:pt idx="38">
                  <c:v>83749692</c:v>
                </c:pt>
                <c:pt idx="39">
                  <c:v>74769717</c:v>
                </c:pt>
                <c:pt idx="40">
                  <c:v>79191069</c:v>
                </c:pt>
                <c:pt idx="41">
                  <c:v>83409824</c:v>
                </c:pt>
                <c:pt idx="42">
                  <c:v>87535072</c:v>
                </c:pt>
                <c:pt idx="43">
                  <c:v>85467855</c:v>
                </c:pt>
                <c:pt idx="44">
                  <c:v>77924768</c:v>
                </c:pt>
                <c:pt idx="45">
                  <c:v>78147283</c:v>
                </c:pt>
                <c:pt idx="46">
                  <c:v>77305316</c:v>
                </c:pt>
                <c:pt idx="47">
                  <c:v>75502945</c:v>
                </c:pt>
                <c:pt idx="48">
                  <c:v>82238335</c:v>
                </c:pt>
                <c:pt idx="49">
                  <c:v>78151825</c:v>
                </c:pt>
                <c:pt idx="50">
                  <c:v>82573885</c:v>
                </c:pt>
                <c:pt idx="51">
                  <c:v>76960082</c:v>
                </c:pt>
                <c:pt idx="52">
                  <c:v>80343380</c:v>
                </c:pt>
                <c:pt idx="53">
                  <c:v>83934983</c:v>
                </c:pt>
                <c:pt idx="54">
                  <c:v>85368303</c:v>
                </c:pt>
                <c:pt idx="55">
                  <c:v>85986959</c:v>
                </c:pt>
                <c:pt idx="56">
                  <c:v>79914933</c:v>
                </c:pt>
                <c:pt idx="57">
                  <c:v>79550306</c:v>
                </c:pt>
                <c:pt idx="58">
                  <c:v>76837653</c:v>
                </c:pt>
                <c:pt idx="59">
                  <c:v>77418749</c:v>
                </c:pt>
                <c:pt idx="60">
                  <c:v>82434516</c:v>
                </c:pt>
                <c:pt idx="61">
                  <c:v>77683397</c:v>
                </c:pt>
                <c:pt idx="62">
                  <c:v>79014173</c:v>
                </c:pt>
                <c:pt idx="63">
                  <c:v>75002971</c:v>
                </c:pt>
                <c:pt idx="64">
                  <c:v>75240970</c:v>
                </c:pt>
                <c:pt idx="65">
                  <c:v>78608887</c:v>
                </c:pt>
                <c:pt idx="66">
                  <c:v>84457848</c:v>
                </c:pt>
                <c:pt idx="67">
                  <c:v>80678707</c:v>
                </c:pt>
                <c:pt idx="68">
                  <c:v>76880780</c:v>
                </c:pt>
                <c:pt idx="69">
                  <c:v>74988368</c:v>
                </c:pt>
                <c:pt idx="70">
                  <c:v>73331592</c:v>
                </c:pt>
                <c:pt idx="71">
                  <c:v>75182782</c:v>
                </c:pt>
                <c:pt idx="72">
                  <c:v>78477185</c:v>
                </c:pt>
                <c:pt idx="73">
                  <c:v>69813296</c:v>
                </c:pt>
                <c:pt idx="74">
                  <c:v>74798495</c:v>
                </c:pt>
                <c:pt idx="75">
                  <c:v>69997321</c:v>
                </c:pt>
                <c:pt idx="76">
                  <c:v>71065529</c:v>
                </c:pt>
                <c:pt idx="77">
                  <c:v>72571304</c:v>
                </c:pt>
                <c:pt idx="78">
                  <c:v>76270069</c:v>
                </c:pt>
                <c:pt idx="79">
                  <c:v>77615469</c:v>
                </c:pt>
                <c:pt idx="80">
                  <c:v>72243328</c:v>
                </c:pt>
                <c:pt idx="81">
                  <c:v>71678170</c:v>
                </c:pt>
                <c:pt idx="82">
                  <c:v>70515402</c:v>
                </c:pt>
                <c:pt idx="83">
                  <c:v>74049852</c:v>
                </c:pt>
                <c:pt idx="84">
                  <c:v>77865432</c:v>
                </c:pt>
                <c:pt idx="85">
                  <c:v>70892677</c:v>
                </c:pt>
                <c:pt idx="86">
                  <c:v>76083324</c:v>
                </c:pt>
                <c:pt idx="87">
                  <c:v>70016664</c:v>
                </c:pt>
                <c:pt idx="88">
                  <c:v>75214102</c:v>
                </c:pt>
                <c:pt idx="89">
                  <c:v>78113215</c:v>
                </c:pt>
                <c:pt idx="90">
                  <c:v>83811408</c:v>
                </c:pt>
                <c:pt idx="91">
                  <c:v>83014987</c:v>
                </c:pt>
                <c:pt idx="92">
                  <c:v>73574953</c:v>
                </c:pt>
                <c:pt idx="93">
                  <c:v>71065323</c:v>
                </c:pt>
                <c:pt idx="94">
                  <c:v>71655511</c:v>
                </c:pt>
                <c:pt idx="95">
                  <c:v>74889412</c:v>
                </c:pt>
                <c:pt idx="96">
                  <c:v>79314255</c:v>
                </c:pt>
                <c:pt idx="97">
                  <c:v>71604165</c:v>
                </c:pt>
                <c:pt idx="98">
                  <c:v>79168308</c:v>
                </c:pt>
                <c:pt idx="99">
                  <c:v>71394821</c:v>
                </c:pt>
                <c:pt idx="100">
                  <c:v>74077734</c:v>
                </c:pt>
                <c:pt idx="101">
                  <c:v>76932742</c:v>
                </c:pt>
                <c:pt idx="102">
                  <c:v>84466569</c:v>
                </c:pt>
                <c:pt idx="103">
                  <c:v>82014098</c:v>
                </c:pt>
                <c:pt idx="104">
                  <c:v>74299994</c:v>
                </c:pt>
                <c:pt idx="105">
                  <c:v>71946177</c:v>
                </c:pt>
                <c:pt idx="106">
                  <c:v>70880320</c:v>
                </c:pt>
                <c:pt idx="107">
                  <c:v>72129927</c:v>
                </c:pt>
                <c:pt idx="108">
                  <c:v>77199795</c:v>
                </c:pt>
                <c:pt idx="109">
                  <c:v>72250757</c:v>
                </c:pt>
                <c:pt idx="110">
                  <c:v>74228247</c:v>
                </c:pt>
                <c:pt idx="111">
                  <c:v>69239673</c:v>
                </c:pt>
                <c:pt idx="112">
                  <c:v>75036444</c:v>
                </c:pt>
                <c:pt idx="113">
                  <c:v>77981189</c:v>
                </c:pt>
                <c:pt idx="114">
                  <c:v>84647767</c:v>
                </c:pt>
                <c:pt idx="115">
                  <c:v>81855567</c:v>
                </c:pt>
                <c:pt idx="116">
                  <c:v>74012181</c:v>
                </c:pt>
                <c:pt idx="117">
                  <c:v>72712948</c:v>
                </c:pt>
                <c:pt idx="118">
                  <c:v>72147206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'Predicted Monthly Data Summ'!$D$1</c:f>
              <c:strCache>
                <c:ptCount val="1"/>
                <c:pt idx="0">
                  <c:v>Predicted Value</c:v>
                </c:pt>
              </c:strCache>
            </c:strRef>
          </c:tx>
          <c:marker>
            <c:symbol val="none"/>
          </c:marker>
          <c:cat>
            <c:numRef>
              <c:f>'Predicted Monthly Data Summ'!$A$2:$A$120</c:f>
              <c:numCache>
                <c:formatCode>mmm\-yy</c:formatCode>
                <c:ptCount val="119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 formatCode="[$-409]mmm\-yy;@">
                  <c:v>41183</c:v>
                </c:pt>
                <c:pt idx="118" formatCode="[$-409]mmm\-yy;@">
                  <c:v>41214</c:v>
                </c:pt>
              </c:numCache>
            </c:numRef>
          </c:cat>
          <c:val>
            <c:numRef>
              <c:f>'Predicted Monthly Data Summ'!$D$2:$D$120</c:f>
              <c:numCache>
                <c:formatCode>General</c:formatCode>
                <c:ptCount val="119"/>
                <c:pt idx="0">
                  <c:v>83172858.544806838</c:v>
                </c:pt>
                <c:pt idx="1">
                  <c:v>77949808.754253075</c:v>
                </c:pt>
                <c:pt idx="2">
                  <c:v>81723280.912223056</c:v>
                </c:pt>
                <c:pt idx="3">
                  <c:v>77423243.558254823</c:v>
                </c:pt>
                <c:pt idx="4">
                  <c:v>78010536.278136462</c:v>
                </c:pt>
                <c:pt idx="5">
                  <c:v>78569500.91981408</c:v>
                </c:pt>
                <c:pt idx="6">
                  <c:v>85499447.904803425</c:v>
                </c:pt>
                <c:pt idx="7">
                  <c:v>86038695.730996832</c:v>
                </c:pt>
                <c:pt idx="8">
                  <c:v>78967543.625880063</c:v>
                </c:pt>
                <c:pt idx="9">
                  <c:v>77883113.812252462</c:v>
                </c:pt>
                <c:pt idx="10">
                  <c:v>76958336.835146412</c:v>
                </c:pt>
                <c:pt idx="11">
                  <c:v>79447430.697404638</c:v>
                </c:pt>
                <c:pt idx="12">
                  <c:v>83440830.324482903</c:v>
                </c:pt>
                <c:pt idx="13">
                  <c:v>78990411.28052713</c:v>
                </c:pt>
                <c:pt idx="14">
                  <c:v>81311233.251458168</c:v>
                </c:pt>
                <c:pt idx="15">
                  <c:v>77131277.947946385</c:v>
                </c:pt>
                <c:pt idx="16">
                  <c:v>78629136.157459259</c:v>
                </c:pt>
                <c:pt idx="17">
                  <c:v>77492569.072154537</c:v>
                </c:pt>
                <c:pt idx="18">
                  <c:v>84140655.3879195</c:v>
                </c:pt>
                <c:pt idx="19">
                  <c:v>82185228.590746656</c:v>
                </c:pt>
                <c:pt idx="20">
                  <c:v>79882204.151452094</c:v>
                </c:pt>
                <c:pt idx="21">
                  <c:v>77153740.854032189</c:v>
                </c:pt>
                <c:pt idx="22">
                  <c:v>76365500.011566937</c:v>
                </c:pt>
                <c:pt idx="23">
                  <c:v>79534380.551840827</c:v>
                </c:pt>
                <c:pt idx="24">
                  <c:v>82394354.794657767</c:v>
                </c:pt>
                <c:pt idx="25">
                  <c:v>77045927.646737501</c:v>
                </c:pt>
                <c:pt idx="26">
                  <c:v>81463017.738116816</c:v>
                </c:pt>
                <c:pt idx="27">
                  <c:v>76945515.674128324</c:v>
                </c:pt>
                <c:pt idx="28">
                  <c:v>78538927.923286766</c:v>
                </c:pt>
                <c:pt idx="29">
                  <c:v>84211825.332276329</c:v>
                </c:pt>
                <c:pt idx="30">
                  <c:v>90152856.266324684</c:v>
                </c:pt>
                <c:pt idx="31">
                  <c:v>87280563.179239348</c:v>
                </c:pt>
                <c:pt idx="32">
                  <c:v>80960856.311781228</c:v>
                </c:pt>
                <c:pt idx="33">
                  <c:v>78403114.958588421</c:v>
                </c:pt>
                <c:pt idx="34">
                  <c:v>76991773.39535141</c:v>
                </c:pt>
                <c:pt idx="35">
                  <c:v>79669703.598688483</c:v>
                </c:pt>
                <c:pt idx="36">
                  <c:v>81109075.841963857</c:v>
                </c:pt>
                <c:pt idx="37">
                  <c:v>76924087.319688469</c:v>
                </c:pt>
                <c:pt idx="38">
                  <c:v>80822994.705407038</c:v>
                </c:pt>
                <c:pt idx="39">
                  <c:v>76433408.178524464</c:v>
                </c:pt>
                <c:pt idx="40">
                  <c:v>79002527.999160334</c:v>
                </c:pt>
                <c:pt idx="41">
                  <c:v>80446230.195207298</c:v>
                </c:pt>
                <c:pt idx="42">
                  <c:v>89021815.703605771</c:v>
                </c:pt>
                <c:pt idx="43">
                  <c:v>85330352.429010466</c:v>
                </c:pt>
                <c:pt idx="44">
                  <c:v>78327080.80753924</c:v>
                </c:pt>
                <c:pt idx="45">
                  <c:v>77605620.145456672</c:v>
                </c:pt>
                <c:pt idx="46">
                  <c:v>76476100.574687496</c:v>
                </c:pt>
                <c:pt idx="47">
                  <c:v>78694154.461967647</c:v>
                </c:pt>
                <c:pt idx="48">
                  <c:v>82332996.760576904</c:v>
                </c:pt>
                <c:pt idx="49">
                  <c:v>78194936.700428963</c:v>
                </c:pt>
                <c:pt idx="50">
                  <c:v>81648736.663109675</c:v>
                </c:pt>
                <c:pt idx="51">
                  <c:v>77228164.309739947</c:v>
                </c:pt>
                <c:pt idx="52">
                  <c:v>78853028.599012643</c:v>
                </c:pt>
                <c:pt idx="53">
                  <c:v>81462632.277214989</c:v>
                </c:pt>
                <c:pt idx="54">
                  <c:v>85446277.651005477</c:v>
                </c:pt>
                <c:pt idx="55">
                  <c:v>87406981.636978954</c:v>
                </c:pt>
                <c:pt idx="56">
                  <c:v>80291605.121915072</c:v>
                </c:pt>
                <c:pt idx="57">
                  <c:v>77796855.438183561</c:v>
                </c:pt>
                <c:pt idx="58">
                  <c:v>77079365.695949346</c:v>
                </c:pt>
                <c:pt idx="59">
                  <c:v>79601291.149117157</c:v>
                </c:pt>
                <c:pt idx="60">
                  <c:v>82010079.448674396</c:v>
                </c:pt>
                <c:pt idx="61">
                  <c:v>79037352.234943345</c:v>
                </c:pt>
                <c:pt idx="62">
                  <c:v>81966401.975119025</c:v>
                </c:pt>
                <c:pt idx="63">
                  <c:v>76492689.715025693</c:v>
                </c:pt>
                <c:pt idx="64">
                  <c:v>78325134.267589003</c:v>
                </c:pt>
                <c:pt idx="65">
                  <c:v>79843016.547672614</c:v>
                </c:pt>
                <c:pt idx="66">
                  <c:v>85178574.912289873</c:v>
                </c:pt>
                <c:pt idx="67">
                  <c:v>82354328.900621802</c:v>
                </c:pt>
                <c:pt idx="68">
                  <c:v>78912227.307738841</c:v>
                </c:pt>
                <c:pt idx="69">
                  <c:v>72686047.730691463</c:v>
                </c:pt>
                <c:pt idx="70">
                  <c:v>72392325.272979498</c:v>
                </c:pt>
                <c:pt idx="71">
                  <c:v>74351083.231823906</c:v>
                </c:pt>
                <c:pt idx="72">
                  <c:v>77821175.105504304</c:v>
                </c:pt>
                <c:pt idx="73">
                  <c:v>71429626.664806321</c:v>
                </c:pt>
                <c:pt idx="74">
                  <c:v>75813490.003096402</c:v>
                </c:pt>
                <c:pt idx="75">
                  <c:v>71152437.99414134</c:v>
                </c:pt>
                <c:pt idx="76">
                  <c:v>72880146.975763664</c:v>
                </c:pt>
                <c:pt idx="77">
                  <c:v>72244676.260701075</c:v>
                </c:pt>
                <c:pt idx="78">
                  <c:v>75591991.917925432</c:v>
                </c:pt>
                <c:pt idx="79">
                  <c:v>78744019.413932025</c:v>
                </c:pt>
                <c:pt idx="80">
                  <c:v>73572879.231293425</c:v>
                </c:pt>
                <c:pt idx="81">
                  <c:v>73277665.433556423</c:v>
                </c:pt>
                <c:pt idx="82">
                  <c:v>71691079.592097566</c:v>
                </c:pt>
                <c:pt idx="83">
                  <c:v>74796519.512906656</c:v>
                </c:pt>
                <c:pt idx="84">
                  <c:v>77636932.515703082</c:v>
                </c:pt>
                <c:pt idx="85">
                  <c:v>72165911.444869772</c:v>
                </c:pt>
                <c:pt idx="86">
                  <c:v>75653774.611463442</c:v>
                </c:pt>
                <c:pt idx="87">
                  <c:v>71090163.985346243</c:v>
                </c:pt>
                <c:pt idx="88">
                  <c:v>74420063.610699937</c:v>
                </c:pt>
                <c:pt idx="89">
                  <c:v>73646759.315773621</c:v>
                </c:pt>
                <c:pt idx="90">
                  <c:v>83232380.394392192</c:v>
                </c:pt>
                <c:pt idx="91">
                  <c:v>82069849.439845562</c:v>
                </c:pt>
                <c:pt idx="92">
                  <c:v>74500271.399226665</c:v>
                </c:pt>
                <c:pt idx="93">
                  <c:v>72114441.738614902</c:v>
                </c:pt>
                <c:pt idx="94">
                  <c:v>71946443.860561952</c:v>
                </c:pt>
                <c:pt idx="95">
                  <c:v>74852133.756769359</c:v>
                </c:pt>
                <c:pt idx="96">
                  <c:v>78137859.398657471</c:v>
                </c:pt>
                <c:pt idx="97">
                  <c:v>72195783.960911602</c:v>
                </c:pt>
                <c:pt idx="98">
                  <c:v>76109616.76744476</c:v>
                </c:pt>
                <c:pt idx="99">
                  <c:v>71337179.763872892</c:v>
                </c:pt>
                <c:pt idx="100">
                  <c:v>73027860.635513082</c:v>
                </c:pt>
                <c:pt idx="101">
                  <c:v>73540262.117317706</c:v>
                </c:pt>
                <c:pt idx="102">
                  <c:v>85046620.614250571</c:v>
                </c:pt>
                <c:pt idx="103">
                  <c:v>80885092.845018789</c:v>
                </c:pt>
                <c:pt idx="104">
                  <c:v>74853218.525800824</c:v>
                </c:pt>
                <c:pt idx="105">
                  <c:v>72665890.661691055</c:v>
                </c:pt>
                <c:pt idx="106">
                  <c:v>70950374.671902731</c:v>
                </c:pt>
                <c:pt idx="107">
                  <c:v>73553606.127598956</c:v>
                </c:pt>
                <c:pt idx="108">
                  <c:v>76455871.732440501</c:v>
                </c:pt>
                <c:pt idx="109">
                  <c:v>72864347.726440728</c:v>
                </c:pt>
                <c:pt idx="110">
                  <c:v>74583730.49522683</c:v>
                </c:pt>
                <c:pt idx="111">
                  <c:v>71528314.369410202</c:v>
                </c:pt>
                <c:pt idx="112">
                  <c:v>74471249.811645448</c:v>
                </c:pt>
                <c:pt idx="113">
                  <c:v>76607091.233283937</c:v>
                </c:pt>
                <c:pt idx="114">
                  <c:v>85060732.901725546</c:v>
                </c:pt>
                <c:pt idx="115">
                  <c:v>80350420.590332046</c:v>
                </c:pt>
                <c:pt idx="116">
                  <c:v>75194744.782666132</c:v>
                </c:pt>
                <c:pt idx="117">
                  <c:v>72734031.978321344</c:v>
                </c:pt>
                <c:pt idx="118">
                  <c:v>72552274.1754089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341696"/>
        <c:axId val="172257280"/>
      </c:lineChart>
      <c:dateAx>
        <c:axId val="1713416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72257280"/>
        <c:crosses val="autoZero"/>
        <c:auto val="1"/>
        <c:lblOffset val="100"/>
        <c:baseTimeUnit val="months"/>
      </c:dateAx>
      <c:valAx>
        <c:axId val="172257280"/>
        <c:scaling>
          <c:orientation val="minMax"/>
          <c:max val="90152856.266324684"/>
          <c:min val="69239673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13416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[GSGT50 Application 2003 to 2014.xlsx]PredictedAnnualDataSumm!PivotTable2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PredictedAnnualDataSumm!$B$3</c:f>
              <c:strCache>
                <c:ptCount val="1"/>
                <c:pt idx="0">
                  <c:v>GSgt50kWh </c:v>
                </c:pt>
              </c:strCache>
            </c:strRef>
          </c:tx>
          <c:marker>
            <c:symbol val="none"/>
          </c:marker>
          <c:cat>
            <c:strRef>
              <c:f>PredictedAnnualDataSumm!$A$4:$A$13</c:f>
              <c:strCach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strCache>
            </c:strRef>
          </c:cat>
          <c:val>
            <c:numRef>
              <c:f>PredictedAnnualDataSumm!$B$4:$B$13</c:f>
              <c:numCache>
                <c:formatCode>#,##0_ ;[Red]\-#,##0\ </c:formatCode>
                <c:ptCount val="10"/>
                <c:pt idx="0">
                  <c:v>948772253</c:v>
                </c:pt>
                <c:pt idx="1">
                  <c:v>961376211</c:v>
                </c:pt>
                <c:pt idx="2">
                  <c:v>995372696</c:v>
                </c:pt>
                <c:pt idx="3">
                  <c:v>964783883</c:v>
                </c:pt>
                <c:pt idx="4">
                  <c:v>969279393</c:v>
                </c:pt>
                <c:pt idx="5">
                  <c:v>933504991</c:v>
                </c:pt>
                <c:pt idx="6">
                  <c:v>879095420</c:v>
                </c:pt>
                <c:pt idx="7">
                  <c:v>906197008</c:v>
                </c:pt>
                <c:pt idx="8">
                  <c:v>908229110</c:v>
                </c:pt>
                <c:pt idx="9">
                  <c:v>903337846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PredictedAnnualDataSumm!$C$3</c:f>
              <c:strCache>
                <c:ptCount val="1"/>
                <c:pt idx="0">
                  <c:v>Predicted Value </c:v>
                </c:pt>
              </c:strCache>
            </c:strRef>
          </c:tx>
          <c:marker>
            <c:symbol val="none"/>
          </c:marker>
          <c:cat>
            <c:strRef>
              <c:f>PredictedAnnualDataSumm!$A$4:$A$13</c:f>
              <c:strCach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strCache>
            </c:strRef>
          </c:cat>
          <c:val>
            <c:numRef>
              <c:f>PredictedAnnualDataSumm!$C$4:$C$13</c:f>
              <c:numCache>
                <c:formatCode>#,##0_ ;[Red]\-#,##0\ </c:formatCode>
                <c:ptCount val="10"/>
                <c:pt idx="0">
                  <c:v>961643797.57397223</c:v>
                </c:pt>
                <c:pt idx="1">
                  <c:v>956257167.58158636</c:v>
                </c:pt>
                <c:pt idx="2">
                  <c:v>974058436.81917703</c:v>
                </c:pt>
                <c:pt idx="3">
                  <c:v>960193448.36221886</c:v>
                </c:pt>
                <c:pt idx="4">
                  <c:v>967342872.00323272</c:v>
                </c:pt>
                <c:pt idx="5">
                  <c:v>943549261.54516935</c:v>
                </c:pt>
                <c:pt idx="6">
                  <c:v>889015708.10572457</c:v>
                </c:pt>
                <c:pt idx="7">
                  <c:v>903329126.07326674</c:v>
                </c:pt>
                <c:pt idx="8">
                  <c:v>902303366.08998048</c:v>
                </c:pt>
                <c:pt idx="9">
                  <c:v>906284469.49553192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PredictedAnnualDataSumm!$D$3</c:f>
              <c:strCache>
                <c:ptCount val="1"/>
                <c:pt idx="0">
                  <c:v>Absolute % Error  </c:v>
                </c:pt>
              </c:strCache>
            </c:strRef>
          </c:tx>
          <c:marker>
            <c:symbol val="none"/>
          </c:marker>
          <c:cat>
            <c:strRef>
              <c:f>PredictedAnnualDataSumm!$A$4:$A$13</c:f>
              <c:strCach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strCache>
            </c:strRef>
          </c:cat>
          <c:val>
            <c:numRef>
              <c:f>PredictedAnnualDataSumm!$D$4:$D$13</c:f>
              <c:numCache>
                <c:formatCode>0.0%</c:formatCode>
                <c:ptCount val="10"/>
                <c:pt idx="0">
                  <c:v>1.3566527196882753E-2</c:v>
                </c:pt>
                <c:pt idx="1">
                  <c:v>5.324703648625688E-3</c:v>
                </c:pt>
                <c:pt idx="2">
                  <c:v>2.1413345238900313E-2</c:v>
                </c:pt>
                <c:pt idx="3">
                  <c:v>4.7579926641261516E-3</c:v>
                </c:pt>
                <c:pt idx="4">
                  <c:v>1.9978976245162809E-3</c:v>
                </c:pt>
                <c:pt idx="5">
                  <c:v>1.0759739521488379E-2</c:v>
                </c:pt>
                <c:pt idx="6">
                  <c:v>1.1284654521035468E-2</c:v>
                </c:pt>
                <c:pt idx="7">
                  <c:v>3.1647444224769008E-3</c:v>
                </c:pt>
                <c:pt idx="8">
                  <c:v>6.5245033932236733E-3</c:v>
                </c:pt>
                <c:pt idx="9">
                  <c:v>3.2619285338034167E-3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605632"/>
        <c:axId val="173607552"/>
      </c:lineChart>
      <c:catAx>
        <c:axId val="173605632"/>
        <c:scaling>
          <c:orientation val="minMax"/>
        </c:scaling>
        <c:delete val="0"/>
        <c:axPos val="b"/>
        <c:majorTickMark val="out"/>
        <c:minorTickMark val="none"/>
        <c:tickLblPos val="nextTo"/>
        <c:crossAx val="173607552"/>
        <c:crosses val="autoZero"/>
        <c:auto val="1"/>
        <c:lblAlgn val="ctr"/>
        <c:lblOffset val="100"/>
        <c:noMultiLvlLbl val="0"/>
      </c:catAx>
      <c:valAx>
        <c:axId val="173607552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1736056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[GSGT50 Application 2003 to 2014.xlsx]PredictedAnnualDataSumm2!PivotTable2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PredictedAnnualDataSumm2!$B$3</c:f>
              <c:strCache>
                <c:ptCount val="1"/>
                <c:pt idx="0">
                  <c:v>GSgt50kWh </c:v>
                </c:pt>
              </c:strCache>
            </c:strRef>
          </c:tx>
          <c:marker>
            <c:symbol val="none"/>
          </c:marker>
          <c:cat>
            <c:strRef>
              <c:f>PredictedAnnualDataSumm2!$A$4:$A$13</c:f>
              <c:strCach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strCache>
            </c:strRef>
          </c:cat>
          <c:val>
            <c:numRef>
              <c:f>PredictedAnnualDataSumm2!$B$4:$B$13</c:f>
              <c:numCache>
                <c:formatCode>#,##0_ ;[Red]\-#,##0\ </c:formatCode>
                <c:ptCount val="10"/>
                <c:pt idx="0">
                  <c:v>948772253</c:v>
                </c:pt>
                <c:pt idx="1">
                  <c:v>961376211</c:v>
                </c:pt>
                <c:pt idx="2">
                  <c:v>995372696</c:v>
                </c:pt>
                <c:pt idx="3">
                  <c:v>964783883</c:v>
                </c:pt>
                <c:pt idx="4">
                  <c:v>969279393</c:v>
                </c:pt>
                <c:pt idx="5">
                  <c:v>933504991</c:v>
                </c:pt>
                <c:pt idx="6">
                  <c:v>879095420</c:v>
                </c:pt>
                <c:pt idx="7">
                  <c:v>906197008</c:v>
                </c:pt>
                <c:pt idx="8">
                  <c:v>908229110</c:v>
                </c:pt>
                <c:pt idx="9">
                  <c:v>903337846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PredictedAnnualDataSumm2!$C$3</c:f>
              <c:strCache>
                <c:ptCount val="1"/>
                <c:pt idx="0">
                  <c:v>Predicted Value </c:v>
                </c:pt>
              </c:strCache>
            </c:strRef>
          </c:tx>
          <c:marker>
            <c:symbol val="none"/>
          </c:marker>
          <c:cat>
            <c:strRef>
              <c:f>PredictedAnnualDataSumm2!$A$4:$A$13</c:f>
              <c:strCach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strCache>
            </c:strRef>
          </c:cat>
          <c:val>
            <c:numRef>
              <c:f>PredictedAnnualDataSumm2!$C$4:$C$13</c:f>
              <c:numCache>
                <c:formatCode>#,##0_ ;[Red]\-#,##0\ </c:formatCode>
                <c:ptCount val="10"/>
                <c:pt idx="0">
                  <c:v>961643797.57397223</c:v>
                </c:pt>
                <c:pt idx="1">
                  <c:v>956257167.58158636</c:v>
                </c:pt>
                <c:pt idx="2">
                  <c:v>974058436.81917703</c:v>
                </c:pt>
                <c:pt idx="3">
                  <c:v>960193448.36221886</c:v>
                </c:pt>
                <c:pt idx="4">
                  <c:v>967342872.00323272</c:v>
                </c:pt>
                <c:pt idx="5">
                  <c:v>943549261.54516935</c:v>
                </c:pt>
                <c:pt idx="6">
                  <c:v>889015708.10572457</c:v>
                </c:pt>
                <c:pt idx="7">
                  <c:v>903329126.07326674</c:v>
                </c:pt>
                <c:pt idx="8">
                  <c:v>902303366.08998048</c:v>
                </c:pt>
                <c:pt idx="9">
                  <c:v>906284469.49553192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258688"/>
        <c:axId val="182281344"/>
      </c:lineChart>
      <c:catAx>
        <c:axId val="182258688"/>
        <c:scaling>
          <c:orientation val="minMax"/>
        </c:scaling>
        <c:delete val="0"/>
        <c:axPos val="b"/>
        <c:majorTickMark val="out"/>
        <c:minorTickMark val="none"/>
        <c:tickLblPos val="nextTo"/>
        <c:crossAx val="182281344"/>
        <c:crosses val="autoZero"/>
        <c:auto val="1"/>
        <c:lblAlgn val="ctr"/>
        <c:lblOffset val="100"/>
        <c:noMultiLvlLbl val="0"/>
      </c:catAx>
      <c:valAx>
        <c:axId val="182281344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1822586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'Normalized Monthly Data Summ'!$C$1</c:f>
              <c:strCache>
                <c:ptCount val="1"/>
                <c:pt idx="0">
                  <c:v>GSgt50kWh</c:v>
                </c:pt>
              </c:strCache>
            </c:strRef>
          </c:tx>
          <c:marker>
            <c:symbol val="none"/>
          </c:marker>
          <c:cat>
            <c:numRef>
              <c:f>'Normalized Monthly Data Summ'!$A$2:$A$145</c:f>
              <c:numCache>
                <c:formatCode>mmm\-yy</c:formatCode>
                <c:ptCount val="144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</c:numCache>
            </c:numRef>
          </c:cat>
          <c:val>
            <c:numRef>
              <c:f>'Normalized Monthly Data Summ'!$C$2:$C$145</c:f>
              <c:numCache>
                <c:formatCode>#,##0</c:formatCode>
                <c:ptCount val="144"/>
                <c:pt idx="0">
                  <c:v>82768410</c:v>
                </c:pt>
                <c:pt idx="1">
                  <c:v>76583427</c:v>
                </c:pt>
                <c:pt idx="2">
                  <c:v>82211590</c:v>
                </c:pt>
                <c:pt idx="3">
                  <c:v>76688842</c:v>
                </c:pt>
                <c:pt idx="4">
                  <c:v>75643162</c:v>
                </c:pt>
                <c:pt idx="5">
                  <c:v>77395094</c:v>
                </c:pt>
                <c:pt idx="6">
                  <c:v>85584277</c:v>
                </c:pt>
                <c:pt idx="7">
                  <c:v>80381442</c:v>
                </c:pt>
                <c:pt idx="8">
                  <c:v>80424090</c:v>
                </c:pt>
                <c:pt idx="9">
                  <c:v>77858426</c:v>
                </c:pt>
                <c:pt idx="10">
                  <c:v>76495907</c:v>
                </c:pt>
                <c:pt idx="11">
                  <c:v>76737586</c:v>
                </c:pt>
                <c:pt idx="12">
                  <c:v>83579788</c:v>
                </c:pt>
                <c:pt idx="13">
                  <c:v>78665825</c:v>
                </c:pt>
                <c:pt idx="14">
                  <c:v>81904568</c:v>
                </c:pt>
                <c:pt idx="15">
                  <c:v>75763152</c:v>
                </c:pt>
                <c:pt idx="16">
                  <c:v>78496582</c:v>
                </c:pt>
                <c:pt idx="17">
                  <c:v>80544814</c:v>
                </c:pt>
                <c:pt idx="18">
                  <c:v>82237798</c:v>
                </c:pt>
                <c:pt idx="19">
                  <c:v>82890009</c:v>
                </c:pt>
                <c:pt idx="20">
                  <c:v>80286544</c:v>
                </c:pt>
                <c:pt idx="21">
                  <c:v>78562718</c:v>
                </c:pt>
                <c:pt idx="22">
                  <c:v>78684174</c:v>
                </c:pt>
                <c:pt idx="23">
                  <c:v>79760239</c:v>
                </c:pt>
                <c:pt idx="24">
                  <c:v>87883841</c:v>
                </c:pt>
                <c:pt idx="25">
                  <c:v>79239244</c:v>
                </c:pt>
                <c:pt idx="26">
                  <c:v>83758720</c:v>
                </c:pt>
                <c:pt idx="27">
                  <c:v>77896246</c:v>
                </c:pt>
                <c:pt idx="28">
                  <c:v>79486296</c:v>
                </c:pt>
                <c:pt idx="29">
                  <c:v>86984309</c:v>
                </c:pt>
                <c:pt idx="30">
                  <c:v>88101741</c:v>
                </c:pt>
                <c:pt idx="31">
                  <c:v>88099534</c:v>
                </c:pt>
                <c:pt idx="32">
                  <c:v>82921459</c:v>
                </c:pt>
                <c:pt idx="33">
                  <c:v>79551766</c:v>
                </c:pt>
                <c:pt idx="34">
                  <c:v>80156802</c:v>
                </c:pt>
                <c:pt idx="35">
                  <c:v>81292738</c:v>
                </c:pt>
                <c:pt idx="36">
                  <c:v>84001283</c:v>
                </c:pt>
                <c:pt idx="37">
                  <c:v>77779059</c:v>
                </c:pt>
                <c:pt idx="38">
                  <c:v>83749692</c:v>
                </c:pt>
                <c:pt idx="39">
                  <c:v>74769717</c:v>
                </c:pt>
                <c:pt idx="40">
                  <c:v>79191069</c:v>
                </c:pt>
                <c:pt idx="41">
                  <c:v>83409824</c:v>
                </c:pt>
                <c:pt idx="42">
                  <c:v>87535072</c:v>
                </c:pt>
                <c:pt idx="43">
                  <c:v>85467855</c:v>
                </c:pt>
                <c:pt idx="44">
                  <c:v>77924768</c:v>
                </c:pt>
                <c:pt idx="45">
                  <c:v>78147283</c:v>
                </c:pt>
                <c:pt idx="46">
                  <c:v>77305316</c:v>
                </c:pt>
                <c:pt idx="47">
                  <c:v>75502945</c:v>
                </c:pt>
                <c:pt idx="48">
                  <c:v>82238335</c:v>
                </c:pt>
                <c:pt idx="49">
                  <c:v>78151825</c:v>
                </c:pt>
                <c:pt idx="50">
                  <c:v>82573885</c:v>
                </c:pt>
                <c:pt idx="51">
                  <c:v>76960082</c:v>
                </c:pt>
                <c:pt idx="52">
                  <c:v>80343380</c:v>
                </c:pt>
                <c:pt idx="53">
                  <c:v>83934983</c:v>
                </c:pt>
                <c:pt idx="54">
                  <c:v>85368303</c:v>
                </c:pt>
                <c:pt idx="55">
                  <c:v>85986959</c:v>
                </c:pt>
                <c:pt idx="56">
                  <c:v>79914933</c:v>
                </c:pt>
                <c:pt idx="57">
                  <c:v>79550306</c:v>
                </c:pt>
                <c:pt idx="58">
                  <c:v>76837653</c:v>
                </c:pt>
                <c:pt idx="59">
                  <c:v>77418749</c:v>
                </c:pt>
                <c:pt idx="60">
                  <c:v>82434516</c:v>
                </c:pt>
                <c:pt idx="61">
                  <c:v>77683397</c:v>
                </c:pt>
                <c:pt idx="62">
                  <c:v>79014173</c:v>
                </c:pt>
                <c:pt idx="63">
                  <c:v>75002971</c:v>
                </c:pt>
                <c:pt idx="64">
                  <c:v>75240970</c:v>
                </c:pt>
                <c:pt idx="65">
                  <c:v>78608887</c:v>
                </c:pt>
                <c:pt idx="66">
                  <c:v>84457848</c:v>
                </c:pt>
                <c:pt idx="67">
                  <c:v>80678707</c:v>
                </c:pt>
                <c:pt idx="68">
                  <c:v>76880780</c:v>
                </c:pt>
                <c:pt idx="69">
                  <c:v>74988368</c:v>
                </c:pt>
                <c:pt idx="70">
                  <c:v>73331592</c:v>
                </c:pt>
                <c:pt idx="71">
                  <c:v>75182782</c:v>
                </c:pt>
                <c:pt idx="72">
                  <c:v>78477185</c:v>
                </c:pt>
                <c:pt idx="73">
                  <c:v>69813296</c:v>
                </c:pt>
                <c:pt idx="74">
                  <c:v>74798495</c:v>
                </c:pt>
                <c:pt idx="75">
                  <c:v>69997321</c:v>
                </c:pt>
                <c:pt idx="76">
                  <c:v>71065529</c:v>
                </c:pt>
                <c:pt idx="77">
                  <c:v>72571304</c:v>
                </c:pt>
                <c:pt idx="78">
                  <c:v>76270069</c:v>
                </c:pt>
                <c:pt idx="79">
                  <c:v>77615469</c:v>
                </c:pt>
                <c:pt idx="80">
                  <c:v>72243328</c:v>
                </c:pt>
                <c:pt idx="81">
                  <c:v>71678170</c:v>
                </c:pt>
                <c:pt idx="82">
                  <c:v>70515402</c:v>
                </c:pt>
                <c:pt idx="83">
                  <c:v>74049852</c:v>
                </c:pt>
                <c:pt idx="84">
                  <c:v>77865432</c:v>
                </c:pt>
                <c:pt idx="85">
                  <c:v>70892677</c:v>
                </c:pt>
                <c:pt idx="86">
                  <c:v>76083324</c:v>
                </c:pt>
                <c:pt idx="87">
                  <c:v>70016664</c:v>
                </c:pt>
                <c:pt idx="88">
                  <c:v>75214102</c:v>
                </c:pt>
                <c:pt idx="89">
                  <c:v>78113215</c:v>
                </c:pt>
                <c:pt idx="90">
                  <c:v>83811408</c:v>
                </c:pt>
                <c:pt idx="91">
                  <c:v>83014987</c:v>
                </c:pt>
                <c:pt idx="92">
                  <c:v>73574953</c:v>
                </c:pt>
                <c:pt idx="93">
                  <c:v>71065323</c:v>
                </c:pt>
                <c:pt idx="94">
                  <c:v>71655511</c:v>
                </c:pt>
                <c:pt idx="95">
                  <c:v>74889412</c:v>
                </c:pt>
                <c:pt idx="96">
                  <c:v>79314255</c:v>
                </c:pt>
                <c:pt idx="97">
                  <c:v>71604165</c:v>
                </c:pt>
                <c:pt idx="98">
                  <c:v>79168308</c:v>
                </c:pt>
                <c:pt idx="99">
                  <c:v>71394821</c:v>
                </c:pt>
                <c:pt idx="100">
                  <c:v>74077734</c:v>
                </c:pt>
                <c:pt idx="101">
                  <c:v>76932742</c:v>
                </c:pt>
                <c:pt idx="102">
                  <c:v>84466569</c:v>
                </c:pt>
                <c:pt idx="103">
                  <c:v>82014098</c:v>
                </c:pt>
                <c:pt idx="104">
                  <c:v>74299994</c:v>
                </c:pt>
                <c:pt idx="105">
                  <c:v>71946177</c:v>
                </c:pt>
                <c:pt idx="106">
                  <c:v>70880320</c:v>
                </c:pt>
                <c:pt idx="107">
                  <c:v>72129927</c:v>
                </c:pt>
                <c:pt idx="108">
                  <c:v>77199795</c:v>
                </c:pt>
                <c:pt idx="109">
                  <c:v>72250757</c:v>
                </c:pt>
                <c:pt idx="110">
                  <c:v>74228247</c:v>
                </c:pt>
                <c:pt idx="111">
                  <c:v>69239673</c:v>
                </c:pt>
                <c:pt idx="112">
                  <c:v>75036444</c:v>
                </c:pt>
                <c:pt idx="113">
                  <c:v>77981189</c:v>
                </c:pt>
                <c:pt idx="114">
                  <c:v>84647767</c:v>
                </c:pt>
                <c:pt idx="115">
                  <c:v>81855567</c:v>
                </c:pt>
                <c:pt idx="116">
                  <c:v>74012181</c:v>
                </c:pt>
                <c:pt idx="117">
                  <c:v>72712948</c:v>
                </c:pt>
                <c:pt idx="118">
                  <c:v>72147206</c:v>
                </c:pt>
                <c:pt idx="119">
                  <c:v>72026072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'Normalized Monthly Data Summ'!$D$1</c:f>
              <c:strCache>
                <c:ptCount val="1"/>
                <c:pt idx="0">
                  <c:v>Normalized Value</c:v>
                </c:pt>
              </c:strCache>
            </c:strRef>
          </c:tx>
          <c:marker>
            <c:symbol val="none"/>
          </c:marker>
          <c:cat>
            <c:numRef>
              <c:f>'Normalized Monthly Data Summ'!$A$2:$A$145</c:f>
              <c:numCache>
                <c:formatCode>mmm\-yy</c:formatCode>
                <c:ptCount val="144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</c:numCache>
            </c:numRef>
          </c:cat>
          <c:val>
            <c:numRef>
              <c:f>'Normalized Monthly Data Summ'!$D$2:$D$145</c:f>
              <c:numCache>
                <c:formatCode>General</c:formatCode>
                <c:ptCount val="144"/>
                <c:pt idx="0">
                  <c:v>82615757.826787695</c:v>
                </c:pt>
                <c:pt idx="1">
                  <c:v>77579772.285726175</c:v>
                </c:pt>
                <c:pt idx="2">
                  <c:v>81383057.808458984</c:v>
                </c:pt>
                <c:pt idx="3">
                  <c:v>76944771.075911477</c:v>
                </c:pt>
                <c:pt idx="4">
                  <c:v>78749928.801952705</c:v>
                </c:pt>
                <c:pt idx="5">
                  <c:v>79558356.967635006</c:v>
                </c:pt>
                <c:pt idx="6">
                  <c:v>86587901.190750062</c:v>
                </c:pt>
                <c:pt idx="7">
                  <c:v>85038438.779485807</c:v>
                </c:pt>
                <c:pt idx="8">
                  <c:v>79486341.781100243</c:v>
                </c:pt>
                <c:pt idx="9">
                  <c:v>77883839.783348188</c:v>
                </c:pt>
                <c:pt idx="10">
                  <c:v>76970028.350739688</c:v>
                </c:pt>
                <c:pt idx="11">
                  <c:v>79690614.221744582</c:v>
                </c:pt>
                <c:pt idx="12">
                  <c:v>82681466.386700243</c:v>
                </c:pt>
                <c:pt idx="13">
                  <c:v>79013794.311713666</c:v>
                </c:pt>
                <c:pt idx="14">
                  <c:v>81519342.229018316</c:v>
                </c:pt>
                <c:pt idx="15">
                  <c:v>77027515.188393921</c:v>
                </c:pt>
                <c:pt idx="16">
                  <c:v>78995727.489032924</c:v>
                </c:pt>
                <c:pt idx="17">
                  <c:v>79675172.185257301</c:v>
                </c:pt>
                <c:pt idx="18">
                  <c:v>87004055.40352945</c:v>
                </c:pt>
                <c:pt idx="19">
                  <c:v>84970296.569206148</c:v>
                </c:pt>
                <c:pt idx="20">
                  <c:v>79578820.495051205</c:v>
                </c:pt>
                <c:pt idx="21">
                  <c:v>77360604.954415023</c:v>
                </c:pt>
                <c:pt idx="22">
                  <c:v>76490599.228414893</c:v>
                </c:pt>
                <c:pt idx="23">
                  <c:v>79298796.512636498</c:v>
                </c:pt>
                <c:pt idx="24">
                  <c:v>82097390.298588797</c:v>
                </c:pt>
                <c:pt idx="25">
                  <c:v>77158750.77221252</c:v>
                </c:pt>
                <c:pt idx="26">
                  <c:v>80962036.294945329</c:v>
                </c:pt>
                <c:pt idx="27">
                  <c:v>76986143.132152706</c:v>
                </c:pt>
                <c:pt idx="28">
                  <c:v>79166083.014732093</c:v>
                </c:pt>
                <c:pt idx="29">
                  <c:v>80147300.356480718</c:v>
                </c:pt>
                <c:pt idx="30">
                  <c:v>87281491.545382395</c:v>
                </c:pt>
                <c:pt idx="31">
                  <c:v>85576275.510621741</c:v>
                </c:pt>
                <c:pt idx="32">
                  <c:v>80087453.4217816</c:v>
                </c:pt>
                <c:pt idx="33">
                  <c:v>78302427.646494716</c:v>
                </c:pt>
                <c:pt idx="34">
                  <c:v>77062507.064690679</c:v>
                </c:pt>
                <c:pt idx="35">
                  <c:v>79306097.46373789</c:v>
                </c:pt>
                <c:pt idx="36">
                  <c:v>82087655.697120279</c:v>
                </c:pt>
                <c:pt idx="37">
                  <c:v>77107644.114502758</c:v>
                </c:pt>
                <c:pt idx="38">
                  <c:v>80859822.979525834</c:v>
                </c:pt>
                <c:pt idx="39">
                  <c:v>76552953.366803393</c:v>
                </c:pt>
                <c:pt idx="40">
                  <c:v>78518732.01707527</c:v>
                </c:pt>
                <c:pt idx="41">
                  <c:v>80410134.596130848</c:v>
                </c:pt>
                <c:pt idx="42">
                  <c:v>87354501.05639632</c:v>
                </c:pt>
                <c:pt idx="43">
                  <c:v>85802604.994764939</c:v>
                </c:pt>
                <c:pt idx="44">
                  <c:v>79318419.905768201</c:v>
                </c:pt>
                <c:pt idx="45">
                  <c:v>77472552.871303052</c:v>
                </c:pt>
                <c:pt idx="46">
                  <c:v>76583077.942365885</c:v>
                </c:pt>
                <c:pt idx="47">
                  <c:v>79293929.211902231</c:v>
                </c:pt>
                <c:pt idx="48">
                  <c:v>82754475.897714168</c:v>
                </c:pt>
                <c:pt idx="49">
                  <c:v>77584639.586460441</c:v>
                </c:pt>
                <c:pt idx="50">
                  <c:v>81509607.627549797</c:v>
                </c:pt>
                <c:pt idx="51">
                  <c:v>76978842.181051314</c:v>
                </c:pt>
                <c:pt idx="52">
                  <c:v>78574705.97551927</c:v>
                </c:pt>
                <c:pt idx="53">
                  <c:v>80003714.984819978</c:v>
                </c:pt>
                <c:pt idx="54">
                  <c:v>87203614.733634204</c:v>
                </c:pt>
                <c:pt idx="55">
                  <c:v>85656585.972737059</c:v>
                </c:pt>
                <c:pt idx="56">
                  <c:v>79593422.397254005</c:v>
                </c:pt>
                <c:pt idx="57">
                  <c:v>77492022.074240103</c:v>
                </c:pt>
                <c:pt idx="58">
                  <c:v>76716928.712558076</c:v>
                </c:pt>
                <c:pt idx="59">
                  <c:v>79439948.233930081</c:v>
                </c:pt>
                <c:pt idx="60">
                  <c:v>82569518.469812214</c:v>
                </c:pt>
                <c:pt idx="61">
                  <c:v>78809367.680874661</c:v>
                </c:pt>
                <c:pt idx="62">
                  <c:v>81456067.319472924</c:v>
                </c:pt>
                <c:pt idx="63">
                  <c:v>76842557.760491982</c:v>
                </c:pt>
                <c:pt idx="64">
                  <c:v>78832672.914435148</c:v>
                </c:pt>
                <c:pt idx="65">
                  <c:v>79906368.970134735</c:v>
                </c:pt>
                <c:pt idx="66">
                  <c:v>86673078.953599647</c:v>
                </c:pt>
                <c:pt idx="67">
                  <c:v>84892419.757457942</c:v>
                </c:pt>
                <c:pt idx="68">
                  <c:v>79255144.996222794</c:v>
                </c:pt>
                <c:pt idx="69">
                  <c:v>72671574.731515944</c:v>
                </c:pt>
                <c:pt idx="70">
                  <c:v>72093607.049571544</c:v>
                </c:pt>
                <c:pt idx="71">
                  <c:v>74050026.705297291</c:v>
                </c:pt>
                <c:pt idx="72">
                  <c:v>77172295.990078017</c:v>
                </c:pt>
                <c:pt idx="73">
                  <c:v>71600907.368247673</c:v>
                </c:pt>
                <c:pt idx="74">
                  <c:v>75749771.243113086</c:v>
                </c:pt>
                <c:pt idx="75">
                  <c:v>71131394.383397892</c:v>
                </c:pt>
                <c:pt idx="76">
                  <c:v>73342971.720749974</c:v>
                </c:pt>
                <c:pt idx="77">
                  <c:v>74251179.551484674</c:v>
                </c:pt>
                <c:pt idx="78">
                  <c:v>80842666.708516136</c:v>
                </c:pt>
                <c:pt idx="79">
                  <c:v>79779934.370678067</c:v>
                </c:pt>
                <c:pt idx="80">
                  <c:v>74264342.127799481</c:v>
                </c:pt>
                <c:pt idx="81">
                  <c:v>73209411.462651879</c:v>
                </c:pt>
                <c:pt idx="82">
                  <c:v>71920817.87350525</c:v>
                </c:pt>
                <c:pt idx="83">
                  <c:v>74631669.143041596</c:v>
                </c:pt>
                <c:pt idx="84">
                  <c:v>77632255.909465775</c:v>
                </c:pt>
                <c:pt idx="85">
                  <c:v>72384542.786463842</c:v>
                </c:pt>
                <c:pt idx="86">
                  <c:v>76238934.966906428</c:v>
                </c:pt>
                <c:pt idx="87">
                  <c:v>71608389.855355561</c:v>
                </c:pt>
                <c:pt idx="88">
                  <c:v>72997393.368617386</c:v>
                </c:pt>
                <c:pt idx="89">
                  <c:v>74436136.979386613</c:v>
                </c:pt>
                <c:pt idx="90">
                  <c:v>81689577.036277726</c:v>
                </c:pt>
                <c:pt idx="91">
                  <c:v>80461356.473474741</c:v>
                </c:pt>
                <c:pt idx="92">
                  <c:v>74461467.807537094</c:v>
                </c:pt>
                <c:pt idx="93">
                  <c:v>72316261.777914822</c:v>
                </c:pt>
                <c:pt idx="94">
                  <c:v>71918384.223138109</c:v>
                </c:pt>
                <c:pt idx="95">
                  <c:v>74424808.861835465</c:v>
                </c:pt>
                <c:pt idx="96">
                  <c:v>77809912.386266336</c:v>
                </c:pt>
                <c:pt idx="97">
                  <c:v>72087637.441673875</c:v>
                </c:pt>
                <c:pt idx="98">
                  <c:v>75817913.453392759</c:v>
                </c:pt>
                <c:pt idx="99">
                  <c:v>71228740.398083121</c:v>
                </c:pt>
                <c:pt idx="100">
                  <c:v>73291865.063040227</c:v>
                </c:pt>
                <c:pt idx="101">
                  <c:v>74711139.470872417</c:v>
                </c:pt>
                <c:pt idx="102">
                  <c:v>81623868.476365194</c:v>
                </c:pt>
                <c:pt idx="103">
                  <c:v>80222858.737495914</c:v>
                </c:pt>
                <c:pt idx="104">
                  <c:v>74551512.87112093</c:v>
                </c:pt>
                <c:pt idx="105">
                  <c:v>72768920.746201187</c:v>
                </c:pt>
                <c:pt idx="106">
                  <c:v>71292936.078785449</c:v>
                </c:pt>
                <c:pt idx="107">
                  <c:v>73957547.991346315</c:v>
                </c:pt>
                <c:pt idx="108">
                  <c:v>77089551.877595559</c:v>
                </c:pt>
                <c:pt idx="109">
                  <c:v>73470552.809951603</c:v>
                </c:pt>
                <c:pt idx="110">
                  <c:v>75586716.66851531</c:v>
                </c:pt>
                <c:pt idx="111">
                  <c:v>71481840.036264747</c:v>
                </c:pt>
                <c:pt idx="112">
                  <c:v>73710452.92618677</c:v>
                </c:pt>
                <c:pt idx="113">
                  <c:v>74973973.710522562</c:v>
                </c:pt>
                <c:pt idx="114">
                  <c:v>82110598.549791381</c:v>
                </c:pt>
                <c:pt idx="115">
                  <c:v>80244761.590800092</c:v>
                </c:pt>
                <c:pt idx="116">
                  <c:v>74884922.971417889</c:v>
                </c:pt>
                <c:pt idx="117">
                  <c:v>72868700.411253542</c:v>
                </c:pt>
                <c:pt idx="118">
                  <c:v>72356441.289221689</c:v>
                </c:pt>
                <c:pt idx="119">
                  <c:v>74288524.441276133</c:v>
                </c:pt>
                <c:pt idx="120">
                  <c:v>77240438.200357676</c:v>
                </c:pt>
                <c:pt idx="121">
                  <c:v>71243160.764279425</c:v>
                </c:pt>
                <c:pt idx="122">
                  <c:v>75808178.851924241</c:v>
                </c:pt>
                <c:pt idx="123">
                  <c:v>71216572.146247476</c:v>
                </c:pt>
                <c:pt idx="124">
                  <c:v>73294298.713407353</c:v>
                </c:pt>
                <c:pt idx="125">
                  <c:v>74728175.023442343</c:v>
                </c:pt>
                <c:pt idx="126">
                  <c:v>81643337.67930223</c:v>
                </c:pt>
                <c:pt idx="127">
                  <c:v>80247195.241167217</c:v>
                </c:pt>
                <c:pt idx="128">
                  <c:v>74570982.074057981</c:v>
                </c:pt>
                <c:pt idx="129">
                  <c:v>72764053.445466921</c:v>
                </c:pt>
                <c:pt idx="130">
                  <c:v>71266165.92474702</c:v>
                </c:pt>
                <c:pt idx="131">
                  <c:v>73933211.487674996</c:v>
                </c:pt>
                <c:pt idx="132">
                  <c:v>77084684.576861292</c:v>
                </c:pt>
                <c:pt idx="133">
                  <c:v>73224152.163124055</c:v>
                </c:pt>
                <c:pt idx="134">
                  <c:v>75803311.551189974</c:v>
                </c:pt>
                <c:pt idx="135">
                  <c:v>71209271.195146069</c:v>
                </c:pt>
                <c:pt idx="136">
                  <c:v>73299166.014141634</c:v>
                </c:pt>
                <c:pt idx="137">
                  <c:v>74735475.97454372</c:v>
                </c:pt>
                <c:pt idx="138">
                  <c:v>81653072.280770749</c:v>
                </c:pt>
                <c:pt idx="139">
                  <c:v>80259363.493002877</c:v>
                </c:pt>
                <c:pt idx="140">
                  <c:v>74580716.675526515</c:v>
                </c:pt>
                <c:pt idx="141">
                  <c:v>72759186.144732654</c:v>
                </c:pt>
                <c:pt idx="142">
                  <c:v>71256431.323278487</c:v>
                </c:pt>
                <c:pt idx="143">
                  <c:v>73921043.235839352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766784"/>
        <c:axId val="296607744"/>
      </c:lineChart>
      <c:dateAx>
        <c:axId val="2837667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96607744"/>
        <c:crosses val="autoZero"/>
        <c:auto val="1"/>
        <c:lblOffset val="100"/>
        <c:baseTimeUnit val="months"/>
      </c:dateAx>
      <c:valAx>
        <c:axId val="296607744"/>
        <c:scaling>
          <c:orientation val="minMax"/>
          <c:max val="90152856.266324684"/>
          <c:min val="69239673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837667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[GSGT50 Application 2003 to 2014.xlsx]NormalizedAnnualDataSumm!PivotTable1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NormalizedAnnualDataSumm!$B$3</c:f>
              <c:strCache>
                <c:ptCount val="1"/>
                <c:pt idx="0">
                  <c:v>GSgt50kWh </c:v>
                </c:pt>
              </c:strCache>
            </c:strRef>
          </c:tx>
          <c:marker>
            <c:symbol val="none"/>
          </c:marker>
          <c:cat>
            <c:strRef>
              <c:f>NormalizedAnnualDataSumm!$A$4:$A$15</c:f>
              <c:strCache>
                <c:ptCount val="1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strCache>
            </c:strRef>
          </c:cat>
          <c:val>
            <c:numRef>
              <c:f>NormalizedAnnualDataSumm!$B$4:$B$15</c:f>
              <c:numCache>
                <c:formatCode>#,##0_ ;[Red]\-#,##0\ </c:formatCode>
                <c:ptCount val="12"/>
                <c:pt idx="0">
                  <c:v>948772253</c:v>
                </c:pt>
                <c:pt idx="1">
                  <c:v>961376211</c:v>
                </c:pt>
                <c:pt idx="2">
                  <c:v>995372696</c:v>
                </c:pt>
                <c:pt idx="3">
                  <c:v>964783883</c:v>
                </c:pt>
                <c:pt idx="4">
                  <c:v>969279393</c:v>
                </c:pt>
                <c:pt idx="5">
                  <c:v>933504991</c:v>
                </c:pt>
                <c:pt idx="6">
                  <c:v>879095420</c:v>
                </c:pt>
                <c:pt idx="7">
                  <c:v>906197008</c:v>
                </c:pt>
                <c:pt idx="8">
                  <c:v>908229110</c:v>
                </c:pt>
                <c:pt idx="9">
                  <c:v>903337846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NormalizedAnnualDataSumm!$C$3</c:f>
              <c:strCache>
                <c:ptCount val="1"/>
                <c:pt idx="0">
                  <c:v>Normalized Value </c:v>
                </c:pt>
              </c:strCache>
            </c:strRef>
          </c:tx>
          <c:marker>
            <c:symbol val="none"/>
          </c:marker>
          <c:cat>
            <c:strRef>
              <c:f>NormalizedAnnualDataSumm!$A$4:$A$15</c:f>
              <c:strCache>
                <c:ptCount val="1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strCache>
            </c:strRef>
          </c:cat>
          <c:val>
            <c:numRef>
              <c:f>NormalizedAnnualDataSumm!$C$4:$C$15</c:f>
              <c:numCache>
                <c:formatCode>#,##0_ ;[Red]\-#,##0\ </c:formatCode>
                <c:ptCount val="12"/>
                <c:pt idx="0">
                  <c:v>962488808.87364078</c:v>
                </c:pt>
                <c:pt idx="1">
                  <c:v>963616190.95336962</c:v>
                </c:pt>
                <c:pt idx="2">
                  <c:v>964133956.52182114</c:v>
                </c:pt>
                <c:pt idx="3">
                  <c:v>961362028.75365901</c:v>
                </c:pt>
                <c:pt idx="4">
                  <c:v>963508508.37746859</c:v>
                </c:pt>
                <c:pt idx="5">
                  <c:v>948052405.30888677</c:v>
                </c:pt>
                <c:pt idx="6">
                  <c:v>897897361.94326365</c:v>
                </c:pt>
                <c:pt idx="7">
                  <c:v>900569510.04637361</c:v>
                </c:pt>
                <c:pt idx="8">
                  <c:v>899364853.11464369</c:v>
                </c:pt>
                <c:pt idx="9">
                  <c:v>903067037.28279734</c:v>
                </c:pt>
                <c:pt idx="10">
                  <c:v>897955769.55207467</c:v>
                </c:pt>
                <c:pt idx="11">
                  <c:v>899785874.62815738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561792"/>
        <c:axId val="332006144"/>
      </c:lineChart>
      <c:catAx>
        <c:axId val="330561792"/>
        <c:scaling>
          <c:orientation val="minMax"/>
        </c:scaling>
        <c:delete val="0"/>
        <c:axPos val="b"/>
        <c:majorTickMark val="out"/>
        <c:minorTickMark val="none"/>
        <c:tickLblPos val="nextTo"/>
        <c:crossAx val="332006144"/>
        <c:crosses val="autoZero"/>
        <c:auto val="1"/>
        <c:lblAlgn val="ctr"/>
        <c:lblOffset val="100"/>
        <c:noMultiLvlLbl val="0"/>
      </c:catAx>
      <c:valAx>
        <c:axId val="332006144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3305617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5</xdr:row>
      <xdr:rowOff>100012</xdr:rowOff>
    </xdr:from>
    <xdr:to>
      <xdr:col>13</xdr:col>
      <xdr:colOff>228600</xdr:colOff>
      <xdr:row>22</xdr:row>
      <xdr:rowOff>90487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438150</xdr:colOff>
      <xdr:row>4</xdr:row>
      <xdr:rowOff>147637</xdr:rowOff>
    </xdr:from>
    <xdr:to>
      <xdr:col>12</xdr:col>
      <xdr:colOff>133350</xdr:colOff>
      <xdr:row>19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4</xdr:row>
      <xdr:rowOff>147637</xdr:rowOff>
    </xdr:from>
    <xdr:to>
      <xdr:col>13</xdr:col>
      <xdr:colOff>28575</xdr:colOff>
      <xdr:row>19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5</xdr:row>
      <xdr:rowOff>100012</xdr:rowOff>
    </xdr:from>
    <xdr:to>
      <xdr:col>13</xdr:col>
      <xdr:colOff>228600</xdr:colOff>
      <xdr:row>22</xdr:row>
      <xdr:rowOff>90487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4</xdr:row>
      <xdr:rowOff>147637</xdr:rowOff>
    </xdr:from>
    <xdr:to>
      <xdr:col>12</xdr:col>
      <xdr:colOff>514350</xdr:colOff>
      <xdr:row>19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tin Benum" refreshedDate="41652.566155439818" createdVersion="4" refreshedVersion="4" minRefreshableVersion="3" recordCount="120">
  <cacheSource type="worksheet">
    <worksheetSource ref="A1:E121" sheet="Predicted Monthly Data Summ"/>
  </cacheSource>
  <cacheFields count="6">
    <cacheField name="Date" numFmtId="0">
      <sharedItems containsSemiMixedTypes="0" containsNonDate="0" containsDate="1" containsString="0" minDate="2003-01-01T00:00:00" maxDate="2012-12-02T00:00:00" count="120"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</sharedItems>
    </cacheField>
    <cacheField name="Year" numFmtId="0">
      <sharedItems containsSemiMixedTypes="0" containsString="0" containsNumber="1" containsInteger="1" minValue="2003" maxValue="2012" count="10">
        <n v="2003"/>
        <n v="2004"/>
        <n v="2005"/>
        <n v="2006"/>
        <n v="2007"/>
        <n v="2008"/>
        <n v="2009"/>
        <n v="2010"/>
        <n v="2011"/>
        <n v="2012"/>
      </sharedItems>
    </cacheField>
    <cacheField name="GSgt50kWh" numFmtId="3">
      <sharedItems containsSemiMixedTypes="0" containsString="0" containsNumber="1" containsInteger="1" minValue="69239673" maxValue="88101741" count="120">
        <n v="82768410"/>
        <n v="76583427"/>
        <n v="82211590"/>
        <n v="76688842"/>
        <n v="75643162"/>
        <n v="77395094"/>
        <n v="85584277"/>
        <n v="80381442"/>
        <n v="80424090"/>
        <n v="77858426"/>
        <n v="76495907"/>
        <n v="76737586"/>
        <n v="83579788"/>
        <n v="78665825"/>
        <n v="81904568"/>
        <n v="75763152"/>
        <n v="78496582"/>
        <n v="80544814"/>
        <n v="82237798"/>
        <n v="82890009"/>
        <n v="80286544"/>
        <n v="78562718"/>
        <n v="78684174"/>
        <n v="79760239"/>
        <n v="87883841"/>
        <n v="79239244"/>
        <n v="83758720"/>
        <n v="77896246"/>
        <n v="79486296"/>
        <n v="86984309"/>
        <n v="88101741"/>
        <n v="88099534"/>
        <n v="82921459"/>
        <n v="79551766"/>
        <n v="80156802"/>
        <n v="81292738"/>
        <n v="84001283"/>
        <n v="77779059"/>
        <n v="83749692"/>
        <n v="74769717"/>
        <n v="79191069"/>
        <n v="83409824"/>
        <n v="87535072"/>
        <n v="85467855"/>
        <n v="77924768"/>
        <n v="78147283"/>
        <n v="77305316"/>
        <n v="75502945"/>
        <n v="82238335"/>
        <n v="78151825"/>
        <n v="82573885"/>
        <n v="76960082"/>
        <n v="80343380"/>
        <n v="83934983"/>
        <n v="85368303"/>
        <n v="85986959"/>
        <n v="79914933"/>
        <n v="79550306"/>
        <n v="76837653"/>
        <n v="77418749"/>
        <n v="82434516"/>
        <n v="77683397"/>
        <n v="79014173"/>
        <n v="75002971"/>
        <n v="75240970"/>
        <n v="78608887"/>
        <n v="84457848"/>
        <n v="80678707"/>
        <n v="76880780"/>
        <n v="74988368"/>
        <n v="73331592"/>
        <n v="75182782"/>
        <n v="78477185"/>
        <n v="69813296"/>
        <n v="74798495"/>
        <n v="69997321"/>
        <n v="71065529"/>
        <n v="72571304"/>
        <n v="76270069"/>
        <n v="77615469"/>
        <n v="72243328"/>
        <n v="71678170"/>
        <n v="70515402"/>
        <n v="74049852"/>
        <n v="77865432"/>
        <n v="70892677"/>
        <n v="76083324"/>
        <n v="70016664"/>
        <n v="75214102"/>
        <n v="78113215"/>
        <n v="83811408"/>
        <n v="83014987"/>
        <n v="73574953"/>
        <n v="71065323"/>
        <n v="71655511"/>
        <n v="74889412"/>
        <n v="79314255"/>
        <n v="71604165"/>
        <n v="79168308"/>
        <n v="71394821"/>
        <n v="74077734"/>
        <n v="76932742"/>
        <n v="84466569"/>
        <n v="82014098"/>
        <n v="74299994"/>
        <n v="71946177"/>
        <n v="70880320"/>
        <n v="72129927"/>
        <n v="77199795"/>
        <n v="72250757"/>
        <n v="74228247"/>
        <n v="69239673"/>
        <n v="75036444"/>
        <n v="77981189"/>
        <n v="84647767"/>
        <n v="81855567"/>
        <n v="74012181"/>
        <n v="72712948"/>
        <n v="72147206"/>
        <n v="72026072"/>
      </sharedItems>
    </cacheField>
    <cacheField name="Predicted Value" numFmtId="0">
      <sharedItems containsSemiMixedTypes="0" containsString="0" containsNumber="1" minValue="70950374.671902731" maxValue="90152856.266324684" count="120">
        <n v="83172858.544806838"/>
        <n v="77949808.754253075"/>
        <n v="81723280.912223056"/>
        <n v="77423243.558254823"/>
        <n v="78010536.278136462"/>
        <n v="78569500.91981408"/>
        <n v="85499447.904803425"/>
        <n v="86038695.730996832"/>
        <n v="78967543.625880063"/>
        <n v="77883113.812252462"/>
        <n v="76958336.835146412"/>
        <n v="79447430.697404638"/>
        <n v="83440830.324482903"/>
        <n v="78990411.28052713"/>
        <n v="81311233.251458168"/>
        <n v="77131277.947946385"/>
        <n v="78629136.157459259"/>
        <n v="77492569.072154537"/>
        <n v="84140655.3879195"/>
        <n v="82185228.590746656"/>
        <n v="79882204.151452094"/>
        <n v="77153740.854032189"/>
        <n v="76365500.011566937"/>
        <n v="79534380.551840827"/>
        <n v="82394354.794657767"/>
        <n v="77045927.646737501"/>
        <n v="81463017.738116816"/>
        <n v="76945515.674128324"/>
        <n v="78538927.923286766"/>
        <n v="84211825.332276329"/>
        <n v="90152856.266324684"/>
        <n v="87280563.179239348"/>
        <n v="80960856.311781228"/>
        <n v="78403114.958588421"/>
        <n v="76991773.39535141"/>
        <n v="79669703.598688483"/>
        <n v="81109075.841963857"/>
        <n v="76924087.319688469"/>
        <n v="80822994.705407038"/>
        <n v="76433408.178524464"/>
        <n v="79002527.999160334"/>
        <n v="80446230.195207298"/>
        <n v="89021815.703605771"/>
        <n v="85330352.429010466"/>
        <n v="78327080.80753924"/>
        <n v="77605620.145456672"/>
        <n v="76476100.574687496"/>
        <n v="78694154.461967647"/>
        <n v="82332996.760576904"/>
        <n v="78194936.700428963"/>
        <n v="81648736.663109675"/>
        <n v="77228164.309739947"/>
        <n v="78853028.599012643"/>
        <n v="81462632.277214989"/>
        <n v="85446277.651005477"/>
        <n v="87406981.636978954"/>
        <n v="80291605.121915072"/>
        <n v="77796855.438183561"/>
        <n v="77079365.695949346"/>
        <n v="79601291.149117157"/>
        <n v="82010079.448674396"/>
        <n v="79037352.234943345"/>
        <n v="81966401.975119025"/>
        <n v="76492689.715025693"/>
        <n v="78325134.267589003"/>
        <n v="79843016.547672614"/>
        <n v="85178574.912289873"/>
        <n v="82354328.900621802"/>
        <n v="78912227.307738841"/>
        <n v="72686047.730691463"/>
        <n v="72392325.272979498"/>
        <n v="74351083.231823906"/>
        <n v="77821175.105504304"/>
        <n v="71429626.664806321"/>
        <n v="75813490.003096402"/>
        <n v="71152437.99414134"/>
        <n v="72880146.975763664"/>
        <n v="72244676.260701075"/>
        <n v="75591991.917925432"/>
        <n v="78744019.413932025"/>
        <n v="73572879.231293425"/>
        <n v="73277665.433556423"/>
        <n v="71691079.592097566"/>
        <n v="74796519.512906656"/>
        <n v="77636932.515703082"/>
        <n v="72165911.444869772"/>
        <n v="75653774.611463442"/>
        <n v="71090163.985346243"/>
        <n v="74420063.610699937"/>
        <n v="73646759.315773621"/>
        <n v="83232380.394392192"/>
        <n v="82069849.439845562"/>
        <n v="74500271.399226665"/>
        <n v="72114441.738614902"/>
        <n v="71946443.860561952"/>
        <n v="74852133.756769359"/>
        <n v="78137859.398657471"/>
        <n v="72195783.960911602"/>
        <n v="76109616.76744476"/>
        <n v="71337179.763872892"/>
        <n v="73027860.635513082"/>
        <n v="73540262.117317706"/>
        <n v="85046620.614250571"/>
        <n v="80885092.845018789"/>
        <n v="74853218.525800824"/>
        <n v="72665890.661691055"/>
        <n v="70950374.671902731"/>
        <n v="73553606.127598956"/>
        <n v="76455871.732440501"/>
        <n v="72864347.726440728"/>
        <n v="74583730.49522683"/>
        <n v="71528314.369410202"/>
        <n v="74471249.811645448"/>
        <n v="76607091.233283937"/>
        <n v="85060732.901725546"/>
        <n v="80350420.590332046"/>
        <n v="75194744.782666132"/>
        <n v="72734031.978321344"/>
        <n v="72552274.1754089"/>
        <n v="73881659.698630452"/>
      </sharedItems>
    </cacheField>
    <cacheField name="Absolute % Error" numFmtId="166">
      <sharedItems containsSemiMixedTypes="0" containsString="0" containsNumber="1" minValue="2.8996181424721852E-4" maxValue="7.0380097572731184E-2" count="120">
        <n v="4.8865085702001288E-3"/>
        <n v="1.7841742107637393E-2"/>
        <n v="5.9396623733581119E-3"/>
        <n v="9.5763808541381168E-3"/>
        <n v="3.1296606534460605E-2"/>
        <n v="1.5174177833727808E-2"/>
        <n v="9.9117616190851185E-4"/>
        <n v="7.0380097572731184E-2"/>
        <n v="1.8110821945513309E-2"/>
        <n v="3.170859407363554E-4"/>
        <n v="6.0451578820604384E-3"/>
        <n v="3.5313134523213149E-2"/>
        <n v="1.6625751134604111E-3"/>
        <n v="4.1261409325730677E-3"/>
        <n v="7.244220475490842E-3"/>
        <n v="1.8057933333428162E-2"/>
        <n v="1.6886615198004294E-3"/>
        <n v="3.7894990083973165E-2"/>
        <n v="2.3138476882850152E-2"/>
        <n v="8.5025978131253906E-3"/>
        <n v="5.0362094119770018E-3"/>
        <n v="1.7934424646151009E-2"/>
        <n v="2.9468111191369474E-2"/>
        <n v="2.8317172941165979E-3"/>
        <n v="6.2462975478532315E-2"/>
        <n v="2.7679672881060033E-2"/>
        <n v="2.7408516532764403E-2"/>
        <n v="1.220508528577457E-2"/>
        <n v="1.1918634083958752E-2"/>
        <n v="3.1873376929667518E-2"/>
        <n v="2.3281211506645302E-2"/>
        <n v="9.2959722211544554E-3"/>
        <n v="2.3644092999120681E-2"/>
        <n v="1.4439038869502641E-2"/>
        <n v="3.9485465059454217E-2"/>
        <n v="1.9965306142247501E-2"/>
        <n v="3.4430511710590687E-2"/>
        <n v="1.0992311957792274E-2"/>
        <n v="3.4945767855396548E-2"/>
        <n v="2.225086900522125E-2"/>
        <n v="2.3808366678276E-3"/>
        <n v="3.5530512626338863E-2"/>
        <n v="1.698454881725317E-2"/>
        <n v="1.6088220652025753E-3"/>
        <n v="5.1628361285495196E-3"/>
        <n v="6.9313075739732156E-3"/>
        <n v="1.0726499395106337E-2"/>
        <n v="4.2266026338014323E-2"/>
        <n v="1.1510661126213685E-3"/>
        <n v="5.516403542586844E-4"/>
        <n v="1.1203885306962667E-2"/>
        <n v="3.4833942840646571E-3"/>
        <n v="1.8549772252391634E-2"/>
        <n v="2.9455545642810353E-2"/>
        <n v="9.1339113307051115E-4"/>
        <n v="1.6514395362893973E-2"/>
        <n v="4.7134134732375009E-3"/>
        <n v="2.204203415404133E-2"/>
        <n v="3.1457584466998991E-3"/>
        <n v="2.8191390035470051E-2"/>
        <n v="5.148772285211262E-3"/>
        <n v="1.7429145573324312E-2"/>
        <n v="3.7363283864516615E-2"/>
        <n v="1.9862129395190133E-2"/>
        <n v="4.0990490521174872E-2"/>
        <n v="1.5699618640734787E-2"/>
        <n v="8.5335694592866343E-3"/>
        <n v="2.0769072323157108E-2"/>
        <n v="2.6423344140614084E-2"/>
        <n v="3.0702365322959651E-2"/>
        <n v="1.2808486784529402E-2"/>
        <n v="1.106235691273161E-2"/>
        <n v="8.3592434475790109E-3"/>
        <n v="2.3152189588732799E-2"/>
        <n v="1.3569724940273219E-2"/>
        <n v="1.6502302911583434E-2"/>
        <n v="2.5534432815713843E-2"/>
        <n v="4.5007836609760356E-3"/>
        <n v="8.8904742183276066E-3"/>
        <n v="1.4540276937990614E-2"/>
        <n v="1.8403792683712259E-2"/>
        <n v="2.2314959122929932E-2"/>
        <n v="1.6672635463349773E-2"/>
        <n v="1.0083308646000476E-2"/>
        <n v="2.9345433323598323E-3"/>
        <n v="1.7960027731351878E-2"/>
        <n v="5.6457757883522225E-3"/>
        <n v="1.5332064168984727E-2"/>
        <n v="1.0557041408272922E-2"/>
        <n v="5.717925813482877E-2"/>
        <n v="6.9086967923007291E-3"/>
        <n v="1.1385143747049409E-2"/>
        <n v="1.2576540813103415E-2"/>
        <n v="1.4762737919518102E-2"/>
        <n v="4.0601602933506677E-3"/>
        <n v="4.9777721890299905E-4"/>
        <n v="1.4832082849955901E-2"/>
        <n v="8.2623540252386406E-3"/>
        <n v="3.8635298768229839E-2"/>
        <n v="8.0735878765083441E-4"/>
        <n v="1.4172590167065827E-2"/>
        <n v="4.4096697901165327E-2"/>
        <n v="6.8672330499250011E-3"/>
        <n v="1.3765988805744237E-2"/>
        <n v="7.4458219444920029E-3"/>
        <n v="1.0003501112936894E-2"/>
        <n v="9.8835151848539996E-4"/>
        <n v="1.973770370790693E-2"/>
        <n v="9.6363373446716871E-3"/>
        <n v="8.4925162298400241E-3"/>
        <n v="4.7890595506967885E-3"/>
        <n v="3.3053902051360093E-2"/>
        <n v="7.5322624344318851E-3"/>
        <n v="1.7620887605548859E-2"/>
        <n v="4.8786390517016887E-3"/>
        <n v="1.8387831943891535E-2"/>
        <n v="1.5977961555627335E-2"/>
        <n v="2.8996181424721852E-4"/>
        <n v="5.6144679450081513E-3"/>
        <n v="2.5762722401833218E-2"/>
      </sharedItems>
    </cacheField>
    <cacheField name="Absolute % Error " numFmtId="0" formula=" ABS('Predicted Value'-GSgt50kWh)/GSgt50kWh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Martin Benum" refreshedDate="41652.566160532406" createdVersion="4" refreshedVersion="4" minRefreshableVersion="3" recordCount="120">
  <cacheSource type="worksheet">
    <worksheetSource ref="A1:E121" sheet="Predicted Monthly Data Summ"/>
  </cacheSource>
  <cacheFields count="5">
    <cacheField name="Date" numFmtId="0">
      <sharedItems containsSemiMixedTypes="0" containsNonDate="0" containsDate="1" containsString="0" minDate="2003-01-01T00:00:00" maxDate="2012-12-02T00:00:00" count="120"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</sharedItems>
    </cacheField>
    <cacheField name="Year" numFmtId="0">
      <sharedItems containsSemiMixedTypes="0" containsString="0" containsNumber="1" containsInteger="1" minValue="2003" maxValue="2012" count="10">
        <n v="2003"/>
        <n v="2004"/>
        <n v="2005"/>
        <n v="2006"/>
        <n v="2007"/>
        <n v="2008"/>
        <n v="2009"/>
        <n v="2010"/>
        <n v="2011"/>
        <n v="2012"/>
      </sharedItems>
    </cacheField>
    <cacheField name="GSgt50kWh" numFmtId="3">
      <sharedItems containsSemiMixedTypes="0" containsString="0" containsNumber="1" containsInteger="1" minValue="69239673" maxValue="88101741" count="120">
        <n v="82768410"/>
        <n v="76583427"/>
        <n v="82211590"/>
        <n v="76688842"/>
        <n v="75643162"/>
        <n v="77395094"/>
        <n v="85584277"/>
        <n v="80381442"/>
        <n v="80424090"/>
        <n v="77858426"/>
        <n v="76495907"/>
        <n v="76737586"/>
        <n v="83579788"/>
        <n v="78665825"/>
        <n v="81904568"/>
        <n v="75763152"/>
        <n v="78496582"/>
        <n v="80544814"/>
        <n v="82237798"/>
        <n v="82890009"/>
        <n v="80286544"/>
        <n v="78562718"/>
        <n v="78684174"/>
        <n v="79760239"/>
        <n v="87883841"/>
        <n v="79239244"/>
        <n v="83758720"/>
        <n v="77896246"/>
        <n v="79486296"/>
        <n v="86984309"/>
        <n v="88101741"/>
        <n v="88099534"/>
        <n v="82921459"/>
        <n v="79551766"/>
        <n v="80156802"/>
        <n v="81292738"/>
        <n v="84001283"/>
        <n v="77779059"/>
        <n v="83749692"/>
        <n v="74769717"/>
        <n v="79191069"/>
        <n v="83409824"/>
        <n v="87535072"/>
        <n v="85467855"/>
        <n v="77924768"/>
        <n v="78147283"/>
        <n v="77305316"/>
        <n v="75502945"/>
        <n v="82238335"/>
        <n v="78151825"/>
        <n v="82573885"/>
        <n v="76960082"/>
        <n v="80343380"/>
        <n v="83934983"/>
        <n v="85368303"/>
        <n v="85986959"/>
        <n v="79914933"/>
        <n v="79550306"/>
        <n v="76837653"/>
        <n v="77418749"/>
        <n v="82434516"/>
        <n v="77683397"/>
        <n v="79014173"/>
        <n v="75002971"/>
        <n v="75240970"/>
        <n v="78608887"/>
        <n v="84457848"/>
        <n v="80678707"/>
        <n v="76880780"/>
        <n v="74988368"/>
        <n v="73331592"/>
        <n v="75182782"/>
        <n v="78477185"/>
        <n v="69813296"/>
        <n v="74798495"/>
        <n v="69997321"/>
        <n v="71065529"/>
        <n v="72571304"/>
        <n v="76270069"/>
        <n v="77615469"/>
        <n v="72243328"/>
        <n v="71678170"/>
        <n v="70515402"/>
        <n v="74049852"/>
        <n v="77865432"/>
        <n v="70892677"/>
        <n v="76083324"/>
        <n v="70016664"/>
        <n v="75214102"/>
        <n v="78113215"/>
        <n v="83811408"/>
        <n v="83014987"/>
        <n v="73574953"/>
        <n v="71065323"/>
        <n v="71655511"/>
        <n v="74889412"/>
        <n v="79314255"/>
        <n v="71604165"/>
        <n v="79168308"/>
        <n v="71394821"/>
        <n v="74077734"/>
        <n v="76932742"/>
        <n v="84466569"/>
        <n v="82014098"/>
        <n v="74299994"/>
        <n v="71946177"/>
        <n v="70880320"/>
        <n v="72129927"/>
        <n v="77199795"/>
        <n v="72250757"/>
        <n v="74228247"/>
        <n v="69239673"/>
        <n v="75036444"/>
        <n v="77981189"/>
        <n v="84647767"/>
        <n v="81855567"/>
        <n v="74012181"/>
        <n v="72712948"/>
        <n v="72147206"/>
        <n v="72026072"/>
      </sharedItems>
    </cacheField>
    <cacheField name="Predicted Value" numFmtId="0">
      <sharedItems containsSemiMixedTypes="0" containsString="0" containsNumber="1" minValue="70950374.671902731" maxValue="90152856.266324684" count="120">
        <n v="83172858.544806838"/>
        <n v="77949808.754253075"/>
        <n v="81723280.912223056"/>
        <n v="77423243.558254823"/>
        <n v="78010536.278136462"/>
        <n v="78569500.91981408"/>
        <n v="85499447.904803425"/>
        <n v="86038695.730996832"/>
        <n v="78967543.625880063"/>
        <n v="77883113.812252462"/>
        <n v="76958336.835146412"/>
        <n v="79447430.697404638"/>
        <n v="83440830.324482903"/>
        <n v="78990411.28052713"/>
        <n v="81311233.251458168"/>
        <n v="77131277.947946385"/>
        <n v="78629136.157459259"/>
        <n v="77492569.072154537"/>
        <n v="84140655.3879195"/>
        <n v="82185228.590746656"/>
        <n v="79882204.151452094"/>
        <n v="77153740.854032189"/>
        <n v="76365500.011566937"/>
        <n v="79534380.551840827"/>
        <n v="82394354.794657767"/>
        <n v="77045927.646737501"/>
        <n v="81463017.738116816"/>
        <n v="76945515.674128324"/>
        <n v="78538927.923286766"/>
        <n v="84211825.332276329"/>
        <n v="90152856.266324684"/>
        <n v="87280563.179239348"/>
        <n v="80960856.311781228"/>
        <n v="78403114.958588421"/>
        <n v="76991773.39535141"/>
        <n v="79669703.598688483"/>
        <n v="81109075.841963857"/>
        <n v="76924087.319688469"/>
        <n v="80822994.705407038"/>
        <n v="76433408.178524464"/>
        <n v="79002527.999160334"/>
        <n v="80446230.195207298"/>
        <n v="89021815.703605771"/>
        <n v="85330352.429010466"/>
        <n v="78327080.80753924"/>
        <n v="77605620.145456672"/>
        <n v="76476100.574687496"/>
        <n v="78694154.461967647"/>
        <n v="82332996.760576904"/>
        <n v="78194936.700428963"/>
        <n v="81648736.663109675"/>
        <n v="77228164.309739947"/>
        <n v="78853028.599012643"/>
        <n v="81462632.277214989"/>
        <n v="85446277.651005477"/>
        <n v="87406981.636978954"/>
        <n v="80291605.121915072"/>
        <n v="77796855.438183561"/>
        <n v="77079365.695949346"/>
        <n v="79601291.149117157"/>
        <n v="82010079.448674396"/>
        <n v="79037352.234943345"/>
        <n v="81966401.975119025"/>
        <n v="76492689.715025693"/>
        <n v="78325134.267589003"/>
        <n v="79843016.547672614"/>
        <n v="85178574.912289873"/>
        <n v="82354328.900621802"/>
        <n v="78912227.307738841"/>
        <n v="72686047.730691463"/>
        <n v="72392325.272979498"/>
        <n v="74351083.231823906"/>
        <n v="77821175.105504304"/>
        <n v="71429626.664806321"/>
        <n v="75813490.003096402"/>
        <n v="71152437.99414134"/>
        <n v="72880146.975763664"/>
        <n v="72244676.260701075"/>
        <n v="75591991.917925432"/>
        <n v="78744019.413932025"/>
        <n v="73572879.231293425"/>
        <n v="73277665.433556423"/>
        <n v="71691079.592097566"/>
        <n v="74796519.512906656"/>
        <n v="77636932.515703082"/>
        <n v="72165911.444869772"/>
        <n v="75653774.611463442"/>
        <n v="71090163.985346243"/>
        <n v="74420063.610699937"/>
        <n v="73646759.315773621"/>
        <n v="83232380.394392192"/>
        <n v="82069849.439845562"/>
        <n v="74500271.399226665"/>
        <n v="72114441.738614902"/>
        <n v="71946443.860561952"/>
        <n v="74852133.756769359"/>
        <n v="78137859.398657471"/>
        <n v="72195783.960911602"/>
        <n v="76109616.76744476"/>
        <n v="71337179.763872892"/>
        <n v="73027860.635513082"/>
        <n v="73540262.117317706"/>
        <n v="85046620.614250571"/>
        <n v="80885092.845018789"/>
        <n v="74853218.525800824"/>
        <n v="72665890.661691055"/>
        <n v="70950374.671902731"/>
        <n v="73553606.127598956"/>
        <n v="76455871.732440501"/>
        <n v="72864347.726440728"/>
        <n v="74583730.49522683"/>
        <n v="71528314.369410202"/>
        <n v="74471249.811645448"/>
        <n v="76607091.233283937"/>
        <n v="85060732.901725546"/>
        <n v="80350420.590332046"/>
        <n v="75194744.782666132"/>
        <n v="72734031.978321344"/>
        <n v="72552274.1754089"/>
        <n v="73881659.698630452"/>
      </sharedItems>
    </cacheField>
    <cacheField name="Absolute % Error" numFmtId="166">
      <sharedItems containsSemiMixedTypes="0" containsString="0" containsNumber="1" minValue="2.8996181424721852E-4" maxValue="7.0380097572731184E-2" count="120">
        <n v="4.8865085702001288E-3"/>
        <n v="1.7841742107637393E-2"/>
        <n v="5.9396623733581119E-3"/>
        <n v="9.5763808541381168E-3"/>
        <n v="3.1296606534460605E-2"/>
        <n v="1.5174177833727808E-2"/>
        <n v="9.9117616190851185E-4"/>
        <n v="7.0380097572731184E-2"/>
        <n v="1.8110821945513309E-2"/>
        <n v="3.170859407363554E-4"/>
        <n v="6.0451578820604384E-3"/>
        <n v="3.5313134523213149E-2"/>
        <n v="1.6625751134604111E-3"/>
        <n v="4.1261409325730677E-3"/>
        <n v="7.244220475490842E-3"/>
        <n v="1.8057933333428162E-2"/>
        <n v="1.6886615198004294E-3"/>
        <n v="3.7894990083973165E-2"/>
        <n v="2.3138476882850152E-2"/>
        <n v="8.5025978131253906E-3"/>
        <n v="5.0362094119770018E-3"/>
        <n v="1.7934424646151009E-2"/>
        <n v="2.9468111191369474E-2"/>
        <n v="2.8317172941165979E-3"/>
        <n v="6.2462975478532315E-2"/>
        <n v="2.7679672881060033E-2"/>
        <n v="2.7408516532764403E-2"/>
        <n v="1.220508528577457E-2"/>
        <n v="1.1918634083958752E-2"/>
        <n v="3.1873376929667518E-2"/>
        <n v="2.3281211506645302E-2"/>
        <n v="9.2959722211544554E-3"/>
        <n v="2.3644092999120681E-2"/>
        <n v="1.4439038869502641E-2"/>
        <n v="3.9485465059454217E-2"/>
        <n v="1.9965306142247501E-2"/>
        <n v="3.4430511710590687E-2"/>
        <n v="1.0992311957792274E-2"/>
        <n v="3.4945767855396548E-2"/>
        <n v="2.225086900522125E-2"/>
        <n v="2.3808366678276E-3"/>
        <n v="3.5530512626338863E-2"/>
        <n v="1.698454881725317E-2"/>
        <n v="1.6088220652025753E-3"/>
        <n v="5.1628361285495196E-3"/>
        <n v="6.9313075739732156E-3"/>
        <n v="1.0726499395106337E-2"/>
        <n v="4.2266026338014323E-2"/>
        <n v="1.1510661126213685E-3"/>
        <n v="5.516403542586844E-4"/>
        <n v="1.1203885306962667E-2"/>
        <n v="3.4833942840646571E-3"/>
        <n v="1.8549772252391634E-2"/>
        <n v="2.9455545642810353E-2"/>
        <n v="9.1339113307051115E-4"/>
        <n v="1.6514395362893973E-2"/>
        <n v="4.7134134732375009E-3"/>
        <n v="2.204203415404133E-2"/>
        <n v="3.1457584466998991E-3"/>
        <n v="2.8191390035470051E-2"/>
        <n v="5.148772285211262E-3"/>
        <n v="1.7429145573324312E-2"/>
        <n v="3.7363283864516615E-2"/>
        <n v="1.9862129395190133E-2"/>
        <n v="4.0990490521174872E-2"/>
        <n v="1.5699618640734787E-2"/>
        <n v="8.5335694592866343E-3"/>
        <n v="2.0769072323157108E-2"/>
        <n v="2.6423344140614084E-2"/>
        <n v="3.0702365322959651E-2"/>
        <n v="1.2808486784529402E-2"/>
        <n v="1.106235691273161E-2"/>
        <n v="8.3592434475790109E-3"/>
        <n v="2.3152189588732799E-2"/>
        <n v="1.3569724940273219E-2"/>
        <n v="1.6502302911583434E-2"/>
        <n v="2.5534432815713843E-2"/>
        <n v="4.5007836609760356E-3"/>
        <n v="8.8904742183276066E-3"/>
        <n v="1.4540276937990614E-2"/>
        <n v="1.8403792683712259E-2"/>
        <n v="2.2314959122929932E-2"/>
        <n v="1.6672635463349773E-2"/>
        <n v="1.0083308646000476E-2"/>
        <n v="2.9345433323598323E-3"/>
        <n v="1.7960027731351878E-2"/>
        <n v="5.6457757883522225E-3"/>
        <n v="1.5332064168984727E-2"/>
        <n v="1.0557041408272922E-2"/>
        <n v="5.717925813482877E-2"/>
        <n v="6.9086967923007291E-3"/>
        <n v="1.1385143747049409E-2"/>
        <n v="1.2576540813103415E-2"/>
        <n v="1.4762737919518102E-2"/>
        <n v="4.0601602933506677E-3"/>
        <n v="4.9777721890299905E-4"/>
        <n v="1.4832082849955901E-2"/>
        <n v="8.2623540252386406E-3"/>
        <n v="3.8635298768229839E-2"/>
        <n v="8.0735878765083441E-4"/>
        <n v="1.4172590167065827E-2"/>
        <n v="4.4096697901165327E-2"/>
        <n v="6.8672330499250011E-3"/>
        <n v="1.3765988805744237E-2"/>
        <n v="7.4458219444920029E-3"/>
        <n v="1.0003501112936894E-2"/>
        <n v="9.8835151848539996E-4"/>
        <n v="1.973770370790693E-2"/>
        <n v="9.6363373446716871E-3"/>
        <n v="8.4925162298400241E-3"/>
        <n v="4.7890595506967885E-3"/>
        <n v="3.3053902051360093E-2"/>
        <n v="7.5322624344318851E-3"/>
        <n v="1.7620887605548859E-2"/>
        <n v="4.8786390517016887E-3"/>
        <n v="1.8387831943891535E-2"/>
        <n v="1.5977961555627335E-2"/>
        <n v="2.8996181424721852E-4"/>
        <n v="5.6144679450081513E-3"/>
        <n v="2.5762722401833218E-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Martin Benum" refreshedDate="41652.56686111111" createdVersion="4" refreshedVersion="4" minRefreshableVersion="3" recordCount="144">
  <cacheSource type="worksheet">
    <worksheetSource ref="A1:D145" sheet="Normalized Monthly Data Summ"/>
  </cacheSource>
  <cacheFields count="4">
    <cacheField name="Date" numFmtId="17">
      <sharedItems containsSemiMixedTypes="0" containsNonDate="0" containsDate="1" containsString="0" minDate="2003-01-01T00:00:00" maxDate="2014-12-02T00:00:00" count="144"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</sharedItems>
    </cacheField>
    <cacheField name="Year" numFmtId="0">
      <sharedItems containsSemiMixedTypes="0" containsString="0" containsNumber="1" containsInteger="1" minValue="2003" maxValue="2014" count="12">
        <n v="2003"/>
        <n v="2004"/>
        <n v="2005"/>
        <n v="2006"/>
        <n v="2007"/>
        <n v="2008"/>
        <n v="2009"/>
        <n v="2010"/>
        <n v="2011"/>
        <n v="2012"/>
        <n v="2013"/>
        <n v="2014"/>
      </sharedItems>
    </cacheField>
    <cacheField name="GSgt50kWh" numFmtId="0">
      <sharedItems containsString="0" containsBlank="1" containsNumber="1" containsInteger="1" minValue="69239673" maxValue="88101741" count="121">
        <n v="82768410"/>
        <n v="76583427"/>
        <n v="82211590"/>
        <n v="76688842"/>
        <n v="75643162"/>
        <n v="77395094"/>
        <n v="85584277"/>
        <n v="80381442"/>
        <n v="80424090"/>
        <n v="77858426"/>
        <n v="76495907"/>
        <n v="76737586"/>
        <n v="83579788"/>
        <n v="78665825"/>
        <n v="81904568"/>
        <n v="75763152"/>
        <n v="78496582"/>
        <n v="80544814"/>
        <n v="82237798"/>
        <n v="82890009"/>
        <n v="80286544"/>
        <n v="78562718"/>
        <n v="78684174"/>
        <n v="79760239"/>
        <n v="87883841"/>
        <n v="79239244"/>
        <n v="83758720"/>
        <n v="77896246"/>
        <n v="79486296"/>
        <n v="86984309"/>
        <n v="88101741"/>
        <n v="88099534"/>
        <n v="82921459"/>
        <n v="79551766"/>
        <n v="80156802"/>
        <n v="81292738"/>
        <n v="84001283"/>
        <n v="77779059"/>
        <n v="83749692"/>
        <n v="74769717"/>
        <n v="79191069"/>
        <n v="83409824"/>
        <n v="87535072"/>
        <n v="85467855"/>
        <n v="77924768"/>
        <n v="78147283"/>
        <n v="77305316"/>
        <n v="75502945"/>
        <n v="82238335"/>
        <n v="78151825"/>
        <n v="82573885"/>
        <n v="76960082"/>
        <n v="80343380"/>
        <n v="83934983"/>
        <n v="85368303"/>
        <n v="85986959"/>
        <n v="79914933"/>
        <n v="79550306"/>
        <n v="76837653"/>
        <n v="77418749"/>
        <n v="82434516"/>
        <n v="77683397"/>
        <n v="79014173"/>
        <n v="75002971"/>
        <n v="75240970"/>
        <n v="78608887"/>
        <n v="84457848"/>
        <n v="80678707"/>
        <n v="76880780"/>
        <n v="74988368"/>
        <n v="73331592"/>
        <n v="75182782"/>
        <n v="78477185"/>
        <n v="69813296"/>
        <n v="74798495"/>
        <n v="69997321"/>
        <n v="71065529"/>
        <n v="72571304"/>
        <n v="76270069"/>
        <n v="77615469"/>
        <n v="72243328"/>
        <n v="71678170"/>
        <n v="70515402"/>
        <n v="74049852"/>
        <n v="77865432"/>
        <n v="70892677"/>
        <n v="76083324"/>
        <n v="70016664"/>
        <n v="75214102"/>
        <n v="78113215"/>
        <n v="83811408"/>
        <n v="83014987"/>
        <n v="73574953"/>
        <n v="71065323"/>
        <n v="71655511"/>
        <n v="74889412"/>
        <n v="79314255"/>
        <n v="71604165"/>
        <n v="79168308"/>
        <n v="71394821"/>
        <n v="74077734"/>
        <n v="76932742"/>
        <n v="84466569"/>
        <n v="82014098"/>
        <n v="74299994"/>
        <n v="71946177"/>
        <n v="70880320"/>
        <n v="72129927"/>
        <n v="77199795"/>
        <n v="72250757"/>
        <n v="74228247"/>
        <n v="69239673"/>
        <n v="75036444"/>
        <n v="77981189"/>
        <n v="84647767"/>
        <n v="81855567"/>
        <n v="74012181"/>
        <n v="72712948"/>
        <n v="72147206"/>
        <n v="72026072"/>
        <m/>
      </sharedItems>
    </cacheField>
    <cacheField name="Normalized Value" numFmtId="0">
      <sharedItems containsSemiMixedTypes="0" containsString="0" containsNumber="1" minValue="71131394.383397892" maxValue="87354501.05639632" count="144">
        <n v="82615757.826787695"/>
        <n v="77579772.285726175"/>
        <n v="81383057.808458984"/>
        <n v="76944771.075911477"/>
        <n v="78749928.801952705"/>
        <n v="79558356.967635006"/>
        <n v="86587901.190750062"/>
        <n v="85038438.779485807"/>
        <n v="79486341.781100243"/>
        <n v="77883839.783348188"/>
        <n v="76970028.350739688"/>
        <n v="79690614.221744582"/>
        <n v="82681466.386700243"/>
        <n v="79013794.311713666"/>
        <n v="81519342.229018316"/>
        <n v="77027515.188393921"/>
        <n v="78995727.489032924"/>
        <n v="79675172.185257301"/>
        <n v="87004055.40352945"/>
        <n v="84970296.569206148"/>
        <n v="79578820.495051205"/>
        <n v="77360604.954415023"/>
        <n v="76490599.228414893"/>
        <n v="79298796.512636498"/>
        <n v="82097390.298588797"/>
        <n v="77158750.77221252"/>
        <n v="80962036.294945329"/>
        <n v="76986143.132152706"/>
        <n v="79166083.014732093"/>
        <n v="80147300.356480718"/>
        <n v="87281491.545382395"/>
        <n v="85576275.510621741"/>
        <n v="80087453.4217816"/>
        <n v="78302427.646494716"/>
        <n v="77062507.064690679"/>
        <n v="79306097.46373789"/>
        <n v="82087655.697120279"/>
        <n v="77107644.114502758"/>
        <n v="80859822.979525834"/>
        <n v="76552953.366803393"/>
        <n v="78518732.01707527"/>
        <n v="80410134.596130848"/>
        <n v="87354501.05639632"/>
        <n v="85802604.994764939"/>
        <n v="79318419.905768201"/>
        <n v="77472552.871303052"/>
        <n v="76583077.942365885"/>
        <n v="79293929.211902231"/>
        <n v="82754475.897714168"/>
        <n v="77584639.586460441"/>
        <n v="81509607.627549797"/>
        <n v="76978842.181051314"/>
        <n v="78574705.97551927"/>
        <n v="80003714.984819978"/>
        <n v="87203614.733634204"/>
        <n v="85656585.972737059"/>
        <n v="79593422.397254005"/>
        <n v="77492022.074240103"/>
        <n v="76716928.712558076"/>
        <n v="79439948.233930081"/>
        <n v="82569518.469812214"/>
        <n v="78809367.680874661"/>
        <n v="81456067.319472924"/>
        <n v="76842557.760491982"/>
        <n v="78832672.914435148"/>
        <n v="79906368.970134735"/>
        <n v="86673078.953599647"/>
        <n v="84892419.757457942"/>
        <n v="79255144.996222794"/>
        <n v="72671574.731515944"/>
        <n v="72093607.049571544"/>
        <n v="74050026.705297291"/>
        <n v="77172295.990078017"/>
        <n v="71600907.368247673"/>
        <n v="75749771.243113086"/>
        <n v="71131394.383397892"/>
        <n v="73342971.720749974"/>
        <n v="74251179.551484674"/>
        <n v="80842666.708516136"/>
        <n v="79779934.370678067"/>
        <n v="74264342.127799481"/>
        <n v="73209411.462651879"/>
        <n v="71920817.87350525"/>
        <n v="74631669.143041596"/>
        <n v="77632255.909465775"/>
        <n v="72384542.786463842"/>
        <n v="76238934.966906428"/>
        <n v="71608389.855355561"/>
        <n v="72997393.368617386"/>
        <n v="74436136.979386613"/>
        <n v="81689577.036277726"/>
        <n v="80461356.473474741"/>
        <n v="74461467.807537094"/>
        <n v="72316261.777914822"/>
        <n v="71918384.223138109"/>
        <n v="74424808.861835465"/>
        <n v="77809912.386266336"/>
        <n v="72087637.441673875"/>
        <n v="75817913.453392759"/>
        <n v="71228740.398083121"/>
        <n v="73291865.063040227"/>
        <n v="74711139.470872417"/>
        <n v="81623868.476365194"/>
        <n v="80222858.737495914"/>
        <n v="74551512.87112093"/>
        <n v="72768920.746201187"/>
        <n v="71292936.078785449"/>
        <n v="73957547.991346315"/>
        <n v="77089551.877595559"/>
        <n v="73470552.809951603"/>
        <n v="75586716.66851531"/>
        <n v="71481840.036264747"/>
        <n v="73710452.92618677"/>
        <n v="74973973.710522562"/>
        <n v="82110598.549791381"/>
        <n v="80244761.590800092"/>
        <n v="74884922.971417889"/>
        <n v="72868700.411253542"/>
        <n v="72356441.289221689"/>
        <n v="74288524.441276133"/>
        <n v="77240438.200357676"/>
        <n v="71243160.764279425"/>
        <n v="75808178.851924241"/>
        <n v="71216572.146247476"/>
        <n v="73294298.713407353"/>
        <n v="74728175.023442343"/>
        <n v="81643337.67930223"/>
        <n v="80247195.241167217"/>
        <n v="74570982.074057981"/>
        <n v="72764053.445466921"/>
        <n v="71266165.92474702"/>
        <n v="73933211.487674996"/>
        <n v="77084684.576861292"/>
        <n v="73224152.163124055"/>
        <n v="75803311.551189974"/>
        <n v="71209271.195146069"/>
        <n v="73299166.014141634"/>
        <n v="74735475.97454372"/>
        <n v="81653072.280770749"/>
        <n v="80259363.493002877"/>
        <n v="74580716.675526515"/>
        <n v="72759186.144732654"/>
        <n v="71256431.323278487"/>
        <n v="73921043.23583935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0">
  <r>
    <x v="0"/>
    <x v="0"/>
    <x v="0"/>
    <x v="0"/>
    <x v="0"/>
  </r>
  <r>
    <x v="1"/>
    <x v="0"/>
    <x v="1"/>
    <x v="1"/>
    <x v="1"/>
  </r>
  <r>
    <x v="2"/>
    <x v="0"/>
    <x v="2"/>
    <x v="2"/>
    <x v="2"/>
  </r>
  <r>
    <x v="3"/>
    <x v="0"/>
    <x v="3"/>
    <x v="3"/>
    <x v="3"/>
  </r>
  <r>
    <x v="4"/>
    <x v="0"/>
    <x v="4"/>
    <x v="4"/>
    <x v="4"/>
  </r>
  <r>
    <x v="5"/>
    <x v="0"/>
    <x v="5"/>
    <x v="5"/>
    <x v="5"/>
  </r>
  <r>
    <x v="6"/>
    <x v="0"/>
    <x v="6"/>
    <x v="6"/>
    <x v="6"/>
  </r>
  <r>
    <x v="7"/>
    <x v="0"/>
    <x v="7"/>
    <x v="7"/>
    <x v="7"/>
  </r>
  <r>
    <x v="8"/>
    <x v="0"/>
    <x v="8"/>
    <x v="8"/>
    <x v="8"/>
  </r>
  <r>
    <x v="9"/>
    <x v="0"/>
    <x v="9"/>
    <x v="9"/>
    <x v="9"/>
  </r>
  <r>
    <x v="10"/>
    <x v="0"/>
    <x v="10"/>
    <x v="10"/>
    <x v="10"/>
  </r>
  <r>
    <x v="11"/>
    <x v="0"/>
    <x v="11"/>
    <x v="11"/>
    <x v="11"/>
  </r>
  <r>
    <x v="12"/>
    <x v="1"/>
    <x v="12"/>
    <x v="12"/>
    <x v="12"/>
  </r>
  <r>
    <x v="13"/>
    <x v="1"/>
    <x v="13"/>
    <x v="13"/>
    <x v="13"/>
  </r>
  <r>
    <x v="14"/>
    <x v="1"/>
    <x v="14"/>
    <x v="14"/>
    <x v="14"/>
  </r>
  <r>
    <x v="15"/>
    <x v="1"/>
    <x v="15"/>
    <x v="15"/>
    <x v="15"/>
  </r>
  <r>
    <x v="16"/>
    <x v="1"/>
    <x v="16"/>
    <x v="16"/>
    <x v="16"/>
  </r>
  <r>
    <x v="17"/>
    <x v="1"/>
    <x v="17"/>
    <x v="17"/>
    <x v="17"/>
  </r>
  <r>
    <x v="18"/>
    <x v="1"/>
    <x v="18"/>
    <x v="18"/>
    <x v="18"/>
  </r>
  <r>
    <x v="19"/>
    <x v="1"/>
    <x v="19"/>
    <x v="19"/>
    <x v="19"/>
  </r>
  <r>
    <x v="20"/>
    <x v="1"/>
    <x v="20"/>
    <x v="20"/>
    <x v="20"/>
  </r>
  <r>
    <x v="21"/>
    <x v="1"/>
    <x v="21"/>
    <x v="21"/>
    <x v="21"/>
  </r>
  <r>
    <x v="22"/>
    <x v="1"/>
    <x v="22"/>
    <x v="22"/>
    <x v="22"/>
  </r>
  <r>
    <x v="23"/>
    <x v="1"/>
    <x v="23"/>
    <x v="23"/>
    <x v="23"/>
  </r>
  <r>
    <x v="24"/>
    <x v="2"/>
    <x v="24"/>
    <x v="24"/>
    <x v="24"/>
  </r>
  <r>
    <x v="25"/>
    <x v="2"/>
    <x v="25"/>
    <x v="25"/>
    <x v="25"/>
  </r>
  <r>
    <x v="26"/>
    <x v="2"/>
    <x v="26"/>
    <x v="26"/>
    <x v="26"/>
  </r>
  <r>
    <x v="27"/>
    <x v="2"/>
    <x v="27"/>
    <x v="27"/>
    <x v="27"/>
  </r>
  <r>
    <x v="28"/>
    <x v="2"/>
    <x v="28"/>
    <x v="28"/>
    <x v="28"/>
  </r>
  <r>
    <x v="29"/>
    <x v="2"/>
    <x v="29"/>
    <x v="29"/>
    <x v="29"/>
  </r>
  <r>
    <x v="30"/>
    <x v="2"/>
    <x v="30"/>
    <x v="30"/>
    <x v="30"/>
  </r>
  <r>
    <x v="31"/>
    <x v="2"/>
    <x v="31"/>
    <x v="31"/>
    <x v="31"/>
  </r>
  <r>
    <x v="32"/>
    <x v="2"/>
    <x v="32"/>
    <x v="32"/>
    <x v="32"/>
  </r>
  <r>
    <x v="33"/>
    <x v="2"/>
    <x v="33"/>
    <x v="33"/>
    <x v="33"/>
  </r>
  <r>
    <x v="34"/>
    <x v="2"/>
    <x v="34"/>
    <x v="34"/>
    <x v="34"/>
  </r>
  <r>
    <x v="35"/>
    <x v="2"/>
    <x v="35"/>
    <x v="35"/>
    <x v="35"/>
  </r>
  <r>
    <x v="36"/>
    <x v="3"/>
    <x v="36"/>
    <x v="36"/>
    <x v="36"/>
  </r>
  <r>
    <x v="37"/>
    <x v="3"/>
    <x v="37"/>
    <x v="37"/>
    <x v="37"/>
  </r>
  <r>
    <x v="38"/>
    <x v="3"/>
    <x v="38"/>
    <x v="38"/>
    <x v="38"/>
  </r>
  <r>
    <x v="39"/>
    <x v="3"/>
    <x v="39"/>
    <x v="39"/>
    <x v="39"/>
  </r>
  <r>
    <x v="40"/>
    <x v="3"/>
    <x v="40"/>
    <x v="40"/>
    <x v="40"/>
  </r>
  <r>
    <x v="41"/>
    <x v="3"/>
    <x v="41"/>
    <x v="41"/>
    <x v="41"/>
  </r>
  <r>
    <x v="42"/>
    <x v="3"/>
    <x v="42"/>
    <x v="42"/>
    <x v="42"/>
  </r>
  <r>
    <x v="43"/>
    <x v="3"/>
    <x v="43"/>
    <x v="43"/>
    <x v="43"/>
  </r>
  <r>
    <x v="44"/>
    <x v="3"/>
    <x v="44"/>
    <x v="44"/>
    <x v="44"/>
  </r>
  <r>
    <x v="45"/>
    <x v="3"/>
    <x v="45"/>
    <x v="45"/>
    <x v="45"/>
  </r>
  <r>
    <x v="46"/>
    <x v="3"/>
    <x v="46"/>
    <x v="46"/>
    <x v="46"/>
  </r>
  <r>
    <x v="47"/>
    <x v="3"/>
    <x v="47"/>
    <x v="47"/>
    <x v="47"/>
  </r>
  <r>
    <x v="48"/>
    <x v="4"/>
    <x v="48"/>
    <x v="48"/>
    <x v="48"/>
  </r>
  <r>
    <x v="49"/>
    <x v="4"/>
    <x v="49"/>
    <x v="49"/>
    <x v="49"/>
  </r>
  <r>
    <x v="50"/>
    <x v="4"/>
    <x v="50"/>
    <x v="50"/>
    <x v="50"/>
  </r>
  <r>
    <x v="51"/>
    <x v="4"/>
    <x v="51"/>
    <x v="51"/>
    <x v="51"/>
  </r>
  <r>
    <x v="52"/>
    <x v="4"/>
    <x v="52"/>
    <x v="52"/>
    <x v="52"/>
  </r>
  <r>
    <x v="53"/>
    <x v="4"/>
    <x v="53"/>
    <x v="53"/>
    <x v="53"/>
  </r>
  <r>
    <x v="54"/>
    <x v="4"/>
    <x v="54"/>
    <x v="54"/>
    <x v="54"/>
  </r>
  <r>
    <x v="55"/>
    <x v="4"/>
    <x v="55"/>
    <x v="55"/>
    <x v="55"/>
  </r>
  <r>
    <x v="56"/>
    <x v="4"/>
    <x v="56"/>
    <x v="56"/>
    <x v="56"/>
  </r>
  <r>
    <x v="57"/>
    <x v="4"/>
    <x v="57"/>
    <x v="57"/>
    <x v="57"/>
  </r>
  <r>
    <x v="58"/>
    <x v="4"/>
    <x v="58"/>
    <x v="58"/>
    <x v="58"/>
  </r>
  <r>
    <x v="59"/>
    <x v="4"/>
    <x v="59"/>
    <x v="59"/>
    <x v="59"/>
  </r>
  <r>
    <x v="60"/>
    <x v="5"/>
    <x v="60"/>
    <x v="60"/>
    <x v="60"/>
  </r>
  <r>
    <x v="61"/>
    <x v="5"/>
    <x v="61"/>
    <x v="61"/>
    <x v="61"/>
  </r>
  <r>
    <x v="62"/>
    <x v="5"/>
    <x v="62"/>
    <x v="62"/>
    <x v="62"/>
  </r>
  <r>
    <x v="63"/>
    <x v="5"/>
    <x v="63"/>
    <x v="63"/>
    <x v="63"/>
  </r>
  <r>
    <x v="64"/>
    <x v="5"/>
    <x v="64"/>
    <x v="64"/>
    <x v="64"/>
  </r>
  <r>
    <x v="65"/>
    <x v="5"/>
    <x v="65"/>
    <x v="65"/>
    <x v="65"/>
  </r>
  <r>
    <x v="66"/>
    <x v="5"/>
    <x v="66"/>
    <x v="66"/>
    <x v="66"/>
  </r>
  <r>
    <x v="67"/>
    <x v="5"/>
    <x v="67"/>
    <x v="67"/>
    <x v="67"/>
  </r>
  <r>
    <x v="68"/>
    <x v="5"/>
    <x v="68"/>
    <x v="68"/>
    <x v="68"/>
  </r>
  <r>
    <x v="69"/>
    <x v="5"/>
    <x v="69"/>
    <x v="69"/>
    <x v="69"/>
  </r>
  <r>
    <x v="70"/>
    <x v="5"/>
    <x v="70"/>
    <x v="70"/>
    <x v="70"/>
  </r>
  <r>
    <x v="71"/>
    <x v="5"/>
    <x v="71"/>
    <x v="71"/>
    <x v="71"/>
  </r>
  <r>
    <x v="72"/>
    <x v="6"/>
    <x v="72"/>
    <x v="72"/>
    <x v="72"/>
  </r>
  <r>
    <x v="73"/>
    <x v="6"/>
    <x v="73"/>
    <x v="73"/>
    <x v="73"/>
  </r>
  <r>
    <x v="74"/>
    <x v="6"/>
    <x v="74"/>
    <x v="74"/>
    <x v="74"/>
  </r>
  <r>
    <x v="75"/>
    <x v="6"/>
    <x v="75"/>
    <x v="75"/>
    <x v="75"/>
  </r>
  <r>
    <x v="76"/>
    <x v="6"/>
    <x v="76"/>
    <x v="76"/>
    <x v="76"/>
  </r>
  <r>
    <x v="77"/>
    <x v="6"/>
    <x v="77"/>
    <x v="77"/>
    <x v="77"/>
  </r>
  <r>
    <x v="78"/>
    <x v="6"/>
    <x v="78"/>
    <x v="78"/>
    <x v="78"/>
  </r>
  <r>
    <x v="79"/>
    <x v="6"/>
    <x v="79"/>
    <x v="79"/>
    <x v="79"/>
  </r>
  <r>
    <x v="80"/>
    <x v="6"/>
    <x v="80"/>
    <x v="80"/>
    <x v="80"/>
  </r>
  <r>
    <x v="81"/>
    <x v="6"/>
    <x v="81"/>
    <x v="81"/>
    <x v="81"/>
  </r>
  <r>
    <x v="82"/>
    <x v="6"/>
    <x v="82"/>
    <x v="82"/>
    <x v="82"/>
  </r>
  <r>
    <x v="83"/>
    <x v="6"/>
    <x v="83"/>
    <x v="83"/>
    <x v="83"/>
  </r>
  <r>
    <x v="84"/>
    <x v="7"/>
    <x v="84"/>
    <x v="84"/>
    <x v="84"/>
  </r>
  <r>
    <x v="85"/>
    <x v="7"/>
    <x v="85"/>
    <x v="85"/>
    <x v="85"/>
  </r>
  <r>
    <x v="86"/>
    <x v="7"/>
    <x v="86"/>
    <x v="86"/>
    <x v="86"/>
  </r>
  <r>
    <x v="87"/>
    <x v="7"/>
    <x v="87"/>
    <x v="87"/>
    <x v="87"/>
  </r>
  <r>
    <x v="88"/>
    <x v="7"/>
    <x v="88"/>
    <x v="88"/>
    <x v="88"/>
  </r>
  <r>
    <x v="89"/>
    <x v="7"/>
    <x v="89"/>
    <x v="89"/>
    <x v="89"/>
  </r>
  <r>
    <x v="90"/>
    <x v="7"/>
    <x v="90"/>
    <x v="90"/>
    <x v="90"/>
  </r>
  <r>
    <x v="91"/>
    <x v="7"/>
    <x v="91"/>
    <x v="91"/>
    <x v="91"/>
  </r>
  <r>
    <x v="92"/>
    <x v="7"/>
    <x v="92"/>
    <x v="92"/>
    <x v="92"/>
  </r>
  <r>
    <x v="93"/>
    <x v="7"/>
    <x v="93"/>
    <x v="93"/>
    <x v="93"/>
  </r>
  <r>
    <x v="94"/>
    <x v="7"/>
    <x v="94"/>
    <x v="94"/>
    <x v="94"/>
  </r>
  <r>
    <x v="95"/>
    <x v="7"/>
    <x v="95"/>
    <x v="95"/>
    <x v="95"/>
  </r>
  <r>
    <x v="96"/>
    <x v="8"/>
    <x v="96"/>
    <x v="96"/>
    <x v="96"/>
  </r>
  <r>
    <x v="97"/>
    <x v="8"/>
    <x v="97"/>
    <x v="97"/>
    <x v="97"/>
  </r>
  <r>
    <x v="98"/>
    <x v="8"/>
    <x v="98"/>
    <x v="98"/>
    <x v="98"/>
  </r>
  <r>
    <x v="99"/>
    <x v="8"/>
    <x v="99"/>
    <x v="99"/>
    <x v="99"/>
  </r>
  <r>
    <x v="100"/>
    <x v="8"/>
    <x v="100"/>
    <x v="100"/>
    <x v="100"/>
  </r>
  <r>
    <x v="101"/>
    <x v="8"/>
    <x v="101"/>
    <x v="101"/>
    <x v="101"/>
  </r>
  <r>
    <x v="102"/>
    <x v="8"/>
    <x v="102"/>
    <x v="102"/>
    <x v="102"/>
  </r>
  <r>
    <x v="103"/>
    <x v="8"/>
    <x v="103"/>
    <x v="103"/>
    <x v="103"/>
  </r>
  <r>
    <x v="104"/>
    <x v="8"/>
    <x v="104"/>
    <x v="104"/>
    <x v="104"/>
  </r>
  <r>
    <x v="105"/>
    <x v="8"/>
    <x v="105"/>
    <x v="105"/>
    <x v="105"/>
  </r>
  <r>
    <x v="106"/>
    <x v="8"/>
    <x v="106"/>
    <x v="106"/>
    <x v="106"/>
  </r>
  <r>
    <x v="107"/>
    <x v="8"/>
    <x v="107"/>
    <x v="107"/>
    <x v="107"/>
  </r>
  <r>
    <x v="108"/>
    <x v="9"/>
    <x v="108"/>
    <x v="108"/>
    <x v="108"/>
  </r>
  <r>
    <x v="109"/>
    <x v="9"/>
    <x v="109"/>
    <x v="109"/>
    <x v="109"/>
  </r>
  <r>
    <x v="110"/>
    <x v="9"/>
    <x v="110"/>
    <x v="110"/>
    <x v="110"/>
  </r>
  <r>
    <x v="111"/>
    <x v="9"/>
    <x v="111"/>
    <x v="111"/>
    <x v="111"/>
  </r>
  <r>
    <x v="112"/>
    <x v="9"/>
    <x v="112"/>
    <x v="112"/>
    <x v="112"/>
  </r>
  <r>
    <x v="113"/>
    <x v="9"/>
    <x v="113"/>
    <x v="113"/>
    <x v="113"/>
  </r>
  <r>
    <x v="114"/>
    <x v="9"/>
    <x v="114"/>
    <x v="114"/>
    <x v="114"/>
  </r>
  <r>
    <x v="115"/>
    <x v="9"/>
    <x v="115"/>
    <x v="115"/>
    <x v="115"/>
  </r>
  <r>
    <x v="116"/>
    <x v="9"/>
    <x v="116"/>
    <x v="116"/>
    <x v="116"/>
  </r>
  <r>
    <x v="117"/>
    <x v="9"/>
    <x v="117"/>
    <x v="117"/>
    <x v="117"/>
  </r>
  <r>
    <x v="118"/>
    <x v="9"/>
    <x v="118"/>
    <x v="118"/>
    <x v="118"/>
  </r>
  <r>
    <x v="119"/>
    <x v="9"/>
    <x v="119"/>
    <x v="119"/>
    <x v="11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0">
  <r>
    <x v="0"/>
    <x v="0"/>
    <x v="0"/>
    <x v="0"/>
    <x v="0"/>
  </r>
  <r>
    <x v="1"/>
    <x v="0"/>
    <x v="1"/>
    <x v="1"/>
    <x v="1"/>
  </r>
  <r>
    <x v="2"/>
    <x v="0"/>
    <x v="2"/>
    <x v="2"/>
    <x v="2"/>
  </r>
  <r>
    <x v="3"/>
    <x v="0"/>
    <x v="3"/>
    <x v="3"/>
    <x v="3"/>
  </r>
  <r>
    <x v="4"/>
    <x v="0"/>
    <x v="4"/>
    <x v="4"/>
    <x v="4"/>
  </r>
  <r>
    <x v="5"/>
    <x v="0"/>
    <x v="5"/>
    <x v="5"/>
    <x v="5"/>
  </r>
  <r>
    <x v="6"/>
    <x v="0"/>
    <x v="6"/>
    <x v="6"/>
    <x v="6"/>
  </r>
  <r>
    <x v="7"/>
    <x v="0"/>
    <x v="7"/>
    <x v="7"/>
    <x v="7"/>
  </r>
  <r>
    <x v="8"/>
    <x v="0"/>
    <x v="8"/>
    <x v="8"/>
    <x v="8"/>
  </r>
  <r>
    <x v="9"/>
    <x v="0"/>
    <x v="9"/>
    <x v="9"/>
    <x v="9"/>
  </r>
  <r>
    <x v="10"/>
    <x v="0"/>
    <x v="10"/>
    <x v="10"/>
    <x v="10"/>
  </r>
  <r>
    <x v="11"/>
    <x v="0"/>
    <x v="11"/>
    <x v="11"/>
    <x v="11"/>
  </r>
  <r>
    <x v="12"/>
    <x v="1"/>
    <x v="12"/>
    <x v="12"/>
    <x v="12"/>
  </r>
  <r>
    <x v="13"/>
    <x v="1"/>
    <x v="13"/>
    <x v="13"/>
    <x v="13"/>
  </r>
  <r>
    <x v="14"/>
    <x v="1"/>
    <x v="14"/>
    <x v="14"/>
    <x v="14"/>
  </r>
  <r>
    <x v="15"/>
    <x v="1"/>
    <x v="15"/>
    <x v="15"/>
    <x v="15"/>
  </r>
  <r>
    <x v="16"/>
    <x v="1"/>
    <x v="16"/>
    <x v="16"/>
    <x v="16"/>
  </r>
  <r>
    <x v="17"/>
    <x v="1"/>
    <x v="17"/>
    <x v="17"/>
    <x v="17"/>
  </r>
  <r>
    <x v="18"/>
    <x v="1"/>
    <x v="18"/>
    <x v="18"/>
    <x v="18"/>
  </r>
  <r>
    <x v="19"/>
    <x v="1"/>
    <x v="19"/>
    <x v="19"/>
    <x v="19"/>
  </r>
  <r>
    <x v="20"/>
    <x v="1"/>
    <x v="20"/>
    <x v="20"/>
    <x v="20"/>
  </r>
  <r>
    <x v="21"/>
    <x v="1"/>
    <x v="21"/>
    <x v="21"/>
    <x v="21"/>
  </r>
  <r>
    <x v="22"/>
    <x v="1"/>
    <x v="22"/>
    <x v="22"/>
    <x v="22"/>
  </r>
  <r>
    <x v="23"/>
    <x v="1"/>
    <x v="23"/>
    <x v="23"/>
    <x v="23"/>
  </r>
  <r>
    <x v="24"/>
    <x v="2"/>
    <x v="24"/>
    <x v="24"/>
    <x v="24"/>
  </r>
  <r>
    <x v="25"/>
    <x v="2"/>
    <x v="25"/>
    <x v="25"/>
    <x v="25"/>
  </r>
  <r>
    <x v="26"/>
    <x v="2"/>
    <x v="26"/>
    <x v="26"/>
    <x v="26"/>
  </r>
  <r>
    <x v="27"/>
    <x v="2"/>
    <x v="27"/>
    <x v="27"/>
    <x v="27"/>
  </r>
  <r>
    <x v="28"/>
    <x v="2"/>
    <x v="28"/>
    <x v="28"/>
    <x v="28"/>
  </r>
  <r>
    <x v="29"/>
    <x v="2"/>
    <x v="29"/>
    <x v="29"/>
    <x v="29"/>
  </r>
  <r>
    <x v="30"/>
    <x v="2"/>
    <x v="30"/>
    <x v="30"/>
    <x v="30"/>
  </r>
  <r>
    <x v="31"/>
    <x v="2"/>
    <x v="31"/>
    <x v="31"/>
    <x v="31"/>
  </r>
  <r>
    <x v="32"/>
    <x v="2"/>
    <x v="32"/>
    <x v="32"/>
    <x v="32"/>
  </r>
  <r>
    <x v="33"/>
    <x v="2"/>
    <x v="33"/>
    <x v="33"/>
    <x v="33"/>
  </r>
  <r>
    <x v="34"/>
    <x v="2"/>
    <x v="34"/>
    <x v="34"/>
    <x v="34"/>
  </r>
  <r>
    <x v="35"/>
    <x v="2"/>
    <x v="35"/>
    <x v="35"/>
    <x v="35"/>
  </r>
  <r>
    <x v="36"/>
    <x v="3"/>
    <x v="36"/>
    <x v="36"/>
    <x v="36"/>
  </r>
  <r>
    <x v="37"/>
    <x v="3"/>
    <x v="37"/>
    <x v="37"/>
    <x v="37"/>
  </r>
  <r>
    <x v="38"/>
    <x v="3"/>
    <x v="38"/>
    <x v="38"/>
    <x v="38"/>
  </r>
  <r>
    <x v="39"/>
    <x v="3"/>
    <x v="39"/>
    <x v="39"/>
    <x v="39"/>
  </r>
  <r>
    <x v="40"/>
    <x v="3"/>
    <x v="40"/>
    <x v="40"/>
    <x v="40"/>
  </r>
  <r>
    <x v="41"/>
    <x v="3"/>
    <x v="41"/>
    <x v="41"/>
    <x v="41"/>
  </r>
  <r>
    <x v="42"/>
    <x v="3"/>
    <x v="42"/>
    <x v="42"/>
    <x v="42"/>
  </r>
  <r>
    <x v="43"/>
    <x v="3"/>
    <x v="43"/>
    <x v="43"/>
    <x v="43"/>
  </r>
  <r>
    <x v="44"/>
    <x v="3"/>
    <x v="44"/>
    <x v="44"/>
    <x v="44"/>
  </r>
  <r>
    <x v="45"/>
    <x v="3"/>
    <x v="45"/>
    <x v="45"/>
    <x v="45"/>
  </r>
  <r>
    <x v="46"/>
    <x v="3"/>
    <x v="46"/>
    <x v="46"/>
    <x v="46"/>
  </r>
  <r>
    <x v="47"/>
    <x v="3"/>
    <x v="47"/>
    <x v="47"/>
    <x v="47"/>
  </r>
  <r>
    <x v="48"/>
    <x v="4"/>
    <x v="48"/>
    <x v="48"/>
    <x v="48"/>
  </r>
  <r>
    <x v="49"/>
    <x v="4"/>
    <x v="49"/>
    <x v="49"/>
    <x v="49"/>
  </r>
  <r>
    <x v="50"/>
    <x v="4"/>
    <x v="50"/>
    <x v="50"/>
    <x v="50"/>
  </r>
  <r>
    <x v="51"/>
    <x v="4"/>
    <x v="51"/>
    <x v="51"/>
    <x v="51"/>
  </r>
  <r>
    <x v="52"/>
    <x v="4"/>
    <x v="52"/>
    <x v="52"/>
    <x v="52"/>
  </r>
  <r>
    <x v="53"/>
    <x v="4"/>
    <x v="53"/>
    <x v="53"/>
    <x v="53"/>
  </r>
  <r>
    <x v="54"/>
    <x v="4"/>
    <x v="54"/>
    <x v="54"/>
    <x v="54"/>
  </r>
  <r>
    <x v="55"/>
    <x v="4"/>
    <x v="55"/>
    <x v="55"/>
    <x v="55"/>
  </r>
  <r>
    <x v="56"/>
    <x v="4"/>
    <x v="56"/>
    <x v="56"/>
    <x v="56"/>
  </r>
  <r>
    <x v="57"/>
    <x v="4"/>
    <x v="57"/>
    <x v="57"/>
    <x v="57"/>
  </r>
  <r>
    <x v="58"/>
    <x v="4"/>
    <x v="58"/>
    <x v="58"/>
    <x v="58"/>
  </r>
  <r>
    <x v="59"/>
    <x v="4"/>
    <x v="59"/>
    <x v="59"/>
    <x v="59"/>
  </r>
  <r>
    <x v="60"/>
    <x v="5"/>
    <x v="60"/>
    <x v="60"/>
    <x v="60"/>
  </r>
  <r>
    <x v="61"/>
    <x v="5"/>
    <x v="61"/>
    <x v="61"/>
    <x v="61"/>
  </r>
  <r>
    <x v="62"/>
    <x v="5"/>
    <x v="62"/>
    <x v="62"/>
    <x v="62"/>
  </r>
  <r>
    <x v="63"/>
    <x v="5"/>
    <x v="63"/>
    <x v="63"/>
    <x v="63"/>
  </r>
  <r>
    <x v="64"/>
    <x v="5"/>
    <x v="64"/>
    <x v="64"/>
    <x v="64"/>
  </r>
  <r>
    <x v="65"/>
    <x v="5"/>
    <x v="65"/>
    <x v="65"/>
    <x v="65"/>
  </r>
  <r>
    <x v="66"/>
    <x v="5"/>
    <x v="66"/>
    <x v="66"/>
    <x v="66"/>
  </r>
  <r>
    <x v="67"/>
    <x v="5"/>
    <x v="67"/>
    <x v="67"/>
    <x v="67"/>
  </r>
  <r>
    <x v="68"/>
    <x v="5"/>
    <x v="68"/>
    <x v="68"/>
    <x v="68"/>
  </r>
  <r>
    <x v="69"/>
    <x v="5"/>
    <x v="69"/>
    <x v="69"/>
    <x v="69"/>
  </r>
  <r>
    <x v="70"/>
    <x v="5"/>
    <x v="70"/>
    <x v="70"/>
    <x v="70"/>
  </r>
  <r>
    <x v="71"/>
    <x v="5"/>
    <x v="71"/>
    <x v="71"/>
    <x v="71"/>
  </r>
  <r>
    <x v="72"/>
    <x v="6"/>
    <x v="72"/>
    <x v="72"/>
    <x v="72"/>
  </r>
  <r>
    <x v="73"/>
    <x v="6"/>
    <x v="73"/>
    <x v="73"/>
    <x v="73"/>
  </r>
  <r>
    <x v="74"/>
    <x v="6"/>
    <x v="74"/>
    <x v="74"/>
    <x v="74"/>
  </r>
  <r>
    <x v="75"/>
    <x v="6"/>
    <x v="75"/>
    <x v="75"/>
    <x v="75"/>
  </r>
  <r>
    <x v="76"/>
    <x v="6"/>
    <x v="76"/>
    <x v="76"/>
    <x v="76"/>
  </r>
  <r>
    <x v="77"/>
    <x v="6"/>
    <x v="77"/>
    <x v="77"/>
    <x v="77"/>
  </r>
  <r>
    <x v="78"/>
    <x v="6"/>
    <x v="78"/>
    <x v="78"/>
    <x v="78"/>
  </r>
  <r>
    <x v="79"/>
    <x v="6"/>
    <x v="79"/>
    <x v="79"/>
    <x v="79"/>
  </r>
  <r>
    <x v="80"/>
    <x v="6"/>
    <x v="80"/>
    <x v="80"/>
    <x v="80"/>
  </r>
  <r>
    <x v="81"/>
    <x v="6"/>
    <x v="81"/>
    <x v="81"/>
    <x v="81"/>
  </r>
  <r>
    <x v="82"/>
    <x v="6"/>
    <x v="82"/>
    <x v="82"/>
    <x v="82"/>
  </r>
  <r>
    <x v="83"/>
    <x v="6"/>
    <x v="83"/>
    <x v="83"/>
    <x v="83"/>
  </r>
  <r>
    <x v="84"/>
    <x v="7"/>
    <x v="84"/>
    <x v="84"/>
    <x v="84"/>
  </r>
  <r>
    <x v="85"/>
    <x v="7"/>
    <x v="85"/>
    <x v="85"/>
    <x v="85"/>
  </r>
  <r>
    <x v="86"/>
    <x v="7"/>
    <x v="86"/>
    <x v="86"/>
    <x v="86"/>
  </r>
  <r>
    <x v="87"/>
    <x v="7"/>
    <x v="87"/>
    <x v="87"/>
    <x v="87"/>
  </r>
  <r>
    <x v="88"/>
    <x v="7"/>
    <x v="88"/>
    <x v="88"/>
    <x v="88"/>
  </r>
  <r>
    <x v="89"/>
    <x v="7"/>
    <x v="89"/>
    <x v="89"/>
    <x v="89"/>
  </r>
  <r>
    <x v="90"/>
    <x v="7"/>
    <x v="90"/>
    <x v="90"/>
    <x v="90"/>
  </r>
  <r>
    <x v="91"/>
    <x v="7"/>
    <x v="91"/>
    <x v="91"/>
    <x v="91"/>
  </r>
  <r>
    <x v="92"/>
    <x v="7"/>
    <x v="92"/>
    <x v="92"/>
    <x v="92"/>
  </r>
  <r>
    <x v="93"/>
    <x v="7"/>
    <x v="93"/>
    <x v="93"/>
    <x v="93"/>
  </r>
  <r>
    <x v="94"/>
    <x v="7"/>
    <x v="94"/>
    <x v="94"/>
    <x v="94"/>
  </r>
  <r>
    <x v="95"/>
    <x v="7"/>
    <x v="95"/>
    <x v="95"/>
    <x v="95"/>
  </r>
  <r>
    <x v="96"/>
    <x v="8"/>
    <x v="96"/>
    <x v="96"/>
    <x v="96"/>
  </r>
  <r>
    <x v="97"/>
    <x v="8"/>
    <x v="97"/>
    <x v="97"/>
    <x v="97"/>
  </r>
  <r>
    <x v="98"/>
    <x v="8"/>
    <x v="98"/>
    <x v="98"/>
    <x v="98"/>
  </r>
  <r>
    <x v="99"/>
    <x v="8"/>
    <x v="99"/>
    <x v="99"/>
    <x v="99"/>
  </r>
  <r>
    <x v="100"/>
    <x v="8"/>
    <x v="100"/>
    <x v="100"/>
    <x v="100"/>
  </r>
  <r>
    <x v="101"/>
    <x v="8"/>
    <x v="101"/>
    <x v="101"/>
    <x v="101"/>
  </r>
  <r>
    <x v="102"/>
    <x v="8"/>
    <x v="102"/>
    <x v="102"/>
    <x v="102"/>
  </r>
  <r>
    <x v="103"/>
    <x v="8"/>
    <x v="103"/>
    <x v="103"/>
    <x v="103"/>
  </r>
  <r>
    <x v="104"/>
    <x v="8"/>
    <x v="104"/>
    <x v="104"/>
    <x v="104"/>
  </r>
  <r>
    <x v="105"/>
    <x v="8"/>
    <x v="105"/>
    <x v="105"/>
    <x v="105"/>
  </r>
  <r>
    <x v="106"/>
    <x v="8"/>
    <x v="106"/>
    <x v="106"/>
    <x v="106"/>
  </r>
  <r>
    <x v="107"/>
    <x v="8"/>
    <x v="107"/>
    <x v="107"/>
    <x v="107"/>
  </r>
  <r>
    <x v="108"/>
    <x v="9"/>
    <x v="108"/>
    <x v="108"/>
    <x v="108"/>
  </r>
  <r>
    <x v="109"/>
    <x v="9"/>
    <x v="109"/>
    <x v="109"/>
    <x v="109"/>
  </r>
  <r>
    <x v="110"/>
    <x v="9"/>
    <x v="110"/>
    <x v="110"/>
    <x v="110"/>
  </r>
  <r>
    <x v="111"/>
    <x v="9"/>
    <x v="111"/>
    <x v="111"/>
    <x v="111"/>
  </r>
  <r>
    <x v="112"/>
    <x v="9"/>
    <x v="112"/>
    <x v="112"/>
    <x v="112"/>
  </r>
  <r>
    <x v="113"/>
    <x v="9"/>
    <x v="113"/>
    <x v="113"/>
    <x v="113"/>
  </r>
  <r>
    <x v="114"/>
    <x v="9"/>
    <x v="114"/>
    <x v="114"/>
    <x v="114"/>
  </r>
  <r>
    <x v="115"/>
    <x v="9"/>
    <x v="115"/>
    <x v="115"/>
    <x v="115"/>
  </r>
  <r>
    <x v="116"/>
    <x v="9"/>
    <x v="116"/>
    <x v="116"/>
    <x v="116"/>
  </r>
  <r>
    <x v="117"/>
    <x v="9"/>
    <x v="117"/>
    <x v="117"/>
    <x v="117"/>
  </r>
  <r>
    <x v="118"/>
    <x v="9"/>
    <x v="118"/>
    <x v="118"/>
    <x v="118"/>
  </r>
  <r>
    <x v="119"/>
    <x v="9"/>
    <x v="119"/>
    <x v="119"/>
    <x v="119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44">
  <r>
    <x v="0"/>
    <x v="0"/>
    <x v="0"/>
    <x v="0"/>
  </r>
  <r>
    <x v="1"/>
    <x v="0"/>
    <x v="1"/>
    <x v="1"/>
  </r>
  <r>
    <x v="2"/>
    <x v="0"/>
    <x v="2"/>
    <x v="2"/>
  </r>
  <r>
    <x v="3"/>
    <x v="0"/>
    <x v="3"/>
    <x v="3"/>
  </r>
  <r>
    <x v="4"/>
    <x v="0"/>
    <x v="4"/>
    <x v="4"/>
  </r>
  <r>
    <x v="5"/>
    <x v="0"/>
    <x v="5"/>
    <x v="5"/>
  </r>
  <r>
    <x v="6"/>
    <x v="0"/>
    <x v="6"/>
    <x v="6"/>
  </r>
  <r>
    <x v="7"/>
    <x v="0"/>
    <x v="7"/>
    <x v="7"/>
  </r>
  <r>
    <x v="8"/>
    <x v="0"/>
    <x v="8"/>
    <x v="8"/>
  </r>
  <r>
    <x v="9"/>
    <x v="0"/>
    <x v="9"/>
    <x v="9"/>
  </r>
  <r>
    <x v="10"/>
    <x v="0"/>
    <x v="10"/>
    <x v="10"/>
  </r>
  <r>
    <x v="11"/>
    <x v="0"/>
    <x v="11"/>
    <x v="11"/>
  </r>
  <r>
    <x v="12"/>
    <x v="1"/>
    <x v="12"/>
    <x v="12"/>
  </r>
  <r>
    <x v="13"/>
    <x v="1"/>
    <x v="13"/>
    <x v="13"/>
  </r>
  <r>
    <x v="14"/>
    <x v="1"/>
    <x v="14"/>
    <x v="14"/>
  </r>
  <r>
    <x v="15"/>
    <x v="1"/>
    <x v="15"/>
    <x v="15"/>
  </r>
  <r>
    <x v="16"/>
    <x v="1"/>
    <x v="16"/>
    <x v="16"/>
  </r>
  <r>
    <x v="17"/>
    <x v="1"/>
    <x v="17"/>
    <x v="17"/>
  </r>
  <r>
    <x v="18"/>
    <x v="1"/>
    <x v="18"/>
    <x v="18"/>
  </r>
  <r>
    <x v="19"/>
    <x v="1"/>
    <x v="19"/>
    <x v="19"/>
  </r>
  <r>
    <x v="20"/>
    <x v="1"/>
    <x v="20"/>
    <x v="20"/>
  </r>
  <r>
    <x v="21"/>
    <x v="1"/>
    <x v="21"/>
    <x v="21"/>
  </r>
  <r>
    <x v="22"/>
    <x v="1"/>
    <x v="22"/>
    <x v="22"/>
  </r>
  <r>
    <x v="23"/>
    <x v="1"/>
    <x v="23"/>
    <x v="23"/>
  </r>
  <r>
    <x v="24"/>
    <x v="2"/>
    <x v="24"/>
    <x v="24"/>
  </r>
  <r>
    <x v="25"/>
    <x v="2"/>
    <x v="25"/>
    <x v="25"/>
  </r>
  <r>
    <x v="26"/>
    <x v="2"/>
    <x v="26"/>
    <x v="26"/>
  </r>
  <r>
    <x v="27"/>
    <x v="2"/>
    <x v="27"/>
    <x v="27"/>
  </r>
  <r>
    <x v="28"/>
    <x v="2"/>
    <x v="28"/>
    <x v="28"/>
  </r>
  <r>
    <x v="29"/>
    <x v="2"/>
    <x v="29"/>
    <x v="29"/>
  </r>
  <r>
    <x v="30"/>
    <x v="2"/>
    <x v="30"/>
    <x v="30"/>
  </r>
  <r>
    <x v="31"/>
    <x v="2"/>
    <x v="31"/>
    <x v="31"/>
  </r>
  <r>
    <x v="32"/>
    <x v="2"/>
    <x v="32"/>
    <x v="32"/>
  </r>
  <r>
    <x v="33"/>
    <x v="2"/>
    <x v="33"/>
    <x v="33"/>
  </r>
  <r>
    <x v="34"/>
    <x v="2"/>
    <x v="34"/>
    <x v="34"/>
  </r>
  <r>
    <x v="35"/>
    <x v="2"/>
    <x v="35"/>
    <x v="35"/>
  </r>
  <r>
    <x v="36"/>
    <x v="3"/>
    <x v="36"/>
    <x v="36"/>
  </r>
  <r>
    <x v="37"/>
    <x v="3"/>
    <x v="37"/>
    <x v="37"/>
  </r>
  <r>
    <x v="38"/>
    <x v="3"/>
    <x v="38"/>
    <x v="38"/>
  </r>
  <r>
    <x v="39"/>
    <x v="3"/>
    <x v="39"/>
    <x v="39"/>
  </r>
  <r>
    <x v="40"/>
    <x v="3"/>
    <x v="40"/>
    <x v="40"/>
  </r>
  <r>
    <x v="41"/>
    <x v="3"/>
    <x v="41"/>
    <x v="41"/>
  </r>
  <r>
    <x v="42"/>
    <x v="3"/>
    <x v="42"/>
    <x v="42"/>
  </r>
  <r>
    <x v="43"/>
    <x v="3"/>
    <x v="43"/>
    <x v="43"/>
  </r>
  <r>
    <x v="44"/>
    <x v="3"/>
    <x v="44"/>
    <x v="44"/>
  </r>
  <r>
    <x v="45"/>
    <x v="3"/>
    <x v="45"/>
    <x v="45"/>
  </r>
  <r>
    <x v="46"/>
    <x v="3"/>
    <x v="46"/>
    <x v="46"/>
  </r>
  <r>
    <x v="47"/>
    <x v="3"/>
    <x v="47"/>
    <x v="47"/>
  </r>
  <r>
    <x v="48"/>
    <x v="4"/>
    <x v="48"/>
    <x v="48"/>
  </r>
  <r>
    <x v="49"/>
    <x v="4"/>
    <x v="49"/>
    <x v="49"/>
  </r>
  <r>
    <x v="50"/>
    <x v="4"/>
    <x v="50"/>
    <x v="50"/>
  </r>
  <r>
    <x v="51"/>
    <x v="4"/>
    <x v="51"/>
    <x v="51"/>
  </r>
  <r>
    <x v="52"/>
    <x v="4"/>
    <x v="52"/>
    <x v="52"/>
  </r>
  <r>
    <x v="53"/>
    <x v="4"/>
    <x v="53"/>
    <x v="53"/>
  </r>
  <r>
    <x v="54"/>
    <x v="4"/>
    <x v="54"/>
    <x v="54"/>
  </r>
  <r>
    <x v="55"/>
    <x v="4"/>
    <x v="55"/>
    <x v="55"/>
  </r>
  <r>
    <x v="56"/>
    <x v="4"/>
    <x v="56"/>
    <x v="56"/>
  </r>
  <r>
    <x v="57"/>
    <x v="4"/>
    <x v="57"/>
    <x v="57"/>
  </r>
  <r>
    <x v="58"/>
    <x v="4"/>
    <x v="58"/>
    <x v="58"/>
  </r>
  <r>
    <x v="59"/>
    <x v="4"/>
    <x v="59"/>
    <x v="59"/>
  </r>
  <r>
    <x v="60"/>
    <x v="5"/>
    <x v="60"/>
    <x v="60"/>
  </r>
  <r>
    <x v="61"/>
    <x v="5"/>
    <x v="61"/>
    <x v="61"/>
  </r>
  <r>
    <x v="62"/>
    <x v="5"/>
    <x v="62"/>
    <x v="62"/>
  </r>
  <r>
    <x v="63"/>
    <x v="5"/>
    <x v="63"/>
    <x v="63"/>
  </r>
  <r>
    <x v="64"/>
    <x v="5"/>
    <x v="64"/>
    <x v="64"/>
  </r>
  <r>
    <x v="65"/>
    <x v="5"/>
    <x v="65"/>
    <x v="65"/>
  </r>
  <r>
    <x v="66"/>
    <x v="5"/>
    <x v="66"/>
    <x v="66"/>
  </r>
  <r>
    <x v="67"/>
    <x v="5"/>
    <x v="67"/>
    <x v="67"/>
  </r>
  <r>
    <x v="68"/>
    <x v="5"/>
    <x v="68"/>
    <x v="68"/>
  </r>
  <r>
    <x v="69"/>
    <x v="5"/>
    <x v="69"/>
    <x v="69"/>
  </r>
  <r>
    <x v="70"/>
    <x v="5"/>
    <x v="70"/>
    <x v="70"/>
  </r>
  <r>
    <x v="71"/>
    <x v="5"/>
    <x v="71"/>
    <x v="71"/>
  </r>
  <r>
    <x v="72"/>
    <x v="6"/>
    <x v="72"/>
    <x v="72"/>
  </r>
  <r>
    <x v="73"/>
    <x v="6"/>
    <x v="73"/>
    <x v="73"/>
  </r>
  <r>
    <x v="74"/>
    <x v="6"/>
    <x v="74"/>
    <x v="74"/>
  </r>
  <r>
    <x v="75"/>
    <x v="6"/>
    <x v="75"/>
    <x v="75"/>
  </r>
  <r>
    <x v="76"/>
    <x v="6"/>
    <x v="76"/>
    <x v="76"/>
  </r>
  <r>
    <x v="77"/>
    <x v="6"/>
    <x v="77"/>
    <x v="77"/>
  </r>
  <r>
    <x v="78"/>
    <x v="6"/>
    <x v="78"/>
    <x v="78"/>
  </r>
  <r>
    <x v="79"/>
    <x v="6"/>
    <x v="79"/>
    <x v="79"/>
  </r>
  <r>
    <x v="80"/>
    <x v="6"/>
    <x v="80"/>
    <x v="80"/>
  </r>
  <r>
    <x v="81"/>
    <x v="6"/>
    <x v="81"/>
    <x v="81"/>
  </r>
  <r>
    <x v="82"/>
    <x v="6"/>
    <x v="82"/>
    <x v="82"/>
  </r>
  <r>
    <x v="83"/>
    <x v="6"/>
    <x v="83"/>
    <x v="83"/>
  </r>
  <r>
    <x v="84"/>
    <x v="7"/>
    <x v="84"/>
    <x v="84"/>
  </r>
  <r>
    <x v="85"/>
    <x v="7"/>
    <x v="85"/>
    <x v="85"/>
  </r>
  <r>
    <x v="86"/>
    <x v="7"/>
    <x v="86"/>
    <x v="86"/>
  </r>
  <r>
    <x v="87"/>
    <x v="7"/>
    <x v="87"/>
    <x v="87"/>
  </r>
  <r>
    <x v="88"/>
    <x v="7"/>
    <x v="88"/>
    <x v="88"/>
  </r>
  <r>
    <x v="89"/>
    <x v="7"/>
    <x v="89"/>
    <x v="89"/>
  </r>
  <r>
    <x v="90"/>
    <x v="7"/>
    <x v="90"/>
    <x v="90"/>
  </r>
  <r>
    <x v="91"/>
    <x v="7"/>
    <x v="91"/>
    <x v="91"/>
  </r>
  <r>
    <x v="92"/>
    <x v="7"/>
    <x v="92"/>
    <x v="92"/>
  </r>
  <r>
    <x v="93"/>
    <x v="7"/>
    <x v="93"/>
    <x v="93"/>
  </r>
  <r>
    <x v="94"/>
    <x v="7"/>
    <x v="94"/>
    <x v="94"/>
  </r>
  <r>
    <x v="95"/>
    <x v="7"/>
    <x v="95"/>
    <x v="95"/>
  </r>
  <r>
    <x v="96"/>
    <x v="8"/>
    <x v="96"/>
    <x v="96"/>
  </r>
  <r>
    <x v="97"/>
    <x v="8"/>
    <x v="97"/>
    <x v="97"/>
  </r>
  <r>
    <x v="98"/>
    <x v="8"/>
    <x v="98"/>
    <x v="98"/>
  </r>
  <r>
    <x v="99"/>
    <x v="8"/>
    <x v="99"/>
    <x v="99"/>
  </r>
  <r>
    <x v="100"/>
    <x v="8"/>
    <x v="100"/>
    <x v="100"/>
  </r>
  <r>
    <x v="101"/>
    <x v="8"/>
    <x v="101"/>
    <x v="101"/>
  </r>
  <r>
    <x v="102"/>
    <x v="8"/>
    <x v="102"/>
    <x v="102"/>
  </r>
  <r>
    <x v="103"/>
    <x v="8"/>
    <x v="103"/>
    <x v="103"/>
  </r>
  <r>
    <x v="104"/>
    <x v="8"/>
    <x v="104"/>
    <x v="104"/>
  </r>
  <r>
    <x v="105"/>
    <x v="8"/>
    <x v="105"/>
    <x v="105"/>
  </r>
  <r>
    <x v="106"/>
    <x v="8"/>
    <x v="106"/>
    <x v="106"/>
  </r>
  <r>
    <x v="107"/>
    <x v="8"/>
    <x v="107"/>
    <x v="107"/>
  </r>
  <r>
    <x v="108"/>
    <x v="9"/>
    <x v="108"/>
    <x v="108"/>
  </r>
  <r>
    <x v="109"/>
    <x v="9"/>
    <x v="109"/>
    <x v="109"/>
  </r>
  <r>
    <x v="110"/>
    <x v="9"/>
    <x v="110"/>
    <x v="110"/>
  </r>
  <r>
    <x v="111"/>
    <x v="9"/>
    <x v="111"/>
    <x v="111"/>
  </r>
  <r>
    <x v="112"/>
    <x v="9"/>
    <x v="112"/>
    <x v="112"/>
  </r>
  <r>
    <x v="113"/>
    <x v="9"/>
    <x v="113"/>
    <x v="113"/>
  </r>
  <r>
    <x v="114"/>
    <x v="9"/>
    <x v="114"/>
    <x v="114"/>
  </r>
  <r>
    <x v="115"/>
    <x v="9"/>
    <x v="115"/>
    <x v="115"/>
  </r>
  <r>
    <x v="116"/>
    <x v="9"/>
    <x v="116"/>
    <x v="116"/>
  </r>
  <r>
    <x v="117"/>
    <x v="9"/>
    <x v="117"/>
    <x v="117"/>
  </r>
  <r>
    <x v="118"/>
    <x v="9"/>
    <x v="118"/>
    <x v="118"/>
  </r>
  <r>
    <x v="119"/>
    <x v="9"/>
    <x v="119"/>
    <x v="119"/>
  </r>
  <r>
    <x v="120"/>
    <x v="10"/>
    <x v="120"/>
    <x v="120"/>
  </r>
  <r>
    <x v="121"/>
    <x v="10"/>
    <x v="120"/>
    <x v="121"/>
  </r>
  <r>
    <x v="122"/>
    <x v="10"/>
    <x v="120"/>
    <x v="122"/>
  </r>
  <r>
    <x v="123"/>
    <x v="10"/>
    <x v="120"/>
    <x v="123"/>
  </r>
  <r>
    <x v="124"/>
    <x v="10"/>
    <x v="120"/>
    <x v="124"/>
  </r>
  <r>
    <x v="125"/>
    <x v="10"/>
    <x v="120"/>
    <x v="125"/>
  </r>
  <r>
    <x v="126"/>
    <x v="10"/>
    <x v="120"/>
    <x v="126"/>
  </r>
  <r>
    <x v="127"/>
    <x v="10"/>
    <x v="120"/>
    <x v="127"/>
  </r>
  <r>
    <x v="128"/>
    <x v="10"/>
    <x v="120"/>
    <x v="128"/>
  </r>
  <r>
    <x v="129"/>
    <x v="10"/>
    <x v="120"/>
    <x v="129"/>
  </r>
  <r>
    <x v="130"/>
    <x v="10"/>
    <x v="120"/>
    <x v="130"/>
  </r>
  <r>
    <x v="131"/>
    <x v="10"/>
    <x v="120"/>
    <x v="131"/>
  </r>
  <r>
    <x v="132"/>
    <x v="11"/>
    <x v="120"/>
    <x v="132"/>
  </r>
  <r>
    <x v="133"/>
    <x v="11"/>
    <x v="120"/>
    <x v="133"/>
  </r>
  <r>
    <x v="134"/>
    <x v="11"/>
    <x v="120"/>
    <x v="134"/>
  </r>
  <r>
    <x v="135"/>
    <x v="11"/>
    <x v="120"/>
    <x v="135"/>
  </r>
  <r>
    <x v="136"/>
    <x v="11"/>
    <x v="120"/>
    <x v="136"/>
  </r>
  <r>
    <x v="137"/>
    <x v="11"/>
    <x v="120"/>
    <x v="137"/>
  </r>
  <r>
    <x v="138"/>
    <x v="11"/>
    <x v="120"/>
    <x v="138"/>
  </r>
  <r>
    <x v="139"/>
    <x v="11"/>
    <x v="120"/>
    <x v="139"/>
  </r>
  <r>
    <x v="140"/>
    <x v="11"/>
    <x v="120"/>
    <x v="140"/>
  </r>
  <r>
    <x v="141"/>
    <x v="11"/>
    <x v="120"/>
    <x v="141"/>
  </r>
  <r>
    <x v="142"/>
    <x v="11"/>
    <x v="120"/>
    <x v="142"/>
  </r>
  <r>
    <x v="143"/>
    <x v="11"/>
    <x v="120"/>
    <x v="14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2" cacheId="37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1">
  <location ref="A3:D13" firstHeaderRow="0" firstDataRow="1" firstDataCol="1"/>
  <pivotFields count="6">
    <pivotField showAll="0" defaultSubtotal="0">
      <items count="1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</items>
    </pivotField>
    <pivotField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dataField="1" numFmtId="3" showAll="0" defaultSubtotal="0">
      <items count="120">
        <item x="111"/>
        <item x="73"/>
        <item x="75"/>
        <item x="87"/>
        <item x="82"/>
        <item x="106"/>
        <item x="85"/>
        <item x="93"/>
        <item x="76"/>
        <item x="99"/>
        <item x="97"/>
        <item x="94"/>
        <item x="81"/>
        <item x="105"/>
        <item x="119"/>
        <item x="107"/>
        <item x="118"/>
        <item x="80"/>
        <item x="109"/>
        <item x="77"/>
        <item x="117"/>
        <item x="70"/>
        <item x="92"/>
        <item x="116"/>
        <item x="83"/>
        <item x="100"/>
        <item x="110"/>
        <item x="104"/>
        <item x="39"/>
        <item x="74"/>
        <item x="95"/>
        <item x="69"/>
        <item x="63"/>
        <item x="112"/>
        <item x="71"/>
        <item x="88"/>
        <item x="64"/>
        <item x="47"/>
        <item x="4"/>
        <item x="15"/>
        <item x="86"/>
        <item x="78"/>
        <item x="10"/>
        <item x="1"/>
        <item x="3"/>
        <item x="11"/>
        <item x="58"/>
        <item x="68"/>
        <item x="101"/>
        <item x="51"/>
        <item x="108"/>
        <item x="46"/>
        <item x="5"/>
        <item x="59"/>
        <item x="79"/>
        <item x="61"/>
        <item x="37"/>
        <item x="9"/>
        <item x="84"/>
        <item x="27"/>
        <item x="44"/>
        <item x="113"/>
        <item x="89"/>
        <item x="45"/>
        <item x="49"/>
        <item x="72"/>
        <item x="16"/>
        <item x="21"/>
        <item x="65"/>
        <item x="13"/>
        <item x="22"/>
        <item x="62"/>
        <item x="98"/>
        <item x="40"/>
        <item x="25"/>
        <item x="96"/>
        <item x="28"/>
        <item x="57"/>
        <item x="33"/>
        <item x="23"/>
        <item x="56"/>
        <item x="34"/>
        <item x="20"/>
        <item x="52"/>
        <item x="7"/>
        <item x="8"/>
        <item x="17"/>
        <item x="67"/>
        <item x="35"/>
        <item x="115"/>
        <item x="14"/>
        <item x="103"/>
        <item x="2"/>
        <item x="18"/>
        <item x="48"/>
        <item x="60"/>
        <item x="50"/>
        <item x="0"/>
        <item x="19"/>
        <item x="32"/>
        <item x="91"/>
        <item x="41"/>
        <item x="12"/>
        <item x="38"/>
        <item x="26"/>
        <item x="90"/>
        <item x="53"/>
        <item x="36"/>
        <item x="66"/>
        <item x="102"/>
        <item x="114"/>
        <item x="54"/>
        <item x="43"/>
        <item x="6"/>
        <item x="55"/>
        <item x="29"/>
        <item x="42"/>
        <item x="24"/>
        <item x="31"/>
        <item x="30"/>
      </items>
    </pivotField>
    <pivotField dataField="1" showAll="0" defaultSubtotal="0">
      <items count="120">
        <item x="106"/>
        <item x="87"/>
        <item x="75"/>
        <item x="99"/>
        <item x="73"/>
        <item x="111"/>
        <item x="82"/>
        <item x="94"/>
        <item x="93"/>
        <item x="85"/>
        <item x="97"/>
        <item x="77"/>
        <item x="70"/>
        <item x="118"/>
        <item x="105"/>
        <item x="69"/>
        <item x="117"/>
        <item x="109"/>
        <item x="76"/>
        <item x="100"/>
        <item x="81"/>
        <item x="101"/>
        <item x="107"/>
        <item x="80"/>
        <item x="89"/>
        <item x="119"/>
        <item x="71"/>
        <item x="88"/>
        <item x="112"/>
        <item x="92"/>
        <item x="110"/>
        <item x="83"/>
        <item x="95"/>
        <item x="104"/>
        <item x="116"/>
        <item x="78"/>
        <item x="86"/>
        <item x="74"/>
        <item x="98"/>
        <item x="22"/>
        <item x="39"/>
        <item x="108"/>
        <item x="46"/>
        <item x="63"/>
        <item x="113"/>
        <item x="37"/>
        <item x="27"/>
        <item x="10"/>
        <item x="34"/>
        <item x="25"/>
        <item x="58"/>
        <item x="15"/>
        <item x="21"/>
        <item x="51"/>
        <item x="3"/>
        <item x="17"/>
        <item x="45"/>
        <item x="84"/>
        <item x="57"/>
        <item x="72"/>
        <item x="9"/>
        <item x="1"/>
        <item x="4"/>
        <item x="96"/>
        <item x="49"/>
        <item x="64"/>
        <item x="44"/>
        <item x="33"/>
        <item x="28"/>
        <item x="5"/>
        <item x="16"/>
        <item x="47"/>
        <item x="79"/>
        <item x="52"/>
        <item x="68"/>
        <item x="8"/>
        <item x="13"/>
        <item x="40"/>
        <item x="61"/>
        <item x="11"/>
        <item x="23"/>
        <item x="59"/>
        <item x="35"/>
        <item x="65"/>
        <item x="20"/>
        <item x="56"/>
        <item x="115"/>
        <item x="41"/>
        <item x="38"/>
        <item x="103"/>
        <item x="32"/>
        <item x="36"/>
        <item x="14"/>
        <item x="53"/>
        <item x="26"/>
        <item x="50"/>
        <item x="2"/>
        <item x="62"/>
        <item x="60"/>
        <item x="91"/>
        <item x="19"/>
        <item x="48"/>
        <item x="67"/>
        <item x="24"/>
        <item x="0"/>
        <item x="90"/>
        <item x="12"/>
        <item x="18"/>
        <item x="29"/>
        <item x="102"/>
        <item x="114"/>
        <item x="66"/>
        <item x="43"/>
        <item x="54"/>
        <item x="6"/>
        <item x="7"/>
        <item x="31"/>
        <item x="55"/>
        <item x="42"/>
        <item x="30"/>
      </items>
    </pivotField>
    <pivotField numFmtId="166" showAll="0" defaultSubtotal="0">
      <items count="120">
        <item x="117"/>
        <item x="9"/>
        <item x="95"/>
        <item x="49"/>
        <item x="99"/>
        <item x="54"/>
        <item x="106"/>
        <item x="6"/>
        <item x="48"/>
        <item x="43"/>
        <item x="12"/>
        <item x="16"/>
        <item x="40"/>
        <item x="23"/>
        <item x="84"/>
        <item x="58"/>
        <item x="51"/>
        <item x="94"/>
        <item x="13"/>
        <item x="77"/>
        <item x="56"/>
        <item x="110"/>
        <item x="114"/>
        <item x="0"/>
        <item x="20"/>
        <item x="60"/>
        <item x="44"/>
        <item x="118"/>
        <item x="86"/>
        <item x="2"/>
        <item x="10"/>
        <item x="102"/>
        <item x="90"/>
        <item x="45"/>
        <item x="14"/>
        <item x="104"/>
        <item x="112"/>
        <item x="97"/>
        <item x="72"/>
        <item x="109"/>
        <item x="19"/>
        <item x="66"/>
        <item x="78"/>
        <item x="31"/>
        <item x="3"/>
        <item x="108"/>
        <item x="105"/>
        <item x="83"/>
        <item x="88"/>
        <item x="46"/>
        <item x="37"/>
        <item x="71"/>
        <item x="50"/>
        <item x="91"/>
        <item x="28"/>
        <item x="27"/>
        <item x="92"/>
        <item x="70"/>
        <item x="74"/>
        <item x="103"/>
        <item x="100"/>
        <item x="33"/>
        <item x="79"/>
        <item x="93"/>
        <item x="96"/>
        <item x="5"/>
        <item x="87"/>
        <item x="65"/>
        <item x="116"/>
        <item x="75"/>
        <item x="55"/>
        <item x="82"/>
        <item x="42"/>
        <item x="61"/>
        <item x="113"/>
        <item x="1"/>
        <item x="21"/>
        <item x="85"/>
        <item x="15"/>
        <item x="8"/>
        <item x="115"/>
        <item x="80"/>
        <item x="52"/>
        <item x="107"/>
        <item x="63"/>
        <item x="35"/>
        <item x="67"/>
        <item x="57"/>
        <item x="39"/>
        <item x="81"/>
        <item x="18"/>
        <item x="73"/>
        <item x="30"/>
        <item x="32"/>
        <item x="76"/>
        <item x="119"/>
        <item x="68"/>
        <item x="26"/>
        <item x="25"/>
        <item x="59"/>
        <item x="53"/>
        <item x="22"/>
        <item x="69"/>
        <item x="4"/>
        <item x="29"/>
        <item x="111"/>
        <item x="36"/>
        <item x="38"/>
        <item x="11"/>
        <item x="41"/>
        <item x="62"/>
        <item x="17"/>
        <item x="98"/>
        <item x="34"/>
        <item x="64"/>
        <item x="47"/>
        <item x="101"/>
        <item x="89"/>
        <item x="24"/>
        <item x="7"/>
      </items>
    </pivotField>
    <pivotField dataField="1" dragToRow="0" dragToCol="0" dragToPage="0" showAll="0" defaultSubtotal="0"/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-2"/>
  </colFields>
  <colItems count="3">
    <i>
      <x/>
    </i>
    <i i="1">
      <x v="1"/>
    </i>
    <i i="2">
      <x v="2"/>
    </i>
  </colItems>
  <dataFields count="3">
    <dataField name="GSgt50kWh " fld="2" baseField="0" baseItem="0" numFmtId="167"/>
    <dataField name="Predicted Value " fld="3" baseField="0" baseItem="0" numFmtId="167"/>
    <dataField name="Absolute % Error  " fld="5" subtotal="average" baseField="0" baseItem="0" numFmtId="166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38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1">
  <location ref="A3:C13" firstHeaderRow="0" firstDataRow="1" firstDataCol="1"/>
  <pivotFields count="5">
    <pivotField showAll="0" defaultSubtotal="0">
      <items count="1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</items>
    </pivotField>
    <pivotField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dataField="1" numFmtId="3" showAll="0" defaultSubtotal="0">
      <items count="120">
        <item x="111"/>
        <item x="73"/>
        <item x="75"/>
        <item x="87"/>
        <item x="82"/>
        <item x="106"/>
        <item x="85"/>
        <item x="93"/>
        <item x="76"/>
        <item x="99"/>
        <item x="97"/>
        <item x="94"/>
        <item x="81"/>
        <item x="105"/>
        <item x="119"/>
        <item x="107"/>
        <item x="118"/>
        <item x="80"/>
        <item x="109"/>
        <item x="77"/>
        <item x="117"/>
        <item x="70"/>
        <item x="92"/>
        <item x="116"/>
        <item x="83"/>
        <item x="100"/>
        <item x="110"/>
        <item x="104"/>
        <item x="39"/>
        <item x="74"/>
        <item x="95"/>
        <item x="69"/>
        <item x="63"/>
        <item x="112"/>
        <item x="71"/>
        <item x="88"/>
        <item x="64"/>
        <item x="47"/>
        <item x="4"/>
        <item x="15"/>
        <item x="86"/>
        <item x="78"/>
        <item x="10"/>
        <item x="1"/>
        <item x="3"/>
        <item x="11"/>
        <item x="58"/>
        <item x="68"/>
        <item x="101"/>
        <item x="51"/>
        <item x="108"/>
        <item x="46"/>
        <item x="5"/>
        <item x="59"/>
        <item x="79"/>
        <item x="61"/>
        <item x="37"/>
        <item x="9"/>
        <item x="84"/>
        <item x="27"/>
        <item x="44"/>
        <item x="113"/>
        <item x="89"/>
        <item x="45"/>
        <item x="49"/>
        <item x="72"/>
        <item x="16"/>
        <item x="21"/>
        <item x="65"/>
        <item x="13"/>
        <item x="22"/>
        <item x="62"/>
        <item x="98"/>
        <item x="40"/>
        <item x="25"/>
        <item x="96"/>
        <item x="28"/>
        <item x="57"/>
        <item x="33"/>
        <item x="23"/>
        <item x="56"/>
        <item x="34"/>
        <item x="20"/>
        <item x="52"/>
        <item x="7"/>
        <item x="8"/>
        <item x="17"/>
        <item x="67"/>
        <item x="35"/>
        <item x="115"/>
        <item x="14"/>
        <item x="103"/>
        <item x="2"/>
        <item x="18"/>
        <item x="48"/>
        <item x="60"/>
        <item x="50"/>
        <item x="0"/>
        <item x="19"/>
        <item x="32"/>
        <item x="91"/>
        <item x="41"/>
        <item x="12"/>
        <item x="38"/>
        <item x="26"/>
        <item x="90"/>
        <item x="53"/>
        <item x="36"/>
        <item x="66"/>
        <item x="102"/>
        <item x="114"/>
        <item x="54"/>
        <item x="43"/>
        <item x="6"/>
        <item x="55"/>
        <item x="29"/>
        <item x="42"/>
        <item x="24"/>
        <item x="31"/>
        <item x="30"/>
      </items>
    </pivotField>
    <pivotField dataField="1" showAll="0" defaultSubtotal="0">
      <items count="120">
        <item x="106"/>
        <item x="87"/>
        <item x="75"/>
        <item x="99"/>
        <item x="73"/>
        <item x="111"/>
        <item x="82"/>
        <item x="94"/>
        <item x="93"/>
        <item x="85"/>
        <item x="97"/>
        <item x="77"/>
        <item x="70"/>
        <item x="118"/>
        <item x="105"/>
        <item x="69"/>
        <item x="117"/>
        <item x="109"/>
        <item x="76"/>
        <item x="100"/>
        <item x="81"/>
        <item x="101"/>
        <item x="107"/>
        <item x="80"/>
        <item x="89"/>
        <item x="119"/>
        <item x="71"/>
        <item x="88"/>
        <item x="112"/>
        <item x="92"/>
        <item x="110"/>
        <item x="83"/>
        <item x="95"/>
        <item x="104"/>
        <item x="116"/>
        <item x="78"/>
        <item x="86"/>
        <item x="74"/>
        <item x="98"/>
        <item x="22"/>
        <item x="39"/>
        <item x="108"/>
        <item x="46"/>
        <item x="63"/>
        <item x="113"/>
        <item x="37"/>
        <item x="27"/>
        <item x="10"/>
        <item x="34"/>
        <item x="25"/>
        <item x="58"/>
        <item x="15"/>
        <item x="21"/>
        <item x="51"/>
        <item x="3"/>
        <item x="17"/>
        <item x="45"/>
        <item x="84"/>
        <item x="57"/>
        <item x="72"/>
        <item x="9"/>
        <item x="1"/>
        <item x="4"/>
        <item x="96"/>
        <item x="49"/>
        <item x="64"/>
        <item x="44"/>
        <item x="33"/>
        <item x="28"/>
        <item x="5"/>
        <item x="16"/>
        <item x="47"/>
        <item x="79"/>
        <item x="52"/>
        <item x="68"/>
        <item x="8"/>
        <item x="13"/>
        <item x="40"/>
        <item x="61"/>
        <item x="11"/>
        <item x="23"/>
        <item x="59"/>
        <item x="35"/>
        <item x="65"/>
        <item x="20"/>
        <item x="56"/>
        <item x="115"/>
        <item x="41"/>
        <item x="38"/>
        <item x="103"/>
        <item x="32"/>
        <item x="36"/>
        <item x="14"/>
        <item x="53"/>
        <item x="26"/>
        <item x="50"/>
        <item x="2"/>
        <item x="62"/>
        <item x="60"/>
        <item x="91"/>
        <item x="19"/>
        <item x="48"/>
        <item x="67"/>
        <item x="24"/>
        <item x="0"/>
        <item x="90"/>
        <item x="12"/>
        <item x="18"/>
        <item x="29"/>
        <item x="102"/>
        <item x="114"/>
        <item x="66"/>
        <item x="43"/>
        <item x="54"/>
        <item x="6"/>
        <item x="7"/>
        <item x="31"/>
        <item x="55"/>
        <item x="42"/>
        <item x="30"/>
      </items>
    </pivotField>
    <pivotField numFmtId="166" showAll="0" defaultSubtotal="0">
      <items count="120">
        <item x="117"/>
        <item x="9"/>
        <item x="95"/>
        <item x="49"/>
        <item x="99"/>
        <item x="54"/>
        <item x="106"/>
        <item x="6"/>
        <item x="48"/>
        <item x="43"/>
        <item x="12"/>
        <item x="16"/>
        <item x="40"/>
        <item x="23"/>
        <item x="84"/>
        <item x="58"/>
        <item x="51"/>
        <item x="94"/>
        <item x="13"/>
        <item x="77"/>
        <item x="56"/>
        <item x="110"/>
        <item x="114"/>
        <item x="0"/>
        <item x="20"/>
        <item x="60"/>
        <item x="44"/>
        <item x="118"/>
        <item x="86"/>
        <item x="2"/>
        <item x="10"/>
        <item x="102"/>
        <item x="90"/>
        <item x="45"/>
        <item x="14"/>
        <item x="104"/>
        <item x="112"/>
        <item x="97"/>
        <item x="72"/>
        <item x="109"/>
        <item x="19"/>
        <item x="66"/>
        <item x="78"/>
        <item x="31"/>
        <item x="3"/>
        <item x="108"/>
        <item x="105"/>
        <item x="83"/>
        <item x="88"/>
        <item x="46"/>
        <item x="37"/>
        <item x="71"/>
        <item x="50"/>
        <item x="91"/>
        <item x="28"/>
        <item x="27"/>
        <item x="92"/>
        <item x="70"/>
        <item x="74"/>
        <item x="103"/>
        <item x="100"/>
        <item x="33"/>
        <item x="79"/>
        <item x="93"/>
        <item x="96"/>
        <item x="5"/>
        <item x="87"/>
        <item x="65"/>
        <item x="116"/>
        <item x="75"/>
        <item x="55"/>
        <item x="82"/>
        <item x="42"/>
        <item x="61"/>
        <item x="113"/>
        <item x="1"/>
        <item x="21"/>
        <item x="85"/>
        <item x="15"/>
        <item x="8"/>
        <item x="115"/>
        <item x="80"/>
        <item x="52"/>
        <item x="107"/>
        <item x="63"/>
        <item x="35"/>
        <item x="67"/>
        <item x="57"/>
        <item x="39"/>
        <item x="81"/>
        <item x="18"/>
        <item x="73"/>
        <item x="30"/>
        <item x="32"/>
        <item x="76"/>
        <item x="119"/>
        <item x="68"/>
        <item x="26"/>
        <item x="25"/>
        <item x="59"/>
        <item x="53"/>
        <item x="22"/>
        <item x="69"/>
        <item x="4"/>
        <item x="29"/>
        <item x="111"/>
        <item x="36"/>
        <item x="38"/>
        <item x="11"/>
        <item x="41"/>
        <item x="62"/>
        <item x="17"/>
        <item x="98"/>
        <item x="34"/>
        <item x="64"/>
        <item x="47"/>
        <item x="101"/>
        <item x="89"/>
        <item x="24"/>
        <item x="7"/>
      </items>
    </pivotField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-2"/>
  </colFields>
  <colItems count="2">
    <i>
      <x/>
    </i>
    <i i="1">
      <x v="1"/>
    </i>
  </colItems>
  <dataFields count="2">
    <dataField name="GSgt50kWh " fld="2" baseField="0" baseItem="0" numFmtId="167"/>
    <dataField name="Predicted Value " fld="3" baseField="0" baseItem="0" numFmtId="167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39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1">
  <location ref="A3:C15" firstHeaderRow="0" firstDataRow="1" firstDataCol="1"/>
  <pivotFields count="4">
    <pivotField numFmtId="17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howAll="0" defaultSubtotal="0">
      <items count="121">
        <item x="111"/>
        <item x="73"/>
        <item x="75"/>
        <item x="87"/>
        <item x="82"/>
        <item x="106"/>
        <item x="85"/>
        <item x="93"/>
        <item x="76"/>
        <item x="99"/>
        <item x="97"/>
        <item x="94"/>
        <item x="81"/>
        <item x="105"/>
        <item x="119"/>
        <item x="107"/>
        <item x="118"/>
        <item x="80"/>
        <item x="109"/>
        <item x="77"/>
        <item x="117"/>
        <item x="70"/>
        <item x="92"/>
        <item x="116"/>
        <item x="83"/>
        <item x="100"/>
        <item x="110"/>
        <item x="104"/>
        <item x="39"/>
        <item x="74"/>
        <item x="95"/>
        <item x="69"/>
        <item x="63"/>
        <item x="112"/>
        <item x="71"/>
        <item x="88"/>
        <item x="64"/>
        <item x="47"/>
        <item x="4"/>
        <item x="15"/>
        <item x="86"/>
        <item x="78"/>
        <item x="10"/>
        <item x="1"/>
        <item x="3"/>
        <item x="11"/>
        <item x="58"/>
        <item x="68"/>
        <item x="101"/>
        <item x="51"/>
        <item x="108"/>
        <item x="46"/>
        <item x="5"/>
        <item x="59"/>
        <item x="79"/>
        <item x="61"/>
        <item x="37"/>
        <item x="9"/>
        <item x="84"/>
        <item x="27"/>
        <item x="44"/>
        <item x="113"/>
        <item x="89"/>
        <item x="45"/>
        <item x="49"/>
        <item x="72"/>
        <item x="16"/>
        <item x="21"/>
        <item x="65"/>
        <item x="13"/>
        <item x="22"/>
        <item x="62"/>
        <item x="98"/>
        <item x="40"/>
        <item x="25"/>
        <item x="96"/>
        <item x="28"/>
        <item x="57"/>
        <item x="33"/>
        <item x="23"/>
        <item x="56"/>
        <item x="34"/>
        <item x="20"/>
        <item x="52"/>
        <item x="7"/>
        <item x="8"/>
        <item x="17"/>
        <item x="67"/>
        <item x="35"/>
        <item x="115"/>
        <item x="14"/>
        <item x="103"/>
        <item x="2"/>
        <item x="18"/>
        <item x="48"/>
        <item x="60"/>
        <item x="50"/>
        <item x="0"/>
        <item x="19"/>
        <item x="32"/>
        <item x="91"/>
        <item x="41"/>
        <item x="12"/>
        <item x="38"/>
        <item x="26"/>
        <item x="90"/>
        <item x="53"/>
        <item x="36"/>
        <item x="66"/>
        <item x="102"/>
        <item x="114"/>
        <item x="54"/>
        <item x="43"/>
        <item x="6"/>
        <item x="55"/>
        <item x="29"/>
        <item x="42"/>
        <item x="24"/>
        <item x="31"/>
        <item x="30"/>
        <item x="120"/>
      </items>
    </pivotField>
    <pivotField dataField="1" showAll="0" defaultSubtotal="0">
      <items count="144">
        <item x="75"/>
        <item x="135"/>
        <item x="123"/>
        <item x="99"/>
        <item x="121"/>
        <item x="142"/>
        <item x="130"/>
        <item x="106"/>
        <item x="111"/>
        <item x="73"/>
        <item x="87"/>
        <item x="94"/>
        <item x="82"/>
        <item x="97"/>
        <item x="70"/>
        <item x="93"/>
        <item x="118"/>
        <item x="85"/>
        <item x="69"/>
        <item x="141"/>
        <item x="129"/>
        <item x="105"/>
        <item x="117"/>
        <item x="88"/>
        <item x="81"/>
        <item x="133"/>
        <item x="100"/>
        <item x="124"/>
        <item x="136"/>
        <item x="76"/>
        <item x="109"/>
        <item x="112"/>
        <item x="143"/>
        <item x="131"/>
        <item x="107"/>
        <item x="71"/>
        <item x="77"/>
        <item x="80"/>
        <item x="119"/>
        <item x="95"/>
        <item x="89"/>
        <item x="92"/>
        <item x="104"/>
        <item x="128"/>
        <item x="140"/>
        <item x="83"/>
        <item x="101"/>
        <item x="125"/>
        <item x="137"/>
        <item x="116"/>
        <item x="113"/>
        <item x="110"/>
        <item x="74"/>
        <item x="134"/>
        <item x="122"/>
        <item x="98"/>
        <item x="86"/>
        <item x="22"/>
        <item x="39"/>
        <item x="46"/>
        <item x="58"/>
        <item x="63"/>
        <item x="3"/>
        <item x="10"/>
        <item x="51"/>
        <item x="27"/>
        <item x="15"/>
        <item x="34"/>
        <item x="132"/>
        <item x="108"/>
        <item x="37"/>
        <item x="25"/>
        <item x="72"/>
        <item x="120"/>
        <item x="21"/>
        <item x="45"/>
        <item x="57"/>
        <item x="1"/>
        <item x="49"/>
        <item x="84"/>
        <item x="96"/>
        <item x="9"/>
        <item x="33"/>
        <item x="40"/>
        <item x="52"/>
        <item x="4"/>
        <item x="61"/>
        <item x="64"/>
        <item x="16"/>
        <item x="13"/>
        <item x="28"/>
        <item x="68"/>
        <item x="47"/>
        <item x="23"/>
        <item x="35"/>
        <item x="44"/>
        <item x="59"/>
        <item x="8"/>
        <item x="5"/>
        <item x="20"/>
        <item x="56"/>
        <item x="17"/>
        <item x="11"/>
        <item x="79"/>
        <item x="65"/>
        <item x="53"/>
        <item x="32"/>
        <item x="29"/>
        <item x="103"/>
        <item x="115"/>
        <item x="127"/>
        <item x="139"/>
        <item x="41"/>
        <item x="91"/>
        <item x="78"/>
        <item x="38"/>
        <item x="26"/>
        <item x="2"/>
        <item x="62"/>
        <item x="50"/>
        <item x="14"/>
        <item x="102"/>
        <item x="126"/>
        <item x="138"/>
        <item x="90"/>
        <item x="36"/>
        <item x="24"/>
        <item x="114"/>
        <item x="60"/>
        <item x="0"/>
        <item x="12"/>
        <item x="48"/>
        <item x="67"/>
        <item x="19"/>
        <item x="7"/>
        <item x="31"/>
        <item x="55"/>
        <item x="43"/>
        <item x="6"/>
        <item x="66"/>
        <item x="18"/>
        <item x="54"/>
        <item x="30"/>
        <item x="42"/>
      </items>
    </pivotField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rowItems>
  <colFields count="1">
    <field x="-2"/>
  </colFields>
  <colItems count="2">
    <i>
      <x/>
    </i>
    <i i="1">
      <x v="1"/>
    </i>
  </colItems>
  <dataFields count="2">
    <dataField name="GSgt50kWh " fld="2" baseField="0" baseItem="0" numFmtId="167"/>
    <dataField name="Normalized Value " fld="3" baseField="0" baseItem="0" numFmtId="167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121"/>
  <sheetViews>
    <sheetView tabSelected="1" workbookViewId="0">
      <selection activeCell="E21" sqref="E21"/>
    </sheetView>
  </sheetViews>
  <sheetFormatPr defaultColWidth="9.140625" defaultRowHeight="12.75" x14ac:dyDescent="0.2"/>
  <cols>
    <col min="1" max="1" width="9.140625" style="5"/>
    <col min="2" max="2" width="11.140625" style="5" bestFit="1" customWidth="1"/>
    <col min="3" max="4" width="11.7109375" style="5" bestFit="1" customWidth="1"/>
    <col min="5" max="5" width="9.140625" style="5"/>
    <col min="6" max="6" width="10.28515625" style="5" customWidth="1"/>
    <col min="7" max="7" width="10.42578125" style="5" bestFit="1" customWidth="1"/>
    <col min="8" max="237" width="9.140625" style="5"/>
    <col min="238" max="238" width="13.7109375" style="5" bestFit="1" customWidth="1"/>
    <col min="239" max="239" width="10.140625" style="5" bestFit="1" customWidth="1"/>
    <col min="240" max="240" width="10.5703125" style="5" bestFit="1" customWidth="1"/>
    <col min="241" max="242" width="11.140625" style="5" bestFit="1" customWidth="1"/>
    <col min="243" max="244" width="9.85546875" style="5" bestFit="1" customWidth="1"/>
    <col min="245" max="246" width="9.140625" style="5"/>
    <col min="247" max="247" width="10.5703125" style="5" bestFit="1" customWidth="1"/>
    <col min="248" max="249" width="10.5703125" style="5" customWidth="1"/>
    <col min="250" max="250" width="11.140625" style="5" bestFit="1" customWidth="1"/>
    <col min="251" max="252" width="11.7109375" style="5" bestFit="1" customWidth="1"/>
    <col min="253" max="253" width="8" style="5" bestFit="1" customWidth="1"/>
    <col min="254" max="255" width="8" style="5" customWidth="1"/>
    <col min="256" max="256" width="12" style="5" bestFit="1" customWidth="1"/>
    <col min="257" max="257" width="10.28515625" style="5" customWidth="1"/>
    <col min="258" max="258" width="9.5703125" style="5" bestFit="1" customWidth="1"/>
    <col min="259" max="259" width="9.85546875" style="5" bestFit="1" customWidth="1"/>
    <col min="260" max="261" width="9.140625" style="5"/>
    <col min="262" max="263" width="10.42578125" style="5" bestFit="1" customWidth="1"/>
    <col min="264" max="493" width="9.140625" style="5"/>
    <col min="494" max="494" width="13.7109375" style="5" bestFit="1" customWidth="1"/>
    <col min="495" max="495" width="10.140625" style="5" bestFit="1" customWidth="1"/>
    <col min="496" max="496" width="10.5703125" style="5" bestFit="1" customWidth="1"/>
    <col min="497" max="498" width="11.140625" style="5" bestFit="1" customWidth="1"/>
    <col min="499" max="500" width="9.85546875" style="5" bestFit="1" customWidth="1"/>
    <col min="501" max="502" width="9.140625" style="5"/>
    <col min="503" max="503" width="10.5703125" style="5" bestFit="1" customWidth="1"/>
    <col min="504" max="505" width="10.5703125" style="5" customWidth="1"/>
    <col min="506" max="506" width="11.140625" style="5" bestFit="1" customWidth="1"/>
    <col min="507" max="508" width="11.7109375" style="5" bestFit="1" customWidth="1"/>
    <col min="509" max="509" width="8" style="5" bestFit="1" customWidth="1"/>
    <col min="510" max="511" width="8" style="5" customWidth="1"/>
    <col min="512" max="512" width="12" style="5" bestFit="1" customWidth="1"/>
    <col min="513" max="513" width="10.28515625" style="5" customWidth="1"/>
    <col min="514" max="514" width="9.5703125" style="5" bestFit="1" customWidth="1"/>
    <col min="515" max="515" width="9.85546875" style="5" bestFit="1" customWidth="1"/>
    <col min="516" max="517" width="9.140625" style="5"/>
    <col min="518" max="519" width="10.42578125" style="5" bestFit="1" customWidth="1"/>
    <col min="520" max="749" width="9.140625" style="5"/>
    <col min="750" max="750" width="13.7109375" style="5" bestFit="1" customWidth="1"/>
    <col min="751" max="751" width="10.140625" style="5" bestFit="1" customWidth="1"/>
    <col min="752" max="752" width="10.5703125" style="5" bestFit="1" customWidth="1"/>
    <col min="753" max="754" width="11.140625" style="5" bestFit="1" customWidth="1"/>
    <col min="755" max="756" width="9.85546875" style="5" bestFit="1" customWidth="1"/>
    <col min="757" max="758" width="9.140625" style="5"/>
    <col min="759" max="759" width="10.5703125" style="5" bestFit="1" customWidth="1"/>
    <col min="760" max="761" width="10.5703125" style="5" customWidth="1"/>
    <col min="762" max="762" width="11.140625" style="5" bestFit="1" customWidth="1"/>
    <col min="763" max="764" width="11.7109375" style="5" bestFit="1" customWidth="1"/>
    <col min="765" max="765" width="8" style="5" bestFit="1" customWidth="1"/>
    <col min="766" max="767" width="8" style="5" customWidth="1"/>
    <col min="768" max="768" width="12" style="5" bestFit="1" customWidth="1"/>
    <col min="769" max="769" width="10.28515625" style="5" customWidth="1"/>
    <col min="770" max="770" width="9.5703125" style="5" bestFit="1" customWidth="1"/>
    <col min="771" max="771" width="9.85546875" style="5" bestFit="1" customWidth="1"/>
    <col min="772" max="773" width="9.140625" style="5"/>
    <col min="774" max="775" width="10.42578125" style="5" bestFit="1" customWidth="1"/>
    <col min="776" max="1005" width="9.140625" style="5"/>
    <col min="1006" max="1006" width="13.7109375" style="5" bestFit="1" customWidth="1"/>
    <col min="1007" max="1007" width="10.140625" style="5" bestFit="1" customWidth="1"/>
    <col min="1008" max="1008" width="10.5703125" style="5" bestFit="1" customWidth="1"/>
    <col min="1009" max="1010" width="11.140625" style="5" bestFit="1" customWidth="1"/>
    <col min="1011" max="1012" width="9.85546875" style="5" bestFit="1" customWidth="1"/>
    <col min="1013" max="1014" width="9.140625" style="5"/>
    <col min="1015" max="1015" width="10.5703125" style="5" bestFit="1" customWidth="1"/>
    <col min="1016" max="1017" width="10.5703125" style="5" customWidth="1"/>
    <col min="1018" max="1018" width="11.140625" style="5" bestFit="1" customWidth="1"/>
    <col min="1019" max="1020" width="11.7109375" style="5" bestFit="1" customWidth="1"/>
    <col min="1021" max="1021" width="8" style="5" bestFit="1" customWidth="1"/>
    <col min="1022" max="1023" width="8" style="5" customWidth="1"/>
    <col min="1024" max="1024" width="12" style="5" bestFit="1" customWidth="1"/>
    <col min="1025" max="1025" width="10.28515625" style="5" customWidth="1"/>
    <col min="1026" max="1026" width="9.5703125" style="5" bestFit="1" customWidth="1"/>
    <col min="1027" max="1027" width="9.85546875" style="5" bestFit="1" customWidth="1"/>
    <col min="1028" max="1029" width="9.140625" style="5"/>
    <col min="1030" max="1031" width="10.42578125" style="5" bestFit="1" customWidth="1"/>
    <col min="1032" max="1261" width="9.140625" style="5"/>
    <col min="1262" max="1262" width="13.7109375" style="5" bestFit="1" customWidth="1"/>
    <col min="1263" max="1263" width="10.140625" style="5" bestFit="1" customWidth="1"/>
    <col min="1264" max="1264" width="10.5703125" style="5" bestFit="1" customWidth="1"/>
    <col min="1265" max="1266" width="11.140625" style="5" bestFit="1" customWidth="1"/>
    <col min="1267" max="1268" width="9.85546875" style="5" bestFit="1" customWidth="1"/>
    <col min="1269" max="1270" width="9.140625" style="5"/>
    <col min="1271" max="1271" width="10.5703125" style="5" bestFit="1" customWidth="1"/>
    <col min="1272" max="1273" width="10.5703125" style="5" customWidth="1"/>
    <col min="1274" max="1274" width="11.140625" style="5" bestFit="1" customWidth="1"/>
    <col min="1275" max="1276" width="11.7109375" style="5" bestFit="1" customWidth="1"/>
    <col min="1277" max="1277" width="8" style="5" bestFit="1" customWidth="1"/>
    <col min="1278" max="1279" width="8" style="5" customWidth="1"/>
    <col min="1280" max="1280" width="12" style="5" bestFit="1" customWidth="1"/>
    <col min="1281" max="1281" width="10.28515625" style="5" customWidth="1"/>
    <col min="1282" max="1282" width="9.5703125" style="5" bestFit="1" customWidth="1"/>
    <col min="1283" max="1283" width="9.85546875" style="5" bestFit="1" customWidth="1"/>
    <col min="1284" max="1285" width="9.140625" style="5"/>
    <col min="1286" max="1287" width="10.42578125" style="5" bestFit="1" customWidth="1"/>
    <col min="1288" max="1517" width="9.140625" style="5"/>
    <col min="1518" max="1518" width="13.7109375" style="5" bestFit="1" customWidth="1"/>
    <col min="1519" max="1519" width="10.140625" style="5" bestFit="1" customWidth="1"/>
    <col min="1520" max="1520" width="10.5703125" style="5" bestFit="1" customWidth="1"/>
    <col min="1521" max="1522" width="11.140625" style="5" bestFit="1" customWidth="1"/>
    <col min="1523" max="1524" width="9.85546875" style="5" bestFit="1" customWidth="1"/>
    <col min="1525" max="1526" width="9.140625" style="5"/>
    <col min="1527" max="1527" width="10.5703125" style="5" bestFit="1" customWidth="1"/>
    <col min="1528" max="1529" width="10.5703125" style="5" customWidth="1"/>
    <col min="1530" max="1530" width="11.140625" style="5" bestFit="1" customWidth="1"/>
    <col min="1531" max="1532" width="11.7109375" style="5" bestFit="1" customWidth="1"/>
    <col min="1533" max="1533" width="8" style="5" bestFit="1" customWidth="1"/>
    <col min="1534" max="1535" width="8" style="5" customWidth="1"/>
    <col min="1536" max="1536" width="12" style="5" bestFit="1" customWidth="1"/>
    <col min="1537" max="1537" width="10.28515625" style="5" customWidth="1"/>
    <col min="1538" max="1538" width="9.5703125" style="5" bestFit="1" customWidth="1"/>
    <col min="1539" max="1539" width="9.85546875" style="5" bestFit="1" customWidth="1"/>
    <col min="1540" max="1541" width="9.140625" style="5"/>
    <col min="1542" max="1543" width="10.42578125" style="5" bestFit="1" customWidth="1"/>
    <col min="1544" max="1773" width="9.140625" style="5"/>
    <col min="1774" max="1774" width="13.7109375" style="5" bestFit="1" customWidth="1"/>
    <col min="1775" max="1775" width="10.140625" style="5" bestFit="1" customWidth="1"/>
    <col min="1776" max="1776" width="10.5703125" style="5" bestFit="1" customWidth="1"/>
    <col min="1777" max="1778" width="11.140625" style="5" bestFit="1" customWidth="1"/>
    <col min="1779" max="1780" width="9.85546875" style="5" bestFit="1" customWidth="1"/>
    <col min="1781" max="1782" width="9.140625" style="5"/>
    <col min="1783" max="1783" width="10.5703125" style="5" bestFit="1" customWidth="1"/>
    <col min="1784" max="1785" width="10.5703125" style="5" customWidth="1"/>
    <col min="1786" max="1786" width="11.140625" style="5" bestFit="1" customWidth="1"/>
    <col min="1787" max="1788" width="11.7109375" style="5" bestFit="1" customWidth="1"/>
    <col min="1789" max="1789" width="8" style="5" bestFit="1" customWidth="1"/>
    <col min="1790" max="1791" width="8" style="5" customWidth="1"/>
    <col min="1792" max="1792" width="12" style="5" bestFit="1" customWidth="1"/>
    <col min="1793" max="1793" width="10.28515625" style="5" customWidth="1"/>
    <col min="1794" max="1794" width="9.5703125" style="5" bestFit="1" customWidth="1"/>
    <col min="1795" max="1795" width="9.85546875" style="5" bestFit="1" customWidth="1"/>
    <col min="1796" max="1797" width="9.140625" style="5"/>
    <col min="1798" max="1799" width="10.42578125" style="5" bestFit="1" customWidth="1"/>
    <col min="1800" max="2029" width="9.140625" style="5"/>
    <col min="2030" max="2030" width="13.7109375" style="5" bestFit="1" customWidth="1"/>
    <col min="2031" max="2031" width="10.140625" style="5" bestFit="1" customWidth="1"/>
    <col min="2032" max="2032" width="10.5703125" style="5" bestFit="1" customWidth="1"/>
    <col min="2033" max="2034" width="11.140625" style="5" bestFit="1" customWidth="1"/>
    <col min="2035" max="2036" width="9.85546875" style="5" bestFit="1" customWidth="1"/>
    <col min="2037" max="2038" width="9.140625" style="5"/>
    <col min="2039" max="2039" width="10.5703125" style="5" bestFit="1" customWidth="1"/>
    <col min="2040" max="2041" width="10.5703125" style="5" customWidth="1"/>
    <col min="2042" max="2042" width="11.140625" style="5" bestFit="1" customWidth="1"/>
    <col min="2043" max="2044" width="11.7109375" style="5" bestFit="1" customWidth="1"/>
    <col min="2045" max="2045" width="8" style="5" bestFit="1" customWidth="1"/>
    <col min="2046" max="2047" width="8" style="5" customWidth="1"/>
    <col min="2048" max="2048" width="12" style="5" bestFit="1" customWidth="1"/>
    <col min="2049" max="2049" width="10.28515625" style="5" customWidth="1"/>
    <col min="2050" max="2050" width="9.5703125" style="5" bestFit="1" customWidth="1"/>
    <col min="2051" max="2051" width="9.85546875" style="5" bestFit="1" customWidth="1"/>
    <col min="2052" max="2053" width="9.140625" style="5"/>
    <col min="2054" max="2055" width="10.42578125" style="5" bestFit="1" customWidth="1"/>
    <col min="2056" max="2285" width="9.140625" style="5"/>
    <col min="2286" max="2286" width="13.7109375" style="5" bestFit="1" customWidth="1"/>
    <col min="2287" max="2287" width="10.140625" style="5" bestFit="1" customWidth="1"/>
    <col min="2288" max="2288" width="10.5703125" style="5" bestFit="1" customWidth="1"/>
    <col min="2289" max="2290" width="11.140625" style="5" bestFit="1" customWidth="1"/>
    <col min="2291" max="2292" width="9.85546875" style="5" bestFit="1" customWidth="1"/>
    <col min="2293" max="2294" width="9.140625" style="5"/>
    <col min="2295" max="2295" width="10.5703125" style="5" bestFit="1" customWidth="1"/>
    <col min="2296" max="2297" width="10.5703125" style="5" customWidth="1"/>
    <col min="2298" max="2298" width="11.140625" style="5" bestFit="1" customWidth="1"/>
    <col min="2299" max="2300" width="11.7109375" style="5" bestFit="1" customWidth="1"/>
    <col min="2301" max="2301" width="8" style="5" bestFit="1" customWidth="1"/>
    <col min="2302" max="2303" width="8" style="5" customWidth="1"/>
    <col min="2304" max="2304" width="12" style="5" bestFit="1" customWidth="1"/>
    <col min="2305" max="2305" width="10.28515625" style="5" customWidth="1"/>
    <col min="2306" max="2306" width="9.5703125" style="5" bestFit="1" customWidth="1"/>
    <col min="2307" max="2307" width="9.85546875" style="5" bestFit="1" customWidth="1"/>
    <col min="2308" max="2309" width="9.140625" style="5"/>
    <col min="2310" max="2311" width="10.42578125" style="5" bestFit="1" customWidth="1"/>
    <col min="2312" max="2541" width="9.140625" style="5"/>
    <col min="2542" max="2542" width="13.7109375" style="5" bestFit="1" customWidth="1"/>
    <col min="2543" max="2543" width="10.140625" style="5" bestFit="1" customWidth="1"/>
    <col min="2544" max="2544" width="10.5703125" style="5" bestFit="1" customWidth="1"/>
    <col min="2545" max="2546" width="11.140625" style="5" bestFit="1" customWidth="1"/>
    <col min="2547" max="2548" width="9.85546875" style="5" bestFit="1" customWidth="1"/>
    <col min="2549" max="2550" width="9.140625" style="5"/>
    <col min="2551" max="2551" width="10.5703125" style="5" bestFit="1" customWidth="1"/>
    <col min="2552" max="2553" width="10.5703125" style="5" customWidth="1"/>
    <col min="2554" max="2554" width="11.140625" style="5" bestFit="1" customWidth="1"/>
    <col min="2555" max="2556" width="11.7109375" style="5" bestFit="1" customWidth="1"/>
    <col min="2557" max="2557" width="8" style="5" bestFit="1" customWidth="1"/>
    <col min="2558" max="2559" width="8" style="5" customWidth="1"/>
    <col min="2560" max="2560" width="12" style="5" bestFit="1" customWidth="1"/>
    <col min="2561" max="2561" width="10.28515625" style="5" customWidth="1"/>
    <col min="2562" max="2562" width="9.5703125" style="5" bestFit="1" customWidth="1"/>
    <col min="2563" max="2563" width="9.85546875" style="5" bestFit="1" customWidth="1"/>
    <col min="2564" max="2565" width="9.140625" style="5"/>
    <col min="2566" max="2567" width="10.42578125" style="5" bestFit="1" customWidth="1"/>
    <col min="2568" max="2797" width="9.140625" style="5"/>
    <col min="2798" max="2798" width="13.7109375" style="5" bestFit="1" customWidth="1"/>
    <col min="2799" max="2799" width="10.140625" style="5" bestFit="1" customWidth="1"/>
    <col min="2800" max="2800" width="10.5703125" style="5" bestFit="1" customWidth="1"/>
    <col min="2801" max="2802" width="11.140625" style="5" bestFit="1" customWidth="1"/>
    <col min="2803" max="2804" width="9.85546875" style="5" bestFit="1" customWidth="1"/>
    <col min="2805" max="2806" width="9.140625" style="5"/>
    <col min="2807" max="2807" width="10.5703125" style="5" bestFit="1" customWidth="1"/>
    <col min="2808" max="2809" width="10.5703125" style="5" customWidth="1"/>
    <col min="2810" max="2810" width="11.140625" style="5" bestFit="1" customWidth="1"/>
    <col min="2811" max="2812" width="11.7109375" style="5" bestFit="1" customWidth="1"/>
    <col min="2813" max="2813" width="8" style="5" bestFit="1" customWidth="1"/>
    <col min="2814" max="2815" width="8" style="5" customWidth="1"/>
    <col min="2816" max="2816" width="12" style="5" bestFit="1" customWidth="1"/>
    <col min="2817" max="2817" width="10.28515625" style="5" customWidth="1"/>
    <col min="2818" max="2818" width="9.5703125" style="5" bestFit="1" customWidth="1"/>
    <col min="2819" max="2819" width="9.85546875" style="5" bestFit="1" customWidth="1"/>
    <col min="2820" max="2821" width="9.140625" style="5"/>
    <col min="2822" max="2823" width="10.42578125" style="5" bestFit="1" customWidth="1"/>
    <col min="2824" max="3053" width="9.140625" style="5"/>
    <col min="3054" max="3054" width="13.7109375" style="5" bestFit="1" customWidth="1"/>
    <col min="3055" max="3055" width="10.140625" style="5" bestFit="1" customWidth="1"/>
    <col min="3056" max="3056" width="10.5703125" style="5" bestFit="1" customWidth="1"/>
    <col min="3057" max="3058" width="11.140625" style="5" bestFit="1" customWidth="1"/>
    <col min="3059" max="3060" width="9.85546875" style="5" bestFit="1" customWidth="1"/>
    <col min="3061" max="3062" width="9.140625" style="5"/>
    <col min="3063" max="3063" width="10.5703125" style="5" bestFit="1" customWidth="1"/>
    <col min="3064" max="3065" width="10.5703125" style="5" customWidth="1"/>
    <col min="3066" max="3066" width="11.140625" style="5" bestFit="1" customWidth="1"/>
    <col min="3067" max="3068" width="11.7109375" style="5" bestFit="1" customWidth="1"/>
    <col min="3069" max="3069" width="8" style="5" bestFit="1" customWidth="1"/>
    <col min="3070" max="3071" width="8" style="5" customWidth="1"/>
    <col min="3072" max="3072" width="12" style="5" bestFit="1" customWidth="1"/>
    <col min="3073" max="3073" width="10.28515625" style="5" customWidth="1"/>
    <col min="3074" max="3074" width="9.5703125" style="5" bestFit="1" customWidth="1"/>
    <col min="3075" max="3075" width="9.85546875" style="5" bestFit="1" customWidth="1"/>
    <col min="3076" max="3077" width="9.140625" style="5"/>
    <col min="3078" max="3079" width="10.42578125" style="5" bestFit="1" customWidth="1"/>
    <col min="3080" max="3309" width="9.140625" style="5"/>
    <col min="3310" max="3310" width="13.7109375" style="5" bestFit="1" customWidth="1"/>
    <col min="3311" max="3311" width="10.140625" style="5" bestFit="1" customWidth="1"/>
    <col min="3312" max="3312" width="10.5703125" style="5" bestFit="1" customWidth="1"/>
    <col min="3313" max="3314" width="11.140625" style="5" bestFit="1" customWidth="1"/>
    <col min="3315" max="3316" width="9.85546875" style="5" bestFit="1" customWidth="1"/>
    <col min="3317" max="3318" width="9.140625" style="5"/>
    <col min="3319" max="3319" width="10.5703125" style="5" bestFit="1" customWidth="1"/>
    <col min="3320" max="3321" width="10.5703125" style="5" customWidth="1"/>
    <col min="3322" max="3322" width="11.140625" style="5" bestFit="1" customWidth="1"/>
    <col min="3323" max="3324" width="11.7109375" style="5" bestFit="1" customWidth="1"/>
    <col min="3325" max="3325" width="8" style="5" bestFit="1" customWidth="1"/>
    <col min="3326" max="3327" width="8" style="5" customWidth="1"/>
    <col min="3328" max="3328" width="12" style="5" bestFit="1" customWidth="1"/>
    <col min="3329" max="3329" width="10.28515625" style="5" customWidth="1"/>
    <col min="3330" max="3330" width="9.5703125" style="5" bestFit="1" customWidth="1"/>
    <col min="3331" max="3331" width="9.85546875" style="5" bestFit="1" customWidth="1"/>
    <col min="3332" max="3333" width="9.140625" style="5"/>
    <col min="3334" max="3335" width="10.42578125" style="5" bestFit="1" customWidth="1"/>
    <col min="3336" max="3565" width="9.140625" style="5"/>
    <col min="3566" max="3566" width="13.7109375" style="5" bestFit="1" customWidth="1"/>
    <col min="3567" max="3567" width="10.140625" style="5" bestFit="1" customWidth="1"/>
    <col min="3568" max="3568" width="10.5703125" style="5" bestFit="1" customWidth="1"/>
    <col min="3569" max="3570" width="11.140625" style="5" bestFit="1" customWidth="1"/>
    <col min="3571" max="3572" width="9.85546875" style="5" bestFit="1" customWidth="1"/>
    <col min="3573" max="3574" width="9.140625" style="5"/>
    <col min="3575" max="3575" width="10.5703125" style="5" bestFit="1" customWidth="1"/>
    <col min="3576" max="3577" width="10.5703125" style="5" customWidth="1"/>
    <col min="3578" max="3578" width="11.140625" style="5" bestFit="1" customWidth="1"/>
    <col min="3579" max="3580" width="11.7109375" style="5" bestFit="1" customWidth="1"/>
    <col min="3581" max="3581" width="8" style="5" bestFit="1" customWidth="1"/>
    <col min="3582" max="3583" width="8" style="5" customWidth="1"/>
    <col min="3584" max="3584" width="12" style="5" bestFit="1" customWidth="1"/>
    <col min="3585" max="3585" width="10.28515625" style="5" customWidth="1"/>
    <col min="3586" max="3586" width="9.5703125" style="5" bestFit="1" customWidth="1"/>
    <col min="3587" max="3587" width="9.85546875" style="5" bestFit="1" customWidth="1"/>
    <col min="3588" max="3589" width="9.140625" style="5"/>
    <col min="3590" max="3591" width="10.42578125" style="5" bestFit="1" customWidth="1"/>
    <col min="3592" max="3821" width="9.140625" style="5"/>
    <col min="3822" max="3822" width="13.7109375" style="5" bestFit="1" customWidth="1"/>
    <col min="3823" max="3823" width="10.140625" style="5" bestFit="1" customWidth="1"/>
    <col min="3824" max="3824" width="10.5703125" style="5" bestFit="1" customWidth="1"/>
    <col min="3825" max="3826" width="11.140625" style="5" bestFit="1" customWidth="1"/>
    <col min="3827" max="3828" width="9.85546875" style="5" bestFit="1" customWidth="1"/>
    <col min="3829" max="3830" width="9.140625" style="5"/>
    <col min="3831" max="3831" width="10.5703125" style="5" bestFit="1" customWidth="1"/>
    <col min="3832" max="3833" width="10.5703125" style="5" customWidth="1"/>
    <col min="3834" max="3834" width="11.140625" style="5" bestFit="1" customWidth="1"/>
    <col min="3835" max="3836" width="11.7109375" style="5" bestFit="1" customWidth="1"/>
    <col min="3837" max="3837" width="8" style="5" bestFit="1" customWidth="1"/>
    <col min="3838" max="3839" width="8" style="5" customWidth="1"/>
    <col min="3840" max="3840" width="12" style="5" bestFit="1" customWidth="1"/>
    <col min="3841" max="3841" width="10.28515625" style="5" customWidth="1"/>
    <col min="3842" max="3842" width="9.5703125" style="5" bestFit="1" customWidth="1"/>
    <col min="3843" max="3843" width="9.85546875" style="5" bestFit="1" customWidth="1"/>
    <col min="3844" max="3845" width="9.140625" style="5"/>
    <col min="3846" max="3847" width="10.42578125" style="5" bestFit="1" customWidth="1"/>
    <col min="3848" max="4077" width="9.140625" style="5"/>
    <col min="4078" max="4078" width="13.7109375" style="5" bestFit="1" customWidth="1"/>
    <col min="4079" max="4079" width="10.140625" style="5" bestFit="1" customWidth="1"/>
    <col min="4080" max="4080" width="10.5703125" style="5" bestFit="1" customWidth="1"/>
    <col min="4081" max="4082" width="11.140625" style="5" bestFit="1" customWidth="1"/>
    <col min="4083" max="4084" width="9.85546875" style="5" bestFit="1" customWidth="1"/>
    <col min="4085" max="4086" width="9.140625" style="5"/>
    <col min="4087" max="4087" width="10.5703125" style="5" bestFit="1" customWidth="1"/>
    <col min="4088" max="4089" width="10.5703125" style="5" customWidth="1"/>
    <col min="4090" max="4090" width="11.140625" style="5" bestFit="1" customWidth="1"/>
    <col min="4091" max="4092" width="11.7109375" style="5" bestFit="1" customWidth="1"/>
    <col min="4093" max="4093" width="8" style="5" bestFit="1" customWidth="1"/>
    <col min="4094" max="4095" width="8" style="5" customWidth="1"/>
    <col min="4096" max="4096" width="12" style="5" bestFit="1" customWidth="1"/>
    <col min="4097" max="4097" width="10.28515625" style="5" customWidth="1"/>
    <col min="4098" max="4098" width="9.5703125" style="5" bestFit="1" customWidth="1"/>
    <col min="4099" max="4099" width="9.85546875" style="5" bestFit="1" customWidth="1"/>
    <col min="4100" max="4101" width="9.140625" style="5"/>
    <col min="4102" max="4103" width="10.42578125" style="5" bestFit="1" customWidth="1"/>
    <col min="4104" max="4333" width="9.140625" style="5"/>
    <col min="4334" max="4334" width="13.7109375" style="5" bestFit="1" customWidth="1"/>
    <col min="4335" max="4335" width="10.140625" style="5" bestFit="1" customWidth="1"/>
    <col min="4336" max="4336" width="10.5703125" style="5" bestFit="1" customWidth="1"/>
    <col min="4337" max="4338" width="11.140625" style="5" bestFit="1" customWidth="1"/>
    <col min="4339" max="4340" width="9.85546875" style="5" bestFit="1" customWidth="1"/>
    <col min="4341" max="4342" width="9.140625" style="5"/>
    <col min="4343" max="4343" width="10.5703125" style="5" bestFit="1" customWidth="1"/>
    <col min="4344" max="4345" width="10.5703125" style="5" customWidth="1"/>
    <col min="4346" max="4346" width="11.140625" style="5" bestFit="1" customWidth="1"/>
    <col min="4347" max="4348" width="11.7109375" style="5" bestFit="1" customWidth="1"/>
    <col min="4349" max="4349" width="8" style="5" bestFit="1" customWidth="1"/>
    <col min="4350" max="4351" width="8" style="5" customWidth="1"/>
    <col min="4352" max="4352" width="12" style="5" bestFit="1" customWidth="1"/>
    <col min="4353" max="4353" width="10.28515625" style="5" customWidth="1"/>
    <col min="4354" max="4354" width="9.5703125" style="5" bestFit="1" customWidth="1"/>
    <col min="4355" max="4355" width="9.85546875" style="5" bestFit="1" customWidth="1"/>
    <col min="4356" max="4357" width="9.140625" style="5"/>
    <col min="4358" max="4359" width="10.42578125" style="5" bestFit="1" customWidth="1"/>
    <col min="4360" max="4589" width="9.140625" style="5"/>
    <col min="4590" max="4590" width="13.7109375" style="5" bestFit="1" customWidth="1"/>
    <col min="4591" max="4591" width="10.140625" style="5" bestFit="1" customWidth="1"/>
    <col min="4592" max="4592" width="10.5703125" style="5" bestFit="1" customWidth="1"/>
    <col min="4593" max="4594" width="11.140625" style="5" bestFit="1" customWidth="1"/>
    <col min="4595" max="4596" width="9.85546875" style="5" bestFit="1" customWidth="1"/>
    <col min="4597" max="4598" width="9.140625" style="5"/>
    <col min="4599" max="4599" width="10.5703125" style="5" bestFit="1" customWidth="1"/>
    <col min="4600" max="4601" width="10.5703125" style="5" customWidth="1"/>
    <col min="4602" max="4602" width="11.140625" style="5" bestFit="1" customWidth="1"/>
    <col min="4603" max="4604" width="11.7109375" style="5" bestFit="1" customWidth="1"/>
    <col min="4605" max="4605" width="8" style="5" bestFit="1" customWidth="1"/>
    <col min="4606" max="4607" width="8" style="5" customWidth="1"/>
    <col min="4608" max="4608" width="12" style="5" bestFit="1" customWidth="1"/>
    <col min="4609" max="4609" width="10.28515625" style="5" customWidth="1"/>
    <col min="4610" max="4610" width="9.5703125" style="5" bestFit="1" customWidth="1"/>
    <col min="4611" max="4611" width="9.85546875" style="5" bestFit="1" customWidth="1"/>
    <col min="4612" max="4613" width="9.140625" style="5"/>
    <col min="4614" max="4615" width="10.42578125" style="5" bestFit="1" customWidth="1"/>
    <col min="4616" max="4845" width="9.140625" style="5"/>
    <col min="4846" max="4846" width="13.7109375" style="5" bestFit="1" customWidth="1"/>
    <col min="4847" max="4847" width="10.140625" style="5" bestFit="1" customWidth="1"/>
    <col min="4848" max="4848" width="10.5703125" style="5" bestFit="1" customWidth="1"/>
    <col min="4849" max="4850" width="11.140625" style="5" bestFit="1" customWidth="1"/>
    <col min="4851" max="4852" width="9.85546875" style="5" bestFit="1" customWidth="1"/>
    <col min="4853" max="4854" width="9.140625" style="5"/>
    <col min="4855" max="4855" width="10.5703125" style="5" bestFit="1" customWidth="1"/>
    <col min="4856" max="4857" width="10.5703125" style="5" customWidth="1"/>
    <col min="4858" max="4858" width="11.140625" style="5" bestFit="1" customWidth="1"/>
    <col min="4859" max="4860" width="11.7109375" style="5" bestFit="1" customWidth="1"/>
    <col min="4861" max="4861" width="8" style="5" bestFit="1" customWidth="1"/>
    <col min="4862" max="4863" width="8" style="5" customWidth="1"/>
    <col min="4864" max="4864" width="12" style="5" bestFit="1" customWidth="1"/>
    <col min="4865" max="4865" width="10.28515625" style="5" customWidth="1"/>
    <col min="4866" max="4866" width="9.5703125" style="5" bestFit="1" customWidth="1"/>
    <col min="4867" max="4867" width="9.85546875" style="5" bestFit="1" customWidth="1"/>
    <col min="4868" max="4869" width="9.140625" style="5"/>
    <col min="4870" max="4871" width="10.42578125" style="5" bestFit="1" customWidth="1"/>
    <col min="4872" max="5101" width="9.140625" style="5"/>
    <col min="5102" max="5102" width="13.7109375" style="5" bestFit="1" customWidth="1"/>
    <col min="5103" max="5103" width="10.140625" style="5" bestFit="1" customWidth="1"/>
    <col min="5104" max="5104" width="10.5703125" style="5" bestFit="1" customWidth="1"/>
    <col min="5105" max="5106" width="11.140625" style="5" bestFit="1" customWidth="1"/>
    <col min="5107" max="5108" width="9.85546875" style="5" bestFit="1" customWidth="1"/>
    <col min="5109" max="5110" width="9.140625" style="5"/>
    <col min="5111" max="5111" width="10.5703125" style="5" bestFit="1" customWidth="1"/>
    <col min="5112" max="5113" width="10.5703125" style="5" customWidth="1"/>
    <col min="5114" max="5114" width="11.140625" style="5" bestFit="1" customWidth="1"/>
    <col min="5115" max="5116" width="11.7109375" style="5" bestFit="1" customWidth="1"/>
    <col min="5117" max="5117" width="8" style="5" bestFit="1" customWidth="1"/>
    <col min="5118" max="5119" width="8" style="5" customWidth="1"/>
    <col min="5120" max="5120" width="12" style="5" bestFit="1" customWidth="1"/>
    <col min="5121" max="5121" width="10.28515625" style="5" customWidth="1"/>
    <col min="5122" max="5122" width="9.5703125" style="5" bestFit="1" customWidth="1"/>
    <col min="5123" max="5123" width="9.85546875" style="5" bestFit="1" customWidth="1"/>
    <col min="5124" max="5125" width="9.140625" style="5"/>
    <col min="5126" max="5127" width="10.42578125" style="5" bestFit="1" customWidth="1"/>
    <col min="5128" max="5357" width="9.140625" style="5"/>
    <col min="5358" max="5358" width="13.7109375" style="5" bestFit="1" customWidth="1"/>
    <col min="5359" max="5359" width="10.140625" style="5" bestFit="1" customWidth="1"/>
    <col min="5360" max="5360" width="10.5703125" style="5" bestFit="1" customWidth="1"/>
    <col min="5361" max="5362" width="11.140625" style="5" bestFit="1" customWidth="1"/>
    <col min="5363" max="5364" width="9.85546875" style="5" bestFit="1" customWidth="1"/>
    <col min="5365" max="5366" width="9.140625" style="5"/>
    <col min="5367" max="5367" width="10.5703125" style="5" bestFit="1" customWidth="1"/>
    <col min="5368" max="5369" width="10.5703125" style="5" customWidth="1"/>
    <col min="5370" max="5370" width="11.140625" style="5" bestFit="1" customWidth="1"/>
    <col min="5371" max="5372" width="11.7109375" style="5" bestFit="1" customWidth="1"/>
    <col min="5373" max="5373" width="8" style="5" bestFit="1" customWidth="1"/>
    <col min="5374" max="5375" width="8" style="5" customWidth="1"/>
    <col min="5376" max="5376" width="12" style="5" bestFit="1" customWidth="1"/>
    <col min="5377" max="5377" width="10.28515625" style="5" customWidth="1"/>
    <col min="5378" max="5378" width="9.5703125" style="5" bestFit="1" customWidth="1"/>
    <col min="5379" max="5379" width="9.85546875" style="5" bestFit="1" customWidth="1"/>
    <col min="5380" max="5381" width="9.140625" style="5"/>
    <col min="5382" max="5383" width="10.42578125" style="5" bestFit="1" customWidth="1"/>
    <col min="5384" max="5613" width="9.140625" style="5"/>
    <col min="5614" max="5614" width="13.7109375" style="5" bestFit="1" customWidth="1"/>
    <col min="5615" max="5615" width="10.140625" style="5" bestFit="1" customWidth="1"/>
    <col min="5616" max="5616" width="10.5703125" style="5" bestFit="1" customWidth="1"/>
    <col min="5617" max="5618" width="11.140625" style="5" bestFit="1" customWidth="1"/>
    <col min="5619" max="5620" width="9.85546875" style="5" bestFit="1" customWidth="1"/>
    <col min="5621" max="5622" width="9.140625" style="5"/>
    <col min="5623" max="5623" width="10.5703125" style="5" bestFit="1" customWidth="1"/>
    <col min="5624" max="5625" width="10.5703125" style="5" customWidth="1"/>
    <col min="5626" max="5626" width="11.140625" style="5" bestFit="1" customWidth="1"/>
    <col min="5627" max="5628" width="11.7109375" style="5" bestFit="1" customWidth="1"/>
    <col min="5629" max="5629" width="8" style="5" bestFit="1" customWidth="1"/>
    <col min="5630" max="5631" width="8" style="5" customWidth="1"/>
    <col min="5632" max="5632" width="12" style="5" bestFit="1" customWidth="1"/>
    <col min="5633" max="5633" width="10.28515625" style="5" customWidth="1"/>
    <col min="5634" max="5634" width="9.5703125" style="5" bestFit="1" customWidth="1"/>
    <col min="5635" max="5635" width="9.85546875" style="5" bestFit="1" customWidth="1"/>
    <col min="5636" max="5637" width="9.140625" style="5"/>
    <col min="5638" max="5639" width="10.42578125" style="5" bestFit="1" customWidth="1"/>
    <col min="5640" max="5869" width="9.140625" style="5"/>
    <col min="5870" max="5870" width="13.7109375" style="5" bestFit="1" customWidth="1"/>
    <col min="5871" max="5871" width="10.140625" style="5" bestFit="1" customWidth="1"/>
    <col min="5872" max="5872" width="10.5703125" style="5" bestFit="1" customWidth="1"/>
    <col min="5873" max="5874" width="11.140625" style="5" bestFit="1" customWidth="1"/>
    <col min="5875" max="5876" width="9.85546875" style="5" bestFit="1" customWidth="1"/>
    <col min="5877" max="5878" width="9.140625" style="5"/>
    <col min="5879" max="5879" width="10.5703125" style="5" bestFit="1" customWidth="1"/>
    <col min="5880" max="5881" width="10.5703125" style="5" customWidth="1"/>
    <col min="5882" max="5882" width="11.140625" style="5" bestFit="1" customWidth="1"/>
    <col min="5883" max="5884" width="11.7109375" style="5" bestFit="1" customWidth="1"/>
    <col min="5885" max="5885" width="8" style="5" bestFit="1" customWidth="1"/>
    <col min="5886" max="5887" width="8" style="5" customWidth="1"/>
    <col min="5888" max="5888" width="12" style="5" bestFit="1" customWidth="1"/>
    <col min="5889" max="5889" width="10.28515625" style="5" customWidth="1"/>
    <col min="5890" max="5890" width="9.5703125" style="5" bestFit="1" customWidth="1"/>
    <col min="5891" max="5891" width="9.85546875" style="5" bestFit="1" customWidth="1"/>
    <col min="5892" max="5893" width="9.140625" style="5"/>
    <col min="5894" max="5895" width="10.42578125" style="5" bestFit="1" customWidth="1"/>
    <col min="5896" max="6125" width="9.140625" style="5"/>
    <col min="6126" max="6126" width="13.7109375" style="5" bestFit="1" customWidth="1"/>
    <col min="6127" max="6127" width="10.140625" style="5" bestFit="1" customWidth="1"/>
    <col min="6128" max="6128" width="10.5703125" style="5" bestFit="1" customWidth="1"/>
    <col min="6129" max="6130" width="11.140625" style="5" bestFit="1" customWidth="1"/>
    <col min="6131" max="6132" width="9.85546875" style="5" bestFit="1" customWidth="1"/>
    <col min="6133" max="6134" width="9.140625" style="5"/>
    <col min="6135" max="6135" width="10.5703125" style="5" bestFit="1" customWidth="1"/>
    <col min="6136" max="6137" width="10.5703125" style="5" customWidth="1"/>
    <col min="6138" max="6138" width="11.140625" style="5" bestFit="1" customWidth="1"/>
    <col min="6139" max="6140" width="11.7109375" style="5" bestFit="1" customWidth="1"/>
    <col min="6141" max="6141" width="8" style="5" bestFit="1" customWidth="1"/>
    <col min="6142" max="6143" width="8" style="5" customWidth="1"/>
    <col min="6144" max="6144" width="12" style="5" bestFit="1" customWidth="1"/>
    <col min="6145" max="6145" width="10.28515625" style="5" customWidth="1"/>
    <col min="6146" max="6146" width="9.5703125" style="5" bestFit="1" customWidth="1"/>
    <col min="6147" max="6147" width="9.85546875" style="5" bestFit="1" customWidth="1"/>
    <col min="6148" max="6149" width="9.140625" style="5"/>
    <col min="6150" max="6151" width="10.42578125" style="5" bestFit="1" customWidth="1"/>
    <col min="6152" max="6381" width="9.140625" style="5"/>
    <col min="6382" max="6382" width="13.7109375" style="5" bestFit="1" customWidth="1"/>
    <col min="6383" max="6383" width="10.140625" style="5" bestFit="1" customWidth="1"/>
    <col min="6384" max="6384" width="10.5703125" style="5" bestFit="1" customWidth="1"/>
    <col min="6385" max="6386" width="11.140625" style="5" bestFit="1" customWidth="1"/>
    <col min="6387" max="6388" width="9.85546875" style="5" bestFit="1" customWidth="1"/>
    <col min="6389" max="6390" width="9.140625" style="5"/>
    <col min="6391" max="6391" width="10.5703125" style="5" bestFit="1" customWidth="1"/>
    <col min="6392" max="6393" width="10.5703125" style="5" customWidth="1"/>
    <col min="6394" max="6394" width="11.140625" style="5" bestFit="1" customWidth="1"/>
    <col min="6395" max="6396" width="11.7109375" style="5" bestFit="1" customWidth="1"/>
    <col min="6397" max="6397" width="8" style="5" bestFit="1" customWidth="1"/>
    <col min="6398" max="6399" width="8" style="5" customWidth="1"/>
    <col min="6400" max="6400" width="12" style="5" bestFit="1" customWidth="1"/>
    <col min="6401" max="6401" width="10.28515625" style="5" customWidth="1"/>
    <col min="6402" max="6402" width="9.5703125" style="5" bestFit="1" customWidth="1"/>
    <col min="6403" max="6403" width="9.85546875" style="5" bestFit="1" customWidth="1"/>
    <col min="6404" max="6405" width="9.140625" style="5"/>
    <col min="6406" max="6407" width="10.42578125" style="5" bestFit="1" customWidth="1"/>
    <col min="6408" max="6637" width="9.140625" style="5"/>
    <col min="6638" max="6638" width="13.7109375" style="5" bestFit="1" customWidth="1"/>
    <col min="6639" max="6639" width="10.140625" style="5" bestFit="1" customWidth="1"/>
    <col min="6640" max="6640" width="10.5703125" style="5" bestFit="1" customWidth="1"/>
    <col min="6641" max="6642" width="11.140625" style="5" bestFit="1" customWidth="1"/>
    <col min="6643" max="6644" width="9.85546875" style="5" bestFit="1" customWidth="1"/>
    <col min="6645" max="6646" width="9.140625" style="5"/>
    <col min="6647" max="6647" width="10.5703125" style="5" bestFit="1" customWidth="1"/>
    <col min="6648" max="6649" width="10.5703125" style="5" customWidth="1"/>
    <col min="6650" max="6650" width="11.140625" style="5" bestFit="1" customWidth="1"/>
    <col min="6651" max="6652" width="11.7109375" style="5" bestFit="1" customWidth="1"/>
    <col min="6653" max="6653" width="8" style="5" bestFit="1" customWidth="1"/>
    <col min="6654" max="6655" width="8" style="5" customWidth="1"/>
    <col min="6656" max="6656" width="12" style="5" bestFit="1" customWidth="1"/>
    <col min="6657" max="6657" width="10.28515625" style="5" customWidth="1"/>
    <col min="6658" max="6658" width="9.5703125" style="5" bestFit="1" customWidth="1"/>
    <col min="6659" max="6659" width="9.85546875" style="5" bestFit="1" customWidth="1"/>
    <col min="6660" max="6661" width="9.140625" style="5"/>
    <col min="6662" max="6663" width="10.42578125" style="5" bestFit="1" customWidth="1"/>
    <col min="6664" max="6893" width="9.140625" style="5"/>
    <col min="6894" max="6894" width="13.7109375" style="5" bestFit="1" customWidth="1"/>
    <col min="6895" max="6895" width="10.140625" style="5" bestFit="1" customWidth="1"/>
    <col min="6896" max="6896" width="10.5703125" style="5" bestFit="1" customWidth="1"/>
    <col min="6897" max="6898" width="11.140625" style="5" bestFit="1" customWidth="1"/>
    <col min="6899" max="6900" width="9.85546875" style="5" bestFit="1" customWidth="1"/>
    <col min="6901" max="6902" width="9.140625" style="5"/>
    <col min="6903" max="6903" width="10.5703125" style="5" bestFit="1" customWidth="1"/>
    <col min="6904" max="6905" width="10.5703125" style="5" customWidth="1"/>
    <col min="6906" max="6906" width="11.140625" style="5" bestFit="1" customWidth="1"/>
    <col min="6907" max="6908" width="11.7109375" style="5" bestFit="1" customWidth="1"/>
    <col min="6909" max="6909" width="8" style="5" bestFit="1" customWidth="1"/>
    <col min="6910" max="6911" width="8" style="5" customWidth="1"/>
    <col min="6912" max="6912" width="12" style="5" bestFit="1" customWidth="1"/>
    <col min="6913" max="6913" width="10.28515625" style="5" customWidth="1"/>
    <col min="6914" max="6914" width="9.5703125" style="5" bestFit="1" customWidth="1"/>
    <col min="6915" max="6915" width="9.85546875" style="5" bestFit="1" customWidth="1"/>
    <col min="6916" max="6917" width="9.140625" style="5"/>
    <col min="6918" max="6919" width="10.42578125" style="5" bestFit="1" customWidth="1"/>
    <col min="6920" max="7149" width="9.140625" style="5"/>
    <col min="7150" max="7150" width="13.7109375" style="5" bestFit="1" customWidth="1"/>
    <col min="7151" max="7151" width="10.140625" style="5" bestFit="1" customWidth="1"/>
    <col min="7152" max="7152" width="10.5703125" style="5" bestFit="1" customWidth="1"/>
    <col min="7153" max="7154" width="11.140625" style="5" bestFit="1" customWidth="1"/>
    <col min="7155" max="7156" width="9.85546875" style="5" bestFit="1" customWidth="1"/>
    <col min="7157" max="7158" width="9.140625" style="5"/>
    <col min="7159" max="7159" width="10.5703125" style="5" bestFit="1" customWidth="1"/>
    <col min="7160" max="7161" width="10.5703125" style="5" customWidth="1"/>
    <col min="7162" max="7162" width="11.140625" style="5" bestFit="1" customWidth="1"/>
    <col min="7163" max="7164" width="11.7109375" style="5" bestFit="1" customWidth="1"/>
    <col min="7165" max="7165" width="8" style="5" bestFit="1" customWidth="1"/>
    <col min="7166" max="7167" width="8" style="5" customWidth="1"/>
    <col min="7168" max="7168" width="12" style="5" bestFit="1" customWidth="1"/>
    <col min="7169" max="7169" width="10.28515625" style="5" customWidth="1"/>
    <col min="7170" max="7170" width="9.5703125" style="5" bestFit="1" customWidth="1"/>
    <col min="7171" max="7171" width="9.85546875" style="5" bestFit="1" customWidth="1"/>
    <col min="7172" max="7173" width="9.140625" style="5"/>
    <col min="7174" max="7175" width="10.42578125" style="5" bestFit="1" customWidth="1"/>
    <col min="7176" max="7405" width="9.140625" style="5"/>
    <col min="7406" max="7406" width="13.7109375" style="5" bestFit="1" customWidth="1"/>
    <col min="7407" max="7407" width="10.140625" style="5" bestFit="1" customWidth="1"/>
    <col min="7408" max="7408" width="10.5703125" style="5" bestFit="1" customWidth="1"/>
    <col min="7409" max="7410" width="11.140625" style="5" bestFit="1" customWidth="1"/>
    <col min="7411" max="7412" width="9.85546875" style="5" bestFit="1" customWidth="1"/>
    <col min="7413" max="7414" width="9.140625" style="5"/>
    <col min="7415" max="7415" width="10.5703125" style="5" bestFit="1" customWidth="1"/>
    <col min="7416" max="7417" width="10.5703125" style="5" customWidth="1"/>
    <col min="7418" max="7418" width="11.140625" style="5" bestFit="1" customWidth="1"/>
    <col min="7419" max="7420" width="11.7109375" style="5" bestFit="1" customWidth="1"/>
    <col min="7421" max="7421" width="8" style="5" bestFit="1" customWidth="1"/>
    <col min="7422" max="7423" width="8" style="5" customWidth="1"/>
    <col min="7424" max="7424" width="12" style="5" bestFit="1" customWidth="1"/>
    <col min="7425" max="7425" width="10.28515625" style="5" customWidth="1"/>
    <col min="7426" max="7426" width="9.5703125" style="5" bestFit="1" customWidth="1"/>
    <col min="7427" max="7427" width="9.85546875" style="5" bestFit="1" customWidth="1"/>
    <col min="7428" max="7429" width="9.140625" style="5"/>
    <col min="7430" max="7431" width="10.42578125" style="5" bestFit="1" customWidth="1"/>
    <col min="7432" max="7661" width="9.140625" style="5"/>
    <col min="7662" max="7662" width="13.7109375" style="5" bestFit="1" customWidth="1"/>
    <col min="7663" max="7663" width="10.140625" style="5" bestFit="1" customWidth="1"/>
    <col min="7664" max="7664" width="10.5703125" style="5" bestFit="1" customWidth="1"/>
    <col min="7665" max="7666" width="11.140625" style="5" bestFit="1" customWidth="1"/>
    <col min="7667" max="7668" width="9.85546875" style="5" bestFit="1" customWidth="1"/>
    <col min="7669" max="7670" width="9.140625" style="5"/>
    <col min="7671" max="7671" width="10.5703125" style="5" bestFit="1" customWidth="1"/>
    <col min="7672" max="7673" width="10.5703125" style="5" customWidth="1"/>
    <col min="7674" max="7674" width="11.140625" style="5" bestFit="1" customWidth="1"/>
    <col min="7675" max="7676" width="11.7109375" style="5" bestFit="1" customWidth="1"/>
    <col min="7677" max="7677" width="8" style="5" bestFit="1" customWidth="1"/>
    <col min="7678" max="7679" width="8" style="5" customWidth="1"/>
    <col min="7680" max="7680" width="12" style="5" bestFit="1" customWidth="1"/>
    <col min="7681" max="7681" width="10.28515625" style="5" customWidth="1"/>
    <col min="7682" max="7682" width="9.5703125" style="5" bestFit="1" customWidth="1"/>
    <col min="7683" max="7683" width="9.85546875" style="5" bestFit="1" customWidth="1"/>
    <col min="7684" max="7685" width="9.140625" style="5"/>
    <col min="7686" max="7687" width="10.42578125" style="5" bestFit="1" customWidth="1"/>
    <col min="7688" max="7917" width="9.140625" style="5"/>
    <col min="7918" max="7918" width="13.7109375" style="5" bestFit="1" customWidth="1"/>
    <col min="7919" max="7919" width="10.140625" style="5" bestFit="1" customWidth="1"/>
    <col min="7920" max="7920" width="10.5703125" style="5" bestFit="1" customWidth="1"/>
    <col min="7921" max="7922" width="11.140625" style="5" bestFit="1" customWidth="1"/>
    <col min="7923" max="7924" width="9.85546875" style="5" bestFit="1" customWidth="1"/>
    <col min="7925" max="7926" width="9.140625" style="5"/>
    <col min="7927" max="7927" width="10.5703125" style="5" bestFit="1" customWidth="1"/>
    <col min="7928" max="7929" width="10.5703125" style="5" customWidth="1"/>
    <col min="7930" max="7930" width="11.140625" style="5" bestFit="1" customWidth="1"/>
    <col min="7931" max="7932" width="11.7109375" style="5" bestFit="1" customWidth="1"/>
    <col min="7933" max="7933" width="8" style="5" bestFit="1" customWidth="1"/>
    <col min="7934" max="7935" width="8" style="5" customWidth="1"/>
    <col min="7936" max="7936" width="12" style="5" bestFit="1" customWidth="1"/>
    <col min="7937" max="7937" width="10.28515625" style="5" customWidth="1"/>
    <col min="7938" max="7938" width="9.5703125" style="5" bestFit="1" customWidth="1"/>
    <col min="7939" max="7939" width="9.85546875" style="5" bestFit="1" customWidth="1"/>
    <col min="7940" max="7941" width="9.140625" style="5"/>
    <col min="7942" max="7943" width="10.42578125" style="5" bestFit="1" customWidth="1"/>
    <col min="7944" max="8173" width="9.140625" style="5"/>
    <col min="8174" max="8174" width="13.7109375" style="5" bestFit="1" customWidth="1"/>
    <col min="8175" max="8175" width="10.140625" style="5" bestFit="1" customWidth="1"/>
    <col min="8176" max="8176" width="10.5703125" style="5" bestFit="1" customWidth="1"/>
    <col min="8177" max="8178" width="11.140625" style="5" bestFit="1" customWidth="1"/>
    <col min="8179" max="8180" width="9.85546875" style="5" bestFit="1" customWidth="1"/>
    <col min="8181" max="8182" width="9.140625" style="5"/>
    <col min="8183" max="8183" width="10.5703125" style="5" bestFit="1" customWidth="1"/>
    <col min="8184" max="8185" width="10.5703125" style="5" customWidth="1"/>
    <col min="8186" max="8186" width="11.140625" style="5" bestFit="1" customWidth="1"/>
    <col min="8187" max="8188" width="11.7109375" style="5" bestFit="1" customWidth="1"/>
    <col min="8189" max="8189" width="8" style="5" bestFit="1" customWidth="1"/>
    <col min="8190" max="8191" width="8" style="5" customWidth="1"/>
    <col min="8192" max="8192" width="12" style="5" bestFit="1" customWidth="1"/>
    <col min="8193" max="8193" width="10.28515625" style="5" customWidth="1"/>
    <col min="8194" max="8194" width="9.5703125" style="5" bestFit="1" customWidth="1"/>
    <col min="8195" max="8195" width="9.85546875" style="5" bestFit="1" customWidth="1"/>
    <col min="8196" max="8197" width="9.140625" style="5"/>
    <col min="8198" max="8199" width="10.42578125" style="5" bestFit="1" customWidth="1"/>
    <col min="8200" max="8429" width="9.140625" style="5"/>
    <col min="8430" max="8430" width="13.7109375" style="5" bestFit="1" customWidth="1"/>
    <col min="8431" max="8431" width="10.140625" style="5" bestFit="1" customWidth="1"/>
    <col min="8432" max="8432" width="10.5703125" style="5" bestFit="1" customWidth="1"/>
    <col min="8433" max="8434" width="11.140625" style="5" bestFit="1" customWidth="1"/>
    <col min="8435" max="8436" width="9.85546875" style="5" bestFit="1" customWidth="1"/>
    <col min="8437" max="8438" width="9.140625" style="5"/>
    <col min="8439" max="8439" width="10.5703125" style="5" bestFit="1" customWidth="1"/>
    <col min="8440" max="8441" width="10.5703125" style="5" customWidth="1"/>
    <col min="8442" max="8442" width="11.140625" style="5" bestFit="1" customWidth="1"/>
    <col min="8443" max="8444" width="11.7109375" style="5" bestFit="1" customWidth="1"/>
    <col min="8445" max="8445" width="8" style="5" bestFit="1" customWidth="1"/>
    <col min="8446" max="8447" width="8" style="5" customWidth="1"/>
    <col min="8448" max="8448" width="12" style="5" bestFit="1" customWidth="1"/>
    <col min="8449" max="8449" width="10.28515625" style="5" customWidth="1"/>
    <col min="8450" max="8450" width="9.5703125" style="5" bestFit="1" customWidth="1"/>
    <col min="8451" max="8451" width="9.85546875" style="5" bestFit="1" customWidth="1"/>
    <col min="8452" max="8453" width="9.140625" style="5"/>
    <col min="8454" max="8455" width="10.42578125" style="5" bestFit="1" customWidth="1"/>
    <col min="8456" max="8685" width="9.140625" style="5"/>
    <col min="8686" max="8686" width="13.7109375" style="5" bestFit="1" customWidth="1"/>
    <col min="8687" max="8687" width="10.140625" style="5" bestFit="1" customWidth="1"/>
    <col min="8688" max="8688" width="10.5703125" style="5" bestFit="1" customWidth="1"/>
    <col min="8689" max="8690" width="11.140625" style="5" bestFit="1" customWidth="1"/>
    <col min="8691" max="8692" width="9.85546875" style="5" bestFit="1" customWidth="1"/>
    <col min="8693" max="8694" width="9.140625" style="5"/>
    <col min="8695" max="8695" width="10.5703125" style="5" bestFit="1" customWidth="1"/>
    <col min="8696" max="8697" width="10.5703125" style="5" customWidth="1"/>
    <col min="8698" max="8698" width="11.140625" style="5" bestFit="1" customWidth="1"/>
    <col min="8699" max="8700" width="11.7109375" style="5" bestFit="1" customWidth="1"/>
    <col min="8701" max="8701" width="8" style="5" bestFit="1" customWidth="1"/>
    <col min="8702" max="8703" width="8" style="5" customWidth="1"/>
    <col min="8704" max="8704" width="12" style="5" bestFit="1" customWidth="1"/>
    <col min="8705" max="8705" width="10.28515625" style="5" customWidth="1"/>
    <col min="8706" max="8706" width="9.5703125" style="5" bestFit="1" customWidth="1"/>
    <col min="8707" max="8707" width="9.85546875" style="5" bestFit="1" customWidth="1"/>
    <col min="8708" max="8709" width="9.140625" style="5"/>
    <col min="8710" max="8711" width="10.42578125" style="5" bestFit="1" customWidth="1"/>
    <col min="8712" max="8941" width="9.140625" style="5"/>
    <col min="8942" max="8942" width="13.7109375" style="5" bestFit="1" customWidth="1"/>
    <col min="8943" max="8943" width="10.140625" style="5" bestFit="1" customWidth="1"/>
    <col min="8944" max="8944" width="10.5703125" style="5" bestFit="1" customWidth="1"/>
    <col min="8945" max="8946" width="11.140625" style="5" bestFit="1" customWidth="1"/>
    <col min="8947" max="8948" width="9.85546875" style="5" bestFit="1" customWidth="1"/>
    <col min="8949" max="8950" width="9.140625" style="5"/>
    <col min="8951" max="8951" width="10.5703125" style="5" bestFit="1" customWidth="1"/>
    <col min="8952" max="8953" width="10.5703125" style="5" customWidth="1"/>
    <col min="8954" max="8954" width="11.140625" style="5" bestFit="1" customWidth="1"/>
    <col min="8955" max="8956" width="11.7109375" style="5" bestFit="1" customWidth="1"/>
    <col min="8957" max="8957" width="8" style="5" bestFit="1" customWidth="1"/>
    <col min="8958" max="8959" width="8" style="5" customWidth="1"/>
    <col min="8960" max="8960" width="12" style="5" bestFit="1" customWidth="1"/>
    <col min="8961" max="8961" width="10.28515625" style="5" customWidth="1"/>
    <col min="8962" max="8962" width="9.5703125" style="5" bestFit="1" customWidth="1"/>
    <col min="8963" max="8963" width="9.85546875" style="5" bestFit="1" customWidth="1"/>
    <col min="8964" max="8965" width="9.140625" style="5"/>
    <col min="8966" max="8967" width="10.42578125" style="5" bestFit="1" customWidth="1"/>
    <col min="8968" max="9197" width="9.140625" style="5"/>
    <col min="9198" max="9198" width="13.7109375" style="5" bestFit="1" customWidth="1"/>
    <col min="9199" max="9199" width="10.140625" style="5" bestFit="1" customWidth="1"/>
    <col min="9200" max="9200" width="10.5703125" style="5" bestFit="1" customWidth="1"/>
    <col min="9201" max="9202" width="11.140625" style="5" bestFit="1" customWidth="1"/>
    <col min="9203" max="9204" width="9.85546875" style="5" bestFit="1" customWidth="1"/>
    <col min="9205" max="9206" width="9.140625" style="5"/>
    <col min="9207" max="9207" width="10.5703125" style="5" bestFit="1" customWidth="1"/>
    <col min="9208" max="9209" width="10.5703125" style="5" customWidth="1"/>
    <col min="9210" max="9210" width="11.140625" style="5" bestFit="1" customWidth="1"/>
    <col min="9211" max="9212" width="11.7109375" style="5" bestFit="1" customWidth="1"/>
    <col min="9213" max="9213" width="8" style="5" bestFit="1" customWidth="1"/>
    <col min="9214" max="9215" width="8" style="5" customWidth="1"/>
    <col min="9216" max="9216" width="12" style="5" bestFit="1" customWidth="1"/>
    <col min="9217" max="9217" width="10.28515625" style="5" customWidth="1"/>
    <col min="9218" max="9218" width="9.5703125" style="5" bestFit="1" customWidth="1"/>
    <col min="9219" max="9219" width="9.85546875" style="5" bestFit="1" customWidth="1"/>
    <col min="9220" max="9221" width="9.140625" style="5"/>
    <col min="9222" max="9223" width="10.42578125" style="5" bestFit="1" customWidth="1"/>
    <col min="9224" max="9453" width="9.140625" style="5"/>
    <col min="9454" max="9454" width="13.7109375" style="5" bestFit="1" customWidth="1"/>
    <col min="9455" max="9455" width="10.140625" style="5" bestFit="1" customWidth="1"/>
    <col min="9456" max="9456" width="10.5703125" style="5" bestFit="1" customWidth="1"/>
    <col min="9457" max="9458" width="11.140625" style="5" bestFit="1" customWidth="1"/>
    <col min="9459" max="9460" width="9.85546875" style="5" bestFit="1" customWidth="1"/>
    <col min="9461" max="9462" width="9.140625" style="5"/>
    <col min="9463" max="9463" width="10.5703125" style="5" bestFit="1" customWidth="1"/>
    <col min="9464" max="9465" width="10.5703125" style="5" customWidth="1"/>
    <col min="9466" max="9466" width="11.140625" style="5" bestFit="1" customWidth="1"/>
    <col min="9467" max="9468" width="11.7109375" style="5" bestFit="1" customWidth="1"/>
    <col min="9469" max="9469" width="8" style="5" bestFit="1" customWidth="1"/>
    <col min="9470" max="9471" width="8" style="5" customWidth="1"/>
    <col min="9472" max="9472" width="12" style="5" bestFit="1" customWidth="1"/>
    <col min="9473" max="9473" width="10.28515625" style="5" customWidth="1"/>
    <col min="9474" max="9474" width="9.5703125" style="5" bestFit="1" customWidth="1"/>
    <col min="9475" max="9475" width="9.85546875" style="5" bestFit="1" customWidth="1"/>
    <col min="9476" max="9477" width="9.140625" style="5"/>
    <col min="9478" max="9479" width="10.42578125" style="5" bestFit="1" customWidth="1"/>
    <col min="9480" max="9709" width="9.140625" style="5"/>
    <col min="9710" max="9710" width="13.7109375" style="5" bestFit="1" customWidth="1"/>
    <col min="9711" max="9711" width="10.140625" style="5" bestFit="1" customWidth="1"/>
    <col min="9712" max="9712" width="10.5703125" style="5" bestFit="1" customWidth="1"/>
    <col min="9713" max="9714" width="11.140625" style="5" bestFit="1" customWidth="1"/>
    <col min="9715" max="9716" width="9.85546875" style="5" bestFit="1" customWidth="1"/>
    <col min="9717" max="9718" width="9.140625" style="5"/>
    <col min="9719" max="9719" width="10.5703125" style="5" bestFit="1" customWidth="1"/>
    <col min="9720" max="9721" width="10.5703125" style="5" customWidth="1"/>
    <col min="9722" max="9722" width="11.140625" style="5" bestFit="1" customWidth="1"/>
    <col min="9723" max="9724" width="11.7109375" style="5" bestFit="1" customWidth="1"/>
    <col min="9725" max="9725" width="8" style="5" bestFit="1" customWidth="1"/>
    <col min="9726" max="9727" width="8" style="5" customWidth="1"/>
    <col min="9728" max="9728" width="12" style="5" bestFit="1" customWidth="1"/>
    <col min="9729" max="9729" width="10.28515625" style="5" customWidth="1"/>
    <col min="9730" max="9730" width="9.5703125" style="5" bestFit="1" customWidth="1"/>
    <col min="9731" max="9731" width="9.85546875" style="5" bestFit="1" customWidth="1"/>
    <col min="9732" max="9733" width="9.140625" style="5"/>
    <col min="9734" max="9735" width="10.42578125" style="5" bestFit="1" customWidth="1"/>
    <col min="9736" max="9965" width="9.140625" style="5"/>
    <col min="9966" max="9966" width="13.7109375" style="5" bestFit="1" customWidth="1"/>
    <col min="9967" max="9967" width="10.140625" style="5" bestFit="1" customWidth="1"/>
    <col min="9968" max="9968" width="10.5703125" style="5" bestFit="1" customWidth="1"/>
    <col min="9969" max="9970" width="11.140625" style="5" bestFit="1" customWidth="1"/>
    <col min="9971" max="9972" width="9.85546875" style="5" bestFit="1" customWidth="1"/>
    <col min="9973" max="9974" width="9.140625" style="5"/>
    <col min="9975" max="9975" width="10.5703125" style="5" bestFit="1" customWidth="1"/>
    <col min="9976" max="9977" width="10.5703125" style="5" customWidth="1"/>
    <col min="9978" max="9978" width="11.140625" style="5" bestFit="1" customWidth="1"/>
    <col min="9979" max="9980" width="11.7109375" style="5" bestFit="1" customWidth="1"/>
    <col min="9981" max="9981" width="8" style="5" bestFit="1" customWidth="1"/>
    <col min="9982" max="9983" width="8" style="5" customWidth="1"/>
    <col min="9984" max="9984" width="12" style="5" bestFit="1" customWidth="1"/>
    <col min="9985" max="9985" width="10.28515625" style="5" customWidth="1"/>
    <col min="9986" max="9986" width="9.5703125" style="5" bestFit="1" customWidth="1"/>
    <col min="9987" max="9987" width="9.85546875" style="5" bestFit="1" customWidth="1"/>
    <col min="9988" max="9989" width="9.140625" style="5"/>
    <col min="9990" max="9991" width="10.42578125" style="5" bestFit="1" customWidth="1"/>
    <col min="9992" max="10221" width="9.140625" style="5"/>
    <col min="10222" max="10222" width="13.7109375" style="5" bestFit="1" customWidth="1"/>
    <col min="10223" max="10223" width="10.140625" style="5" bestFit="1" customWidth="1"/>
    <col min="10224" max="10224" width="10.5703125" style="5" bestFit="1" customWidth="1"/>
    <col min="10225" max="10226" width="11.140625" style="5" bestFit="1" customWidth="1"/>
    <col min="10227" max="10228" width="9.85546875" style="5" bestFit="1" customWidth="1"/>
    <col min="10229" max="10230" width="9.140625" style="5"/>
    <col min="10231" max="10231" width="10.5703125" style="5" bestFit="1" customWidth="1"/>
    <col min="10232" max="10233" width="10.5703125" style="5" customWidth="1"/>
    <col min="10234" max="10234" width="11.140625" style="5" bestFit="1" customWidth="1"/>
    <col min="10235" max="10236" width="11.7109375" style="5" bestFit="1" customWidth="1"/>
    <col min="10237" max="10237" width="8" style="5" bestFit="1" customWidth="1"/>
    <col min="10238" max="10239" width="8" style="5" customWidth="1"/>
    <col min="10240" max="10240" width="12" style="5" bestFit="1" customWidth="1"/>
    <col min="10241" max="10241" width="10.28515625" style="5" customWidth="1"/>
    <col min="10242" max="10242" width="9.5703125" style="5" bestFit="1" customWidth="1"/>
    <col min="10243" max="10243" width="9.85546875" style="5" bestFit="1" customWidth="1"/>
    <col min="10244" max="10245" width="9.140625" style="5"/>
    <col min="10246" max="10247" width="10.42578125" style="5" bestFit="1" customWidth="1"/>
    <col min="10248" max="10477" width="9.140625" style="5"/>
    <col min="10478" max="10478" width="13.7109375" style="5" bestFit="1" customWidth="1"/>
    <col min="10479" max="10479" width="10.140625" style="5" bestFit="1" customWidth="1"/>
    <col min="10480" max="10480" width="10.5703125" style="5" bestFit="1" customWidth="1"/>
    <col min="10481" max="10482" width="11.140625" style="5" bestFit="1" customWidth="1"/>
    <col min="10483" max="10484" width="9.85546875" style="5" bestFit="1" customWidth="1"/>
    <col min="10485" max="10486" width="9.140625" style="5"/>
    <col min="10487" max="10487" width="10.5703125" style="5" bestFit="1" customWidth="1"/>
    <col min="10488" max="10489" width="10.5703125" style="5" customWidth="1"/>
    <col min="10490" max="10490" width="11.140625" style="5" bestFit="1" customWidth="1"/>
    <col min="10491" max="10492" width="11.7109375" style="5" bestFit="1" customWidth="1"/>
    <col min="10493" max="10493" width="8" style="5" bestFit="1" customWidth="1"/>
    <col min="10494" max="10495" width="8" style="5" customWidth="1"/>
    <col min="10496" max="10496" width="12" style="5" bestFit="1" customWidth="1"/>
    <col min="10497" max="10497" width="10.28515625" style="5" customWidth="1"/>
    <col min="10498" max="10498" width="9.5703125" style="5" bestFit="1" customWidth="1"/>
    <col min="10499" max="10499" width="9.85546875" style="5" bestFit="1" customWidth="1"/>
    <col min="10500" max="10501" width="9.140625" style="5"/>
    <col min="10502" max="10503" width="10.42578125" style="5" bestFit="1" customWidth="1"/>
    <col min="10504" max="10733" width="9.140625" style="5"/>
    <col min="10734" max="10734" width="13.7109375" style="5" bestFit="1" customWidth="1"/>
    <col min="10735" max="10735" width="10.140625" style="5" bestFit="1" customWidth="1"/>
    <col min="10736" max="10736" width="10.5703125" style="5" bestFit="1" customWidth="1"/>
    <col min="10737" max="10738" width="11.140625" style="5" bestFit="1" customWidth="1"/>
    <col min="10739" max="10740" width="9.85546875" style="5" bestFit="1" customWidth="1"/>
    <col min="10741" max="10742" width="9.140625" style="5"/>
    <col min="10743" max="10743" width="10.5703125" style="5" bestFit="1" customWidth="1"/>
    <col min="10744" max="10745" width="10.5703125" style="5" customWidth="1"/>
    <col min="10746" max="10746" width="11.140625" style="5" bestFit="1" customWidth="1"/>
    <col min="10747" max="10748" width="11.7109375" style="5" bestFit="1" customWidth="1"/>
    <col min="10749" max="10749" width="8" style="5" bestFit="1" customWidth="1"/>
    <col min="10750" max="10751" width="8" style="5" customWidth="1"/>
    <col min="10752" max="10752" width="12" style="5" bestFit="1" customWidth="1"/>
    <col min="10753" max="10753" width="10.28515625" style="5" customWidth="1"/>
    <col min="10754" max="10754" width="9.5703125" style="5" bestFit="1" customWidth="1"/>
    <col min="10755" max="10755" width="9.85546875" style="5" bestFit="1" customWidth="1"/>
    <col min="10756" max="10757" width="9.140625" style="5"/>
    <col min="10758" max="10759" width="10.42578125" style="5" bestFit="1" customWidth="1"/>
    <col min="10760" max="10989" width="9.140625" style="5"/>
    <col min="10990" max="10990" width="13.7109375" style="5" bestFit="1" customWidth="1"/>
    <col min="10991" max="10991" width="10.140625" style="5" bestFit="1" customWidth="1"/>
    <col min="10992" max="10992" width="10.5703125" style="5" bestFit="1" customWidth="1"/>
    <col min="10993" max="10994" width="11.140625" style="5" bestFit="1" customWidth="1"/>
    <col min="10995" max="10996" width="9.85546875" style="5" bestFit="1" customWidth="1"/>
    <col min="10997" max="10998" width="9.140625" style="5"/>
    <col min="10999" max="10999" width="10.5703125" style="5" bestFit="1" customWidth="1"/>
    <col min="11000" max="11001" width="10.5703125" style="5" customWidth="1"/>
    <col min="11002" max="11002" width="11.140625" style="5" bestFit="1" customWidth="1"/>
    <col min="11003" max="11004" width="11.7109375" style="5" bestFit="1" customWidth="1"/>
    <col min="11005" max="11005" width="8" style="5" bestFit="1" customWidth="1"/>
    <col min="11006" max="11007" width="8" style="5" customWidth="1"/>
    <col min="11008" max="11008" width="12" style="5" bestFit="1" customWidth="1"/>
    <col min="11009" max="11009" width="10.28515625" style="5" customWidth="1"/>
    <col min="11010" max="11010" width="9.5703125" style="5" bestFit="1" customWidth="1"/>
    <col min="11011" max="11011" width="9.85546875" style="5" bestFit="1" customWidth="1"/>
    <col min="11012" max="11013" width="9.140625" style="5"/>
    <col min="11014" max="11015" width="10.42578125" style="5" bestFit="1" customWidth="1"/>
    <col min="11016" max="11245" width="9.140625" style="5"/>
    <col min="11246" max="11246" width="13.7109375" style="5" bestFit="1" customWidth="1"/>
    <col min="11247" max="11247" width="10.140625" style="5" bestFit="1" customWidth="1"/>
    <col min="11248" max="11248" width="10.5703125" style="5" bestFit="1" customWidth="1"/>
    <col min="11249" max="11250" width="11.140625" style="5" bestFit="1" customWidth="1"/>
    <col min="11251" max="11252" width="9.85546875" style="5" bestFit="1" customWidth="1"/>
    <col min="11253" max="11254" width="9.140625" style="5"/>
    <col min="11255" max="11255" width="10.5703125" style="5" bestFit="1" customWidth="1"/>
    <col min="11256" max="11257" width="10.5703125" style="5" customWidth="1"/>
    <col min="11258" max="11258" width="11.140625" style="5" bestFit="1" customWidth="1"/>
    <col min="11259" max="11260" width="11.7109375" style="5" bestFit="1" customWidth="1"/>
    <col min="11261" max="11261" width="8" style="5" bestFit="1" customWidth="1"/>
    <col min="11262" max="11263" width="8" style="5" customWidth="1"/>
    <col min="11264" max="11264" width="12" style="5" bestFit="1" customWidth="1"/>
    <col min="11265" max="11265" width="10.28515625" style="5" customWidth="1"/>
    <col min="11266" max="11266" width="9.5703125" style="5" bestFit="1" customWidth="1"/>
    <col min="11267" max="11267" width="9.85546875" style="5" bestFit="1" customWidth="1"/>
    <col min="11268" max="11269" width="9.140625" style="5"/>
    <col min="11270" max="11271" width="10.42578125" style="5" bestFit="1" customWidth="1"/>
    <col min="11272" max="11501" width="9.140625" style="5"/>
    <col min="11502" max="11502" width="13.7109375" style="5" bestFit="1" customWidth="1"/>
    <col min="11503" max="11503" width="10.140625" style="5" bestFit="1" customWidth="1"/>
    <col min="11504" max="11504" width="10.5703125" style="5" bestFit="1" customWidth="1"/>
    <col min="11505" max="11506" width="11.140625" style="5" bestFit="1" customWidth="1"/>
    <col min="11507" max="11508" width="9.85546875" style="5" bestFit="1" customWidth="1"/>
    <col min="11509" max="11510" width="9.140625" style="5"/>
    <col min="11511" max="11511" width="10.5703125" style="5" bestFit="1" customWidth="1"/>
    <col min="11512" max="11513" width="10.5703125" style="5" customWidth="1"/>
    <col min="11514" max="11514" width="11.140625" style="5" bestFit="1" customWidth="1"/>
    <col min="11515" max="11516" width="11.7109375" style="5" bestFit="1" customWidth="1"/>
    <col min="11517" max="11517" width="8" style="5" bestFit="1" customWidth="1"/>
    <col min="11518" max="11519" width="8" style="5" customWidth="1"/>
    <col min="11520" max="11520" width="12" style="5" bestFit="1" customWidth="1"/>
    <col min="11521" max="11521" width="10.28515625" style="5" customWidth="1"/>
    <col min="11522" max="11522" width="9.5703125" style="5" bestFit="1" customWidth="1"/>
    <col min="11523" max="11523" width="9.85546875" style="5" bestFit="1" customWidth="1"/>
    <col min="11524" max="11525" width="9.140625" style="5"/>
    <col min="11526" max="11527" width="10.42578125" style="5" bestFit="1" customWidth="1"/>
    <col min="11528" max="11757" width="9.140625" style="5"/>
    <col min="11758" max="11758" width="13.7109375" style="5" bestFit="1" customWidth="1"/>
    <col min="11759" max="11759" width="10.140625" style="5" bestFit="1" customWidth="1"/>
    <col min="11760" max="11760" width="10.5703125" style="5" bestFit="1" customWidth="1"/>
    <col min="11761" max="11762" width="11.140625" style="5" bestFit="1" customWidth="1"/>
    <col min="11763" max="11764" width="9.85546875" style="5" bestFit="1" customWidth="1"/>
    <col min="11765" max="11766" width="9.140625" style="5"/>
    <col min="11767" max="11767" width="10.5703125" style="5" bestFit="1" customWidth="1"/>
    <col min="11768" max="11769" width="10.5703125" style="5" customWidth="1"/>
    <col min="11770" max="11770" width="11.140625" style="5" bestFit="1" customWidth="1"/>
    <col min="11771" max="11772" width="11.7109375" style="5" bestFit="1" customWidth="1"/>
    <col min="11773" max="11773" width="8" style="5" bestFit="1" customWidth="1"/>
    <col min="11774" max="11775" width="8" style="5" customWidth="1"/>
    <col min="11776" max="11776" width="12" style="5" bestFit="1" customWidth="1"/>
    <col min="11777" max="11777" width="10.28515625" style="5" customWidth="1"/>
    <col min="11778" max="11778" width="9.5703125" style="5" bestFit="1" customWidth="1"/>
    <col min="11779" max="11779" width="9.85546875" style="5" bestFit="1" customWidth="1"/>
    <col min="11780" max="11781" width="9.140625" style="5"/>
    <col min="11782" max="11783" width="10.42578125" style="5" bestFit="1" customWidth="1"/>
    <col min="11784" max="12013" width="9.140625" style="5"/>
    <col min="12014" max="12014" width="13.7109375" style="5" bestFit="1" customWidth="1"/>
    <col min="12015" max="12015" width="10.140625" style="5" bestFit="1" customWidth="1"/>
    <col min="12016" max="12016" width="10.5703125" style="5" bestFit="1" customWidth="1"/>
    <col min="12017" max="12018" width="11.140625" style="5" bestFit="1" customWidth="1"/>
    <col min="12019" max="12020" width="9.85546875" style="5" bestFit="1" customWidth="1"/>
    <col min="12021" max="12022" width="9.140625" style="5"/>
    <col min="12023" max="12023" width="10.5703125" style="5" bestFit="1" customWidth="1"/>
    <col min="12024" max="12025" width="10.5703125" style="5" customWidth="1"/>
    <col min="12026" max="12026" width="11.140625" style="5" bestFit="1" customWidth="1"/>
    <col min="12027" max="12028" width="11.7109375" style="5" bestFit="1" customWidth="1"/>
    <col min="12029" max="12029" width="8" style="5" bestFit="1" customWidth="1"/>
    <col min="12030" max="12031" width="8" style="5" customWidth="1"/>
    <col min="12032" max="12032" width="12" style="5" bestFit="1" customWidth="1"/>
    <col min="12033" max="12033" width="10.28515625" style="5" customWidth="1"/>
    <col min="12034" max="12034" width="9.5703125" style="5" bestFit="1" customWidth="1"/>
    <col min="12035" max="12035" width="9.85546875" style="5" bestFit="1" customWidth="1"/>
    <col min="12036" max="12037" width="9.140625" style="5"/>
    <col min="12038" max="12039" width="10.42578125" style="5" bestFit="1" customWidth="1"/>
    <col min="12040" max="12269" width="9.140625" style="5"/>
    <col min="12270" max="12270" width="13.7109375" style="5" bestFit="1" customWidth="1"/>
    <col min="12271" max="12271" width="10.140625" style="5" bestFit="1" customWidth="1"/>
    <col min="12272" max="12272" width="10.5703125" style="5" bestFit="1" customWidth="1"/>
    <col min="12273" max="12274" width="11.140625" style="5" bestFit="1" customWidth="1"/>
    <col min="12275" max="12276" width="9.85546875" style="5" bestFit="1" customWidth="1"/>
    <col min="12277" max="12278" width="9.140625" style="5"/>
    <col min="12279" max="12279" width="10.5703125" style="5" bestFit="1" customWidth="1"/>
    <col min="12280" max="12281" width="10.5703125" style="5" customWidth="1"/>
    <col min="12282" max="12282" width="11.140625" style="5" bestFit="1" customWidth="1"/>
    <col min="12283" max="12284" width="11.7109375" style="5" bestFit="1" customWidth="1"/>
    <col min="12285" max="12285" width="8" style="5" bestFit="1" customWidth="1"/>
    <col min="12286" max="12287" width="8" style="5" customWidth="1"/>
    <col min="12288" max="12288" width="12" style="5" bestFit="1" customWidth="1"/>
    <col min="12289" max="12289" width="10.28515625" style="5" customWidth="1"/>
    <col min="12290" max="12290" width="9.5703125" style="5" bestFit="1" customWidth="1"/>
    <col min="12291" max="12291" width="9.85546875" style="5" bestFit="1" customWidth="1"/>
    <col min="12292" max="12293" width="9.140625" style="5"/>
    <col min="12294" max="12295" width="10.42578125" style="5" bestFit="1" customWidth="1"/>
    <col min="12296" max="12525" width="9.140625" style="5"/>
    <col min="12526" max="12526" width="13.7109375" style="5" bestFit="1" customWidth="1"/>
    <col min="12527" max="12527" width="10.140625" style="5" bestFit="1" customWidth="1"/>
    <col min="12528" max="12528" width="10.5703125" style="5" bestFit="1" customWidth="1"/>
    <col min="12529" max="12530" width="11.140625" style="5" bestFit="1" customWidth="1"/>
    <col min="12531" max="12532" width="9.85546875" style="5" bestFit="1" customWidth="1"/>
    <col min="12533" max="12534" width="9.140625" style="5"/>
    <col min="12535" max="12535" width="10.5703125" style="5" bestFit="1" customWidth="1"/>
    <col min="12536" max="12537" width="10.5703125" style="5" customWidth="1"/>
    <col min="12538" max="12538" width="11.140625" style="5" bestFit="1" customWidth="1"/>
    <col min="12539" max="12540" width="11.7109375" style="5" bestFit="1" customWidth="1"/>
    <col min="12541" max="12541" width="8" style="5" bestFit="1" customWidth="1"/>
    <col min="12542" max="12543" width="8" style="5" customWidth="1"/>
    <col min="12544" max="12544" width="12" style="5" bestFit="1" customWidth="1"/>
    <col min="12545" max="12545" width="10.28515625" style="5" customWidth="1"/>
    <col min="12546" max="12546" width="9.5703125" style="5" bestFit="1" customWidth="1"/>
    <col min="12547" max="12547" width="9.85546875" style="5" bestFit="1" customWidth="1"/>
    <col min="12548" max="12549" width="9.140625" style="5"/>
    <col min="12550" max="12551" width="10.42578125" style="5" bestFit="1" customWidth="1"/>
    <col min="12552" max="12781" width="9.140625" style="5"/>
    <col min="12782" max="12782" width="13.7109375" style="5" bestFit="1" customWidth="1"/>
    <col min="12783" max="12783" width="10.140625" style="5" bestFit="1" customWidth="1"/>
    <col min="12784" max="12784" width="10.5703125" style="5" bestFit="1" customWidth="1"/>
    <col min="12785" max="12786" width="11.140625" style="5" bestFit="1" customWidth="1"/>
    <col min="12787" max="12788" width="9.85546875" style="5" bestFit="1" customWidth="1"/>
    <col min="12789" max="12790" width="9.140625" style="5"/>
    <col min="12791" max="12791" width="10.5703125" style="5" bestFit="1" customWidth="1"/>
    <col min="12792" max="12793" width="10.5703125" style="5" customWidth="1"/>
    <col min="12794" max="12794" width="11.140625" style="5" bestFit="1" customWidth="1"/>
    <col min="12795" max="12796" width="11.7109375" style="5" bestFit="1" customWidth="1"/>
    <col min="12797" max="12797" width="8" style="5" bestFit="1" customWidth="1"/>
    <col min="12798" max="12799" width="8" style="5" customWidth="1"/>
    <col min="12800" max="12800" width="12" style="5" bestFit="1" customWidth="1"/>
    <col min="12801" max="12801" width="10.28515625" style="5" customWidth="1"/>
    <col min="12802" max="12802" width="9.5703125" style="5" bestFit="1" customWidth="1"/>
    <col min="12803" max="12803" width="9.85546875" style="5" bestFit="1" customWidth="1"/>
    <col min="12804" max="12805" width="9.140625" style="5"/>
    <col min="12806" max="12807" width="10.42578125" style="5" bestFit="1" customWidth="1"/>
    <col min="12808" max="13037" width="9.140625" style="5"/>
    <col min="13038" max="13038" width="13.7109375" style="5" bestFit="1" customWidth="1"/>
    <col min="13039" max="13039" width="10.140625" style="5" bestFit="1" customWidth="1"/>
    <col min="13040" max="13040" width="10.5703125" style="5" bestFit="1" customWidth="1"/>
    <col min="13041" max="13042" width="11.140625" style="5" bestFit="1" customWidth="1"/>
    <col min="13043" max="13044" width="9.85546875" style="5" bestFit="1" customWidth="1"/>
    <col min="13045" max="13046" width="9.140625" style="5"/>
    <col min="13047" max="13047" width="10.5703125" style="5" bestFit="1" customWidth="1"/>
    <col min="13048" max="13049" width="10.5703125" style="5" customWidth="1"/>
    <col min="13050" max="13050" width="11.140625" style="5" bestFit="1" customWidth="1"/>
    <col min="13051" max="13052" width="11.7109375" style="5" bestFit="1" customWidth="1"/>
    <col min="13053" max="13053" width="8" style="5" bestFit="1" customWidth="1"/>
    <col min="13054" max="13055" width="8" style="5" customWidth="1"/>
    <col min="13056" max="13056" width="12" style="5" bestFit="1" customWidth="1"/>
    <col min="13057" max="13057" width="10.28515625" style="5" customWidth="1"/>
    <col min="13058" max="13058" width="9.5703125" style="5" bestFit="1" customWidth="1"/>
    <col min="13059" max="13059" width="9.85546875" style="5" bestFit="1" customWidth="1"/>
    <col min="13060" max="13061" width="9.140625" style="5"/>
    <col min="13062" max="13063" width="10.42578125" style="5" bestFit="1" customWidth="1"/>
    <col min="13064" max="13293" width="9.140625" style="5"/>
    <col min="13294" max="13294" width="13.7109375" style="5" bestFit="1" customWidth="1"/>
    <col min="13295" max="13295" width="10.140625" style="5" bestFit="1" customWidth="1"/>
    <col min="13296" max="13296" width="10.5703125" style="5" bestFit="1" customWidth="1"/>
    <col min="13297" max="13298" width="11.140625" style="5" bestFit="1" customWidth="1"/>
    <col min="13299" max="13300" width="9.85546875" style="5" bestFit="1" customWidth="1"/>
    <col min="13301" max="13302" width="9.140625" style="5"/>
    <col min="13303" max="13303" width="10.5703125" style="5" bestFit="1" customWidth="1"/>
    <col min="13304" max="13305" width="10.5703125" style="5" customWidth="1"/>
    <col min="13306" max="13306" width="11.140625" style="5" bestFit="1" customWidth="1"/>
    <col min="13307" max="13308" width="11.7109375" style="5" bestFit="1" customWidth="1"/>
    <col min="13309" max="13309" width="8" style="5" bestFit="1" customWidth="1"/>
    <col min="13310" max="13311" width="8" style="5" customWidth="1"/>
    <col min="13312" max="13312" width="12" style="5" bestFit="1" customWidth="1"/>
    <col min="13313" max="13313" width="10.28515625" style="5" customWidth="1"/>
    <col min="13314" max="13314" width="9.5703125" style="5" bestFit="1" customWidth="1"/>
    <col min="13315" max="13315" width="9.85546875" style="5" bestFit="1" customWidth="1"/>
    <col min="13316" max="13317" width="9.140625" style="5"/>
    <col min="13318" max="13319" width="10.42578125" style="5" bestFit="1" customWidth="1"/>
    <col min="13320" max="13549" width="9.140625" style="5"/>
    <col min="13550" max="13550" width="13.7109375" style="5" bestFit="1" customWidth="1"/>
    <col min="13551" max="13551" width="10.140625" style="5" bestFit="1" customWidth="1"/>
    <col min="13552" max="13552" width="10.5703125" style="5" bestFit="1" customWidth="1"/>
    <col min="13553" max="13554" width="11.140625" style="5" bestFit="1" customWidth="1"/>
    <col min="13555" max="13556" width="9.85546875" style="5" bestFit="1" customWidth="1"/>
    <col min="13557" max="13558" width="9.140625" style="5"/>
    <col min="13559" max="13559" width="10.5703125" style="5" bestFit="1" customWidth="1"/>
    <col min="13560" max="13561" width="10.5703125" style="5" customWidth="1"/>
    <col min="13562" max="13562" width="11.140625" style="5" bestFit="1" customWidth="1"/>
    <col min="13563" max="13564" width="11.7109375" style="5" bestFit="1" customWidth="1"/>
    <col min="13565" max="13565" width="8" style="5" bestFit="1" customWidth="1"/>
    <col min="13566" max="13567" width="8" style="5" customWidth="1"/>
    <col min="13568" max="13568" width="12" style="5" bestFit="1" customWidth="1"/>
    <col min="13569" max="13569" width="10.28515625" style="5" customWidth="1"/>
    <col min="13570" max="13570" width="9.5703125" style="5" bestFit="1" customWidth="1"/>
    <col min="13571" max="13571" width="9.85546875" style="5" bestFit="1" customWidth="1"/>
    <col min="13572" max="13573" width="9.140625" style="5"/>
    <col min="13574" max="13575" width="10.42578125" style="5" bestFit="1" customWidth="1"/>
    <col min="13576" max="13805" width="9.140625" style="5"/>
    <col min="13806" max="13806" width="13.7109375" style="5" bestFit="1" customWidth="1"/>
    <col min="13807" max="13807" width="10.140625" style="5" bestFit="1" customWidth="1"/>
    <col min="13808" max="13808" width="10.5703125" style="5" bestFit="1" customWidth="1"/>
    <col min="13809" max="13810" width="11.140625" style="5" bestFit="1" customWidth="1"/>
    <col min="13811" max="13812" width="9.85546875" style="5" bestFit="1" customWidth="1"/>
    <col min="13813" max="13814" width="9.140625" style="5"/>
    <col min="13815" max="13815" width="10.5703125" style="5" bestFit="1" customWidth="1"/>
    <col min="13816" max="13817" width="10.5703125" style="5" customWidth="1"/>
    <col min="13818" max="13818" width="11.140625" style="5" bestFit="1" customWidth="1"/>
    <col min="13819" max="13820" width="11.7109375" style="5" bestFit="1" customWidth="1"/>
    <col min="13821" max="13821" width="8" style="5" bestFit="1" customWidth="1"/>
    <col min="13822" max="13823" width="8" style="5" customWidth="1"/>
    <col min="13824" max="13824" width="12" style="5" bestFit="1" customWidth="1"/>
    <col min="13825" max="13825" width="10.28515625" style="5" customWidth="1"/>
    <col min="13826" max="13826" width="9.5703125" style="5" bestFit="1" customWidth="1"/>
    <col min="13827" max="13827" width="9.85546875" style="5" bestFit="1" customWidth="1"/>
    <col min="13828" max="13829" width="9.140625" style="5"/>
    <col min="13830" max="13831" width="10.42578125" style="5" bestFit="1" customWidth="1"/>
    <col min="13832" max="14061" width="9.140625" style="5"/>
    <col min="14062" max="14062" width="13.7109375" style="5" bestFit="1" customWidth="1"/>
    <col min="14063" max="14063" width="10.140625" style="5" bestFit="1" customWidth="1"/>
    <col min="14064" max="14064" width="10.5703125" style="5" bestFit="1" customWidth="1"/>
    <col min="14065" max="14066" width="11.140625" style="5" bestFit="1" customWidth="1"/>
    <col min="14067" max="14068" width="9.85546875" style="5" bestFit="1" customWidth="1"/>
    <col min="14069" max="14070" width="9.140625" style="5"/>
    <col min="14071" max="14071" width="10.5703125" style="5" bestFit="1" customWidth="1"/>
    <col min="14072" max="14073" width="10.5703125" style="5" customWidth="1"/>
    <col min="14074" max="14074" width="11.140625" style="5" bestFit="1" customWidth="1"/>
    <col min="14075" max="14076" width="11.7109375" style="5" bestFit="1" customWidth="1"/>
    <col min="14077" max="14077" width="8" style="5" bestFit="1" customWidth="1"/>
    <col min="14078" max="14079" width="8" style="5" customWidth="1"/>
    <col min="14080" max="14080" width="12" style="5" bestFit="1" customWidth="1"/>
    <col min="14081" max="14081" width="10.28515625" style="5" customWidth="1"/>
    <col min="14082" max="14082" width="9.5703125" style="5" bestFit="1" customWidth="1"/>
    <col min="14083" max="14083" width="9.85546875" style="5" bestFit="1" customWidth="1"/>
    <col min="14084" max="14085" width="9.140625" style="5"/>
    <col min="14086" max="14087" width="10.42578125" style="5" bestFit="1" customWidth="1"/>
    <col min="14088" max="14317" width="9.140625" style="5"/>
    <col min="14318" max="14318" width="13.7109375" style="5" bestFit="1" customWidth="1"/>
    <col min="14319" max="14319" width="10.140625" style="5" bestFit="1" customWidth="1"/>
    <col min="14320" max="14320" width="10.5703125" style="5" bestFit="1" customWidth="1"/>
    <col min="14321" max="14322" width="11.140625" style="5" bestFit="1" customWidth="1"/>
    <col min="14323" max="14324" width="9.85546875" style="5" bestFit="1" customWidth="1"/>
    <col min="14325" max="14326" width="9.140625" style="5"/>
    <col min="14327" max="14327" width="10.5703125" style="5" bestFit="1" customWidth="1"/>
    <col min="14328" max="14329" width="10.5703125" style="5" customWidth="1"/>
    <col min="14330" max="14330" width="11.140625" style="5" bestFit="1" customWidth="1"/>
    <col min="14331" max="14332" width="11.7109375" style="5" bestFit="1" customWidth="1"/>
    <col min="14333" max="14333" width="8" style="5" bestFit="1" customWidth="1"/>
    <col min="14334" max="14335" width="8" style="5" customWidth="1"/>
    <col min="14336" max="14336" width="12" style="5" bestFit="1" customWidth="1"/>
    <col min="14337" max="14337" width="10.28515625" style="5" customWidth="1"/>
    <col min="14338" max="14338" width="9.5703125" style="5" bestFit="1" customWidth="1"/>
    <col min="14339" max="14339" width="9.85546875" style="5" bestFit="1" customWidth="1"/>
    <col min="14340" max="14341" width="9.140625" style="5"/>
    <col min="14342" max="14343" width="10.42578125" style="5" bestFit="1" customWidth="1"/>
    <col min="14344" max="14573" width="9.140625" style="5"/>
    <col min="14574" max="14574" width="13.7109375" style="5" bestFit="1" customWidth="1"/>
    <col min="14575" max="14575" width="10.140625" style="5" bestFit="1" customWidth="1"/>
    <col min="14576" max="14576" width="10.5703125" style="5" bestFit="1" customWidth="1"/>
    <col min="14577" max="14578" width="11.140625" style="5" bestFit="1" customWidth="1"/>
    <col min="14579" max="14580" width="9.85546875" style="5" bestFit="1" customWidth="1"/>
    <col min="14581" max="14582" width="9.140625" style="5"/>
    <col min="14583" max="14583" width="10.5703125" style="5" bestFit="1" customWidth="1"/>
    <col min="14584" max="14585" width="10.5703125" style="5" customWidth="1"/>
    <col min="14586" max="14586" width="11.140625" style="5" bestFit="1" customWidth="1"/>
    <col min="14587" max="14588" width="11.7109375" style="5" bestFit="1" customWidth="1"/>
    <col min="14589" max="14589" width="8" style="5" bestFit="1" customWidth="1"/>
    <col min="14590" max="14591" width="8" style="5" customWidth="1"/>
    <col min="14592" max="14592" width="12" style="5" bestFit="1" customWidth="1"/>
    <col min="14593" max="14593" width="10.28515625" style="5" customWidth="1"/>
    <col min="14594" max="14594" width="9.5703125" style="5" bestFit="1" customWidth="1"/>
    <col min="14595" max="14595" width="9.85546875" style="5" bestFit="1" customWidth="1"/>
    <col min="14596" max="14597" width="9.140625" style="5"/>
    <col min="14598" max="14599" width="10.42578125" style="5" bestFit="1" customWidth="1"/>
    <col min="14600" max="14829" width="9.140625" style="5"/>
    <col min="14830" max="14830" width="13.7109375" style="5" bestFit="1" customWidth="1"/>
    <col min="14831" max="14831" width="10.140625" style="5" bestFit="1" customWidth="1"/>
    <col min="14832" max="14832" width="10.5703125" style="5" bestFit="1" customWidth="1"/>
    <col min="14833" max="14834" width="11.140625" style="5" bestFit="1" customWidth="1"/>
    <col min="14835" max="14836" width="9.85546875" style="5" bestFit="1" customWidth="1"/>
    <col min="14837" max="14838" width="9.140625" style="5"/>
    <col min="14839" max="14839" width="10.5703125" style="5" bestFit="1" customWidth="1"/>
    <col min="14840" max="14841" width="10.5703125" style="5" customWidth="1"/>
    <col min="14842" max="14842" width="11.140625" style="5" bestFit="1" customWidth="1"/>
    <col min="14843" max="14844" width="11.7109375" style="5" bestFit="1" customWidth="1"/>
    <col min="14845" max="14845" width="8" style="5" bestFit="1" customWidth="1"/>
    <col min="14846" max="14847" width="8" style="5" customWidth="1"/>
    <col min="14848" max="14848" width="12" style="5" bestFit="1" customWidth="1"/>
    <col min="14849" max="14849" width="10.28515625" style="5" customWidth="1"/>
    <col min="14850" max="14850" width="9.5703125" style="5" bestFit="1" customWidth="1"/>
    <col min="14851" max="14851" width="9.85546875" style="5" bestFit="1" customWidth="1"/>
    <col min="14852" max="14853" width="9.140625" style="5"/>
    <col min="14854" max="14855" width="10.42578125" style="5" bestFit="1" customWidth="1"/>
    <col min="14856" max="15085" width="9.140625" style="5"/>
    <col min="15086" max="15086" width="13.7109375" style="5" bestFit="1" customWidth="1"/>
    <col min="15087" max="15087" width="10.140625" style="5" bestFit="1" customWidth="1"/>
    <col min="15088" max="15088" width="10.5703125" style="5" bestFit="1" customWidth="1"/>
    <col min="15089" max="15090" width="11.140625" style="5" bestFit="1" customWidth="1"/>
    <col min="15091" max="15092" width="9.85546875" style="5" bestFit="1" customWidth="1"/>
    <col min="15093" max="15094" width="9.140625" style="5"/>
    <col min="15095" max="15095" width="10.5703125" style="5" bestFit="1" customWidth="1"/>
    <col min="15096" max="15097" width="10.5703125" style="5" customWidth="1"/>
    <col min="15098" max="15098" width="11.140625" style="5" bestFit="1" customWidth="1"/>
    <col min="15099" max="15100" width="11.7109375" style="5" bestFit="1" customWidth="1"/>
    <col min="15101" max="15101" width="8" style="5" bestFit="1" customWidth="1"/>
    <col min="15102" max="15103" width="8" style="5" customWidth="1"/>
    <col min="15104" max="15104" width="12" style="5" bestFit="1" customWidth="1"/>
    <col min="15105" max="15105" width="10.28515625" style="5" customWidth="1"/>
    <col min="15106" max="15106" width="9.5703125" style="5" bestFit="1" customWidth="1"/>
    <col min="15107" max="15107" width="9.85546875" style="5" bestFit="1" customWidth="1"/>
    <col min="15108" max="15109" width="9.140625" style="5"/>
    <col min="15110" max="15111" width="10.42578125" style="5" bestFit="1" customWidth="1"/>
    <col min="15112" max="15341" width="9.140625" style="5"/>
    <col min="15342" max="15342" width="13.7109375" style="5" bestFit="1" customWidth="1"/>
    <col min="15343" max="15343" width="10.140625" style="5" bestFit="1" customWidth="1"/>
    <col min="15344" max="15344" width="10.5703125" style="5" bestFit="1" customWidth="1"/>
    <col min="15345" max="15346" width="11.140625" style="5" bestFit="1" customWidth="1"/>
    <col min="15347" max="15348" width="9.85546875" style="5" bestFit="1" customWidth="1"/>
    <col min="15349" max="15350" width="9.140625" style="5"/>
    <col min="15351" max="15351" width="10.5703125" style="5" bestFit="1" customWidth="1"/>
    <col min="15352" max="15353" width="10.5703125" style="5" customWidth="1"/>
    <col min="15354" max="15354" width="11.140625" style="5" bestFit="1" customWidth="1"/>
    <col min="15355" max="15356" width="11.7109375" style="5" bestFit="1" customWidth="1"/>
    <col min="15357" max="15357" width="8" style="5" bestFit="1" customWidth="1"/>
    <col min="15358" max="15359" width="8" style="5" customWidth="1"/>
    <col min="15360" max="15360" width="12" style="5" bestFit="1" customWidth="1"/>
    <col min="15361" max="15361" width="10.28515625" style="5" customWidth="1"/>
    <col min="15362" max="15362" width="9.5703125" style="5" bestFit="1" customWidth="1"/>
    <col min="15363" max="15363" width="9.85546875" style="5" bestFit="1" customWidth="1"/>
    <col min="15364" max="15365" width="9.140625" style="5"/>
    <col min="15366" max="15367" width="10.42578125" style="5" bestFit="1" customWidth="1"/>
    <col min="15368" max="15597" width="9.140625" style="5"/>
    <col min="15598" max="15598" width="13.7109375" style="5" bestFit="1" customWidth="1"/>
    <col min="15599" max="15599" width="10.140625" style="5" bestFit="1" customWidth="1"/>
    <col min="15600" max="15600" width="10.5703125" style="5" bestFit="1" customWidth="1"/>
    <col min="15601" max="15602" width="11.140625" style="5" bestFit="1" customWidth="1"/>
    <col min="15603" max="15604" width="9.85546875" style="5" bestFit="1" customWidth="1"/>
    <col min="15605" max="15606" width="9.140625" style="5"/>
    <col min="15607" max="15607" width="10.5703125" style="5" bestFit="1" customWidth="1"/>
    <col min="15608" max="15609" width="10.5703125" style="5" customWidth="1"/>
    <col min="15610" max="15610" width="11.140625" style="5" bestFit="1" customWidth="1"/>
    <col min="15611" max="15612" width="11.7109375" style="5" bestFit="1" customWidth="1"/>
    <col min="15613" max="15613" width="8" style="5" bestFit="1" customWidth="1"/>
    <col min="15614" max="15615" width="8" style="5" customWidth="1"/>
    <col min="15616" max="15616" width="12" style="5" bestFit="1" customWidth="1"/>
    <col min="15617" max="15617" width="10.28515625" style="5" customWidth="1"/>
    <col min="15618" max="15618" width="9.5703125" style="5" bestFit="1" customWidth="1"/>
    <col min="15619" max="15619" width="9.85546875" style="5" bestFit="1" customWidth="1"/>
    <col min="15620" max="15621" width="9.140625" style="5"/>
    <col min="15622" max="15623" width="10.42578125" style="5" bestFit="1" customWidth="1"/>
    <col min="15624" max="15853" width="9.140625" style="5"/>
    <col min="15854" max="15854" width="13.7109375" style="5" bestFit="1" customWidth="1"/>
    <col min="15855" max="15855" width="10.140625" style="5" bestFit="1" customWidth="1"/>
    <col min="15856" max="15856" width="10.5703125" style="5" bestFit="1" customWidth="1"/>
    <col min="15857" max="15858" width="11.140625" style="5" bestFit="1" customWidth="1"/>
    <col min="15859" max="15860" width="9.85546875" style="5" bestFit="1" customWidth="1"/>
    <col min="15861" max="15862" width="9.140625" style="5"/>
    <col min="15863" max="15863" width="10.5703125" style="5" bestFit="1" customWidth="1"/>
    <col min="15864" max="15865" width="10.5703125" style="5" customWidth="1"/>
    <col min="15866" max="15866" width="11.140625" style="5" bestFit="1" customWidth="1"/>
    <col min="15867" max="15868" width="11.7109375" style="5" bestFit="1" customWidth="1"/>
    <col min="15869" max="15869" width="8" style="5" bestFit="1" customWidth="1"/>
    <col min="15870" max="15871" width="8" style="5" customWidth="1"/>
    <col min="15872" max="15872" width="12" style="5" bestFit="1" customWidth="1"/>
    <col min="15873" max="15873" width="10.28515625" style="5" customWidth="1"/>
    <col min="15874" max="15874" width="9.5703125" style="5" bestFit="1" customWidth="1"/>
    <col min="15875" max="15875" width="9.85546875" style="5" bestFit="1" customWidth="1"/>
    <col min="15876" max="15877" width="9.140625" style="5"/>
    <col min="15878" max="15879" width="10.42578125" style="5" bestFit="1" customWidth="1"/>
    <col min="15880" max="16109" width="9.140625" style="5"/>
    <col min="16110" max="16110" width="13.7109375" style="5" bestFit="1" customWidth="1"/>
    <col min="16111" max="16111" width="10.140625" style="5" bestFit="1" customWidth="1"/>
    <col min="16112" max="16112" width="10.5703125" style="5" bestFit="1" customWidth="1"/>
    <col min="16113" max="16114" width="11.140625" style="5" bestFit="1" customWidth="1"/>
    <col min="16115" max="16116" width="9.85546875" style="5" bestFit="1" customWidth="1"/>
    <col min="16117" max="16118" width="9.140625" style="5"/>
    <col min="16119" max="16119" width="10.5703125" style="5" bestFit="1" customWidth="1"/>
    <col min="16120" max="16121" width="10.5703125" style="5" customWidth="1"/>
    <col min="16122" max="16122" width="11.140625" style="5" bestFit="1" customWidth="1"/>
    <col min="16123" max="16124" width="11.7109375" style="5" bestFit="1" customWidth="1"/>
    <col min="16125" max="16125" width="8" style="5" bestFit="1" customWidth="1"/>
    <col min="16126" max="16127" width="8" style="5" customWidth="1"/>
    <col min="16128" max="16128" width="12" style="5" bestFit="1" customWidth="1"/>
    <col min="16129" max="16129" width="10.28515625" style="5" customWidth="1"/>
    <col min="16130" max="16130" width="9.5703125" style="5" bestFit="1" customWidth="1"/>
    <col min="16131" max="16131" width="9.85546875" style="5" bestFit="1" customWidth="1"/>
    <col min="16132" max="16133" width="9.140625" style="5"/>
    <col min="16134" max="16135" width="10.42578125" style="5" bestFit="1" customWidth="1"/>
    <col min="16136" max="16384" width="9.140625" style="5"/>
  </cols>
  <sheetData>
    <row r="1" spans="1:8" x14ac:dyDescent="0.2">
      <c r="A1" s="2" t="s">
        <v>1</v>
      </c>
      <c r="B1" s="2" t="s">
        <v>40</v>
      </c>
      <c r="C1" s="2" t="s">
        <v>2</v>
      </c>
      <c r="D1" s="2" t="s">
        <v>3</v>
      </c>
      <c r="E1" s="2" t="s">
        <v>38</v>
      </c>
      <c r="F1" s="2" t="s">
        <v>5</v>
      </c>
      <c r="G1" s="2" t="s">
        <v>39</v>
      </c>
      <c r="H1" s="5" t="s">
        <v>4</v>
      </c>
    </row>
    <row r="2" spans="1:8" x14ac:dyDescent="0.2">
      <c r="A2" s="3">
        <v>37622</v>
      </c>
      <c r="B2" s="4">
        <v>82768410</v>
      </c>
      <c r="C2" s="5">
        <v>814.5</v>
      </c>
      <c r="D2" s="5">
        <v>0</v>
      </c>
      <c r="E2" s="5">
        <v>0</v>
      </c>
      <c r="F2" s="5">
        <v>31</v>
      </c>
      <c r="G2" s="5">
        <v>0</v>
      </c>
      <c r="H2" s="5">
        <v>2.4000000000000909</v>
      </c>
    </row>
    <row r="3" spans="1:8" x14ac:dyDescent="0.2">
      <c r="A3" s="3">
        <v>37653</v>
      </c>
      <c r="B3" s="4">
        <v>76583427</v>
      </c>
      <c r="C3" s="5">
        <v>699</v>
      </c>
      <c r="D3" s="5">
        <v>0</v>
      </c>
      <c r="E3" s="5">
        <v>0</v>
      </c>
      <c r="F3" s="5">
        <v>28</v>
      </c>
      <c r="G3" s="5">
        <v>0</v>
      </c>
      <c r="H3" s="5">
        <v>-2.9000000000000909</v>
      </c>
    </row>
    <row r="4" spans="1:8" x14ac:dyDescent="0.2">
      <c r="A4" s="3">
        <v>37681</v>
      </c>
      <c r="B4" s="4">
        <v>82211590</v>
      </c>
      <c r="C4" s="5">
        <v>581.1</v>
      </c>
      <c r="D4" s="5">
        <v>0</v>
      </c>
      <c r="E4" s="5">
        <v>0</v>
      </c>
      <c r="F4" s="5">
        <v>31</v>
      </c>
      <c r="G4" s="5">
        <v>0</v>
      </c>
      <c r="H4" s="5">
        <v>-1.0999999999999091</v>
      </c>
    </row>
    <row r="5" spans="1:8" x14ac:dyDescent="0.2">
      <c r="A5" s="3">
        <v>37712</v>
      </c>
      <c r="B5" s="4">
        <v>76688842</v>
      </c>
      <c r="C5" s="5">
        <v>372.5</v>
      </c>
      <c r="D5" s="5">
        <v>2.4</v>
      </c>
      <c r="E5" s="5">
        <v>1</v>
      </c>
      <c r="F5" s="5">
        <v>30</v>
      </c>
      <c r="G5" s="5">
        <v>0</v>
      </c>
      <c r="H5" s="5">
        <v>-0.3000000000001819</v>
      </c>
    </row>
    <row r="6" spans="1:8" x14ac:dyDescent="0.2">
      <c r="A6" s="3">
        <v>37742</v>
      </c>
      <c r="B6" s="4">
        <v>75643162</v>
      </c>
      <c r="C6" s="5">
        <v>177.9</v>
      </c>
      <c r="D6" s="5">
        <v>0</v>
      </c>
      <c r="E6" s="5">
        <v>1</v>
      </c>
      <c r="F6" s="5">
        <v>31</v>
      </c>
      <c r="G6" s="5">
        <v>0</v>
      </c>
      <c r="H6" s="5">
        <v>15.600000000000364</v>
      </c>
    </row>
    <row r="7" spans="1:8" x14ac:dyDescent="0.2">
      <c r="A7" s="3">
        <v>37773</v>
      </c>
      <c r="B7" s="4">
        <v>77395094</v>
      </c>
      <c r="C7" s="5">
        <v>43.4</v>
      </c>
      <c r="D7" s="5">
        <v>52.9</v>
      </c>
      <c r="E7" s="5">
        <v>1</v>
      </c>
      <c r="F7" s="5">
        <v>30</v>
      </c>
      <c r="G7" s="5">
        <v>0</v>
      </c>
      <c r="H7" s="5">
        <v>9.0999999999999091</v>
      </c>
    </row>
    <row r="8" spans="1:8" x14ac:dyDescent="0.2">
      <c r="A8" s="3">
        <v>37803</v>
      </c>
      <c r="B8" s="4">
        <v>85584277</v>
      </c>
      <c r="C8" s="5">
        <v>0.2</v>
      </c>
      <c r="D8" s="5">
        <v>118.3</v>
      </c>
      <c r="E8" s="5">
        <v>0</v>
      </c>
      <c r="F8" s="5">
        <v>31</v>
      </c>
      <c r="G8" s="5">
        <v>0</v>
      </c>
      <c r="H8" s="5">
        <v>20.099999999999909</v>
      </c>
    </row>
    <row r="9" spans="1:8" x14ac:dyDescent="0.2">
      <c r="A9" s="3">
        <v>37834</v>
      </c>
      <c r="B9" s="4">
        <v>80381442</v>
      </c>
      <c r="C9" s="5">
        <v>2</v>
      </c>
      <c r="D9" s="5">
        <v>128</v>
      </c>
      <c r="E9" s="5">
        <v>0</v>
      </c>
      <c r="F9" s="5">
        <v>31</v>
      </c>
      <c r="G9" s="5">
        <v>0</v>
      </c>
      <c r="H9" s="5">
        <v>19.400000000000091</v>
      </c>
    </row>
    <row r="10" spans="1:8" x14ac:dyDescent="0.2">
      <c r="A10" s="3">
        <v>37865</v>
      </c>
      <c r="B10" s="4">
        <v>80424090</v>
      </c>
      <c r="C10" s="5">
        <v>54.9</v>
      </c>
      <c r="D10" s="5">
        <v>24</v>
      </c>
      <c r="E10" s="5">
        <v>0</v>
      </c>
      <c r="F10" s="5">
        <v>30</v>
      </c>
      <c r="G10" s="5">
        <v>0</v>
      </c>
      <c r="H10" s="5">
        <v>17.099999999999909</v>
      </c>
    </row>
    <row r="11" spans="1:8" x14ac:dyDescent="0.2">
      <c r="A11" s="3">
        <v>37895</v>
      </c>
      <c r="B11" s="4">
        <v>77858426</v>
      </c>
      <c r="C11" s="5">
        <v>276</v>
      </c>
      <c r="D11" s="5">
        <v>0</v>
      </c>
      <c r="E11" s="5">
        <v>1</v>
      </c>
      <c r="F11" s="5">
        <v>31</v>
      </c>
      <c r="G11" s="5">
        <v>0</v>
      </c>
      <c r="H11" s="5">
        <v>-13.199999999999818</v>
      </c>
    </row>
    <row r="12" spans="1:8" x14ac:dyDescent="0.2">
      <c r="A12" s="3">
        <v>37926</v>
      </c>
      <c r="B12" s="4">
        <v>76495907</v>
      </c>
      <c r="C12" s="5">
        <v>398.5</v>
      </c>
      <c r="D12" s="5">
        <v>0</v>
      </c>
      <c r="E12" s="5">
        <v>1</v>
      </c>
      <c r="F12" s="5">
        <v>30</v>
      </c>
      <c r="G12" s="5">
        <v>0</v>
      </c>
      <c r="H12" s="5">
        <v>-20.100000000000364</v>
      </c>
    </row>
    <row r="13" spans="1:8" x14ac:dyDescent="0.2">
      <c r="A13" s="3">
        <v>37956</v>
      </c>
      <c r="B13" s="4">
        <v>76737586</v>
      </c>
      <c r="C13" s="5">
        <v>561.5</v>
      </c>
      <c r="D13" s="5">
        <v>0</v>
      </c>
      <c r="E13" s="5">
        <v>1</v>
      </c>
      <c r="F13" s="5">
        <v>31</v>
      </c>
      <c r="G13" s="5">
        <v>0</v>
      </c>
      <c r="H13" s="5">
        <v>-17.5</v>
      </c>
    </row>
    <row r="14" spans="1:8" x14ac:dyDescent="0.2">
      <c r="A14" s="3">
        <v>37987</v>
      </c>
      <c r="B14" s="4">
        <v>83579788</v>
      </c>
      <c r="C14" s="5">
        <v>849.1</v>
      </c>
      <c r="D14" s="5">
        <v>0</v>
      </c>
      <c r="E14" s="5">
        <v>0</v>
      </c>
      <c r="F14" s="5">
        <v>31</v>
      </c>
      <c r="G14" s="5">
        <v>0</v>
      </c>
      <c r="H14" s="5">
        <v>5.1000000000003638</v>
      </c>
    </row>
    <row r="15" spans="1:8" x14ac:dyDescent="0.2">
      <c r="A15" s="3">
        <v>38018</v>
      </c>
      <c r="B15" s="4">
        <v>78665825</v>
      </c>
      <c r="C15" s="5">
        <v>631.70000000000005</v>
      </c>
      <c r="D15" s="5">
        <v>0</v>
      </c>
      <c r="E15" s="5">
        <v>0</v>
      </c>
      <c r="F15" s="5">
        <v>29</v>
      </c>
      <c r="G15" s="5">
        <v>0</v>
      </c>
      <c r="H15" s="5">
        <v>-4.5</v>
      </c>
    </row>
    <row r="16" spans="1:8" x14ac:dyDescent="0.2">
      <c r="A16" s="3">
        <v>38047</v>
      </c>
      <c r="B16" s="4">
        <v>81904568</v>
      </c>
      <c r="C16" s="5">
        <v>487.3</v>
      </c>
      <c r="D16" s="5">
        <v>0</v>
      </c>
      <c r="E16" s="5">
        <v>0</v>
      </c>
      <c r="F16" s="5">
        <v>31</v>
      </c>
      <c r="G16" s="5">
        <v>0</v>
      </c>
      <c r="H16" s="5">
        <v>4.5</v>
      </c>
    </row>
    <row r="17" spans="1:8" x14ac:dyDescent="0.2">
      <c r="A17" s="3">
        <v>38078</v>
      </c>
      <c r="B17" s="4">
        <v>75763152</v>
      </c>
      <c r="C17" s="5">
        <v>331.5</v>
      </c>
      <c r="D17" s="5">
        <v>0</v>
      </c>
      <c r="E17" s="5">
        <v>1</v>
      </c>
      <c r="F17" s="5">
        <v>30</v>
      </c>
      <c r="G17" s="5">
        <v>0</v>
      </c>
      <c r="H17" s="5">
        <v>3.0999999999999091</v>
      </c>
    </row>
    <row r="18" spans="1:8" x14ac:dyDescent="0.2">
      <c r="A18" s="3">
        <v>38108</v>
      </c>
      <c r="B18" s="4">
        <v>78496582</v>
      </c>
      <c r="C18" s="5">
        <v>158.9</v>
      </c>
      <c r="D18" s="5">
        <v>8.6</v>
      </c>
      <c r="E18" s="5">
        <v>1</v>
      </c>
      <c r="F18" s="5">
        <v>31</v>
      </c>
      <c r="G18" s="5">
        <v>0</v>
      </c>
      <c r="H18" s="5">
        <v>25.699999999999818</v>
      </c>
    </row>
    <row r="19" spans="1:8" x14ac:dyDescent="0.2">
      <c r="A19" s="3">
        <v>38139</v>
      </c>
      <c r="B19" s="4">
        <v>80544814</v>
      </c>
      <c r="C19" s="5">
        <v>44.2</v>
      </c>
      <c r="D19" s="5">
        <v>31.6</v>
      </c>
      <c r="E19" s="5">
        <v>1</v>
      </c>
      <c r="F19" s="5">
        <v>30</v>
      </c>
      <c r="G19" s="5">
        <v>0</v>
      </c>
      <c r="H19" s="5">
        <v>13.900000000000091</v>
      </c>
    </row>
    <row r="20" spans="1:8" x14ac:dyDescent="0.2">
      <c r="A20" s="3">
        <v>38169</v>
      </c>
      <c r="B20" s="4">
        <v>82237798</v>
      </c>
      <c r="C20" s="5">
        <v>3.6</v>
      </c>
      <c r="D20" s="5">
        <v>86.4</v>
      </c>
      <c r="E20" s="5">
        <v>0</v>
      </c>
      <c r="F20" s="5">
        <v>31</v>
      </c>
      <c r="G20" s="5">
        <v>0</v>
      </c>
      <c r="H20" s="5">
        <v>37.199999999999818</v>
      </c>
    </row>
    <row r="21" spans="1:8" x14ac:dyDescent="0.2">
      <c r="A21" s="3">
        <v>38200</v>
      </c>
      <c r="B21" s="4">
        <v>82890009</v>
      </c>
      <c r="C21" s="5">
        <v>12.8</v>
      </c>
      <c r="D21" s="5">
        <v>59.6</v>
      </c>
      <c r="E21" s="5">
        <v>0</v>
      </c>
      <c r="F21" s="5">
        <v>31</v>
      </c>
      <c r="G21" s="5">
        <v>0</v>
      </c>
      <c r="H21" s="5">
        <v>16.600000000000364</v>
      </c>
    </row>
    <row r="22" spans="1:8" x14ac:dyDescent="0.2">
      <c r="A22" s="3">
        <v>38231</v>
      </c>
      <c r="B22" s="4">
        <v>80286544</v>
      </c>
      <c r="C22" s="5">
        <v>30</v>
      </c>
      <c r="D22" s="5">
        <v>41.2</v>
      </c>
      <c r="E22" s="5">
        <v>0</v>
      </c>
      <c r="F22" s="5">
        <v>30</v>
      </c>
      <c r="G22" s="5">
        <v>0</v>
      </c>
      <c r="H22" s="5">
        <v>20.899999999999636</v>
      </c>
    </row>
    <row r="23" spans="1:8" x14ac:dyDescent="0.2">
      <c r="A23" s="3">
        <v>38261</v>
      </c>
      <c r="B23" s="4">
        <v>78562718</v>
      </c>
      <c r="C23" s="5">
        <v>226.3</v>
      </c>
      <c r="D23" s="5">
        <v>1.5</v>
      </c>
      <c r="E23" s="5">
        <v>1</v>
      </c>
      <c r="F23" s="5">
        <v>31</v>
      </c>
      <c r="G23" s="5">
        <v>0</v>
      </c>
      <c r="H23" s="5">
        <v>-34.699999999999818</v>
      </c>
    </row>
    <row r="24" spans="1:8" x14ac:dyDescent="0.2">
      <c r="A24" s="3">
        <v>38292</v>
      </c>
      <c r="B24" s="4">
        <v>78684174</v>
      </c>
      <c r="C24" s="5">
        <v>379.1</v>
      </c>
      <c r="D24" s="5">
        <v>0</v>
      </c>
      <c r="E24" s="5">
        <v>1</v>
      </c>
      <c r="F24" s="5">
        <v>30</v>
      </c>
      <c r="G24" s="5">
        <v>0</v>
      </c>
      <c r="H24" s="5">
        <v>-39.800000000000182</v>
      </c>
    </row>
    <row r="25" spans="1:8" x14ac:dyDescent="0.2">
      <c r="A25" s="3">
        <v>38322</v>
      </c>
      <c r="B25" s="4">
        <v>79760239</v>
      </c>
      <c r="C25" s="5">
        <v>643.4</v>
      </c>
      <c r="D25" s="5">
        <v>0</v>
      </c>
      <c r="E25" s="5">
        <v>1</v>
      </c>
      <c r="F25" s="5">
        <v>31</v>
      </c>
      <c r="G25" s="5">
        <v>0</v>
      </c>
      <c r="H25" s="5">
        <v>-33.599999999999909</v>
      </c>
    </row>
    <row r="26" spans="1:8" x14ac:dyDescent="0.2">
      <c r="A26" s="3">
        <v>38353</v>
      </c>
      <c r="B26" s="4">
        <v>87883841</v>
      </c>
      <c r="C26" s="5">
        <v>770</v>
      </c>
      <c r="D26" s="5">
        <v>0</v>
      </c>
      <c r="E26" s="5">
        <v>0</v>
      </c>
      <c r="F26" s="5">
        <v>31</v>
      </c>
      <c r="G26" s="5">
        <v>0</v>
      </c>
      <c r="H26" s="5">
        <v>-18.900000000000091</v>
      </c>
    </row>
    <row r="27" spans="1:8" x14ac:dyDescent="0.2">
      <c r="A27" s="3">
        <v>38384</v>
      </c>
      <c r="B27" s="4">
        <v>79239244</v>
      </c>
      <c r="C27" s="5">
        <v>616.4</v>
      </c>
      <c r="D27" s="5">
        <v>0</v>
      </c>
      <c r="E27" s="5">
        <v>0</v>
      </c>
      <c r="F27" s="5">
        <v>28</v>
      </c>
      <c r="G27" s="5">
        <v>0</v>
      </c>
      <c r="H27" s="5">
        <v>-20.199999999999818</v>
      </c>
    </row>
    <row r="28" spans="1:8" x14ac:dyDescent="0.2">
      <c r="A28" s="3">
        <v>38412</v>
      </c>
      <c r="B28" s="4">
        <v>83758720</v>
      </c>
      <c r="C28" s="5">
        <v>608.6</v>
      </c>
      <c r="D28" s="5">
        <v>0</v>
      </c>
      <c r="E28" s="5">
        <v>0</v>
      </c>
      <c r="F28" s="5">
        <v>31</v>
      </c>
      <c r="G28" s="5">
        <v>0</v>
      </c>
      <c r="H28" s="5">
        <v>-18.400000000000091</v>
      </c>
    </row>
    <row r="29" spans="1:8" x14ac:dyDescent="0.2">
      <c r="A29" s="3">
        <v>38443</v>
      </c>
      <c r="B29" s="4">
        <v>77896246</v>
      </c>
      <c r="C29" s="5">
        <v>306.8</v>
      </c>
      <c r="D29" s="5">
        <v>0</v>
      </c>
      <c r="E29" s="5">
        <v>1</v>
      </c>
      <c r="F29" s="5">
        <v>30</v>
      </c>
      <c r="G29" s="5">
        <v>0</v>
      </c>
      <c r="H29" s="5">
        <v>1.4000000000000909</v>
      </c>
    </row>
    <row r="30" spans="1:8" x14ac:dyDescent="0.2">
      <c r="A30" s="3">
        <v>38473</v>
      </c>
      <c r="B30" s="4">
        <v>79486296</v>
      </c>
      <c r="C30" s="5">
        <v>189.4</v>
      </c>
      <c r="D30" s="5">
        <v>0.8</v>
      </c>
      <c r="E30" s="5">
        <v>1</v>
      </c>
      <c r="F30" s="5">
        <v>31</v>
      </c>
      <c r="G30" s="5">
        <v>0</v>
      </c>
      <c r="H30" s="5">
        <v>32.699999999999818</v>
      </c>
    </row>
    <row r="31" spans="1:8" x14ac:dyDescent="0.2">
      <c r="A31" s="3">
        <v>38504</v>
      </c>
      <c r="B31" s="4">
        <v>86984309</v>
      </c>
      <c r="C31" s="5">
        <v>8.9</v>
      </c>
      <c r="D31" s="5">
        <v>146.30000000000001</v>
      </c>
      <c r="E31" s="5">
        <v>1</v>
      </c>
      <c r="F31" s="5">
        <v>30</v>
      </c>
      <c r="G31" s="5">
        <v>0</v>
      </c>
      <c r="H31" s="5">
        <v>33.300000000000182</v>
      </c>
    </row>
    <row r="32" spans="1:8" x14ac:dyDescent="0.2">
      <c r="A32" s="3">
        <v>38534</v>
      </c>
      <c r="B32" s="4">
        <v>88101741</v>
      </c>
      <c r="C32" s="5">
        <v>0</v>
      </c>
      <c r="D32" s="5">
        <v>188.7</v>
      </c>
      <c r="E32" s="5">
        <v>0</v>
      </c>
      <c r="F32" s="5">
        <v>31</v>
      </c>
      <c r="G32" s="5">
        <v>0</v>
      </c>
      <c r="H32" s="5">
        <v>48.599999999999909</v>
      </c>
    </row>
    <row r="33" spans="1:8" x14ac:dyDescent="0.2">
      <c r="A33" s="3">
        <v>38565</v>
      </c>
      <c r="B33" s="4">
        <v>88099534</v>
      </c>
      <c r="C33" s="5">
        <v>0.2</v>
      </c>
      <c r="D33" s="5">
        <v>140.69999999999999</v>
      </c>
      <c r="E33" s="5">
        <v>0</v>
      </c>
      <c r="F33" s="5">
        <v>31</v>
      </c>
      <c r="G33" s="5">
        <v>0</v>
      </c>
      <c r="H33" s="5">
        <v>41.5</v>
      </c>
    </row>
    <row r="34" spans="1:8" x14ac:dyDescent="0.2">
      <c r="A34" s="3">
        <v>38596</v>
      </c>
      <c r="B34" s="4">
        <v>82921459</v>
      </c>
      <c r="C34" s="5">
        <v>22.6</v>
      </c>
      <c r="D34" s="5">
        <v>52.1</v>
      </c>
      <c r="E34" s="5">
        <v>0</v>
      </c>
      <c r="F34" s="5">
        <v>30</v>
      </c>
      <c r="G34" s="5">
        <v>0</v>
      </c>
      <c r="H34" s="5">
        <v>41.800000000000182</v>
      </c>
    </row>
    <row r="35" spans="1:8" x14ac:dyDescent="0.2">
      <c r="A35" s="3">
        <v>38626</v>
      </c>
      <c r="B35" s="4">
        <v>79551766</v>
      </c>
      <c r="C35" s="5">
        <v>220.2</v>
      </c>
      <c r="D35" s="5">
        <v>7.6</v>
      </c>
      <c r="E35" s="5">
        <v>1</v>
      </c>
      <c r="F35" s="5">
        <v>31</v>
      </c>
      <c r="G35" s="5">
        <v>0</v>
      </c>
      <c r="H35" s="5">
        <v>4</v>
      </c>
    </row>
    <row r="36" spans="1:8" x14ac:dyDescent="0.2">
      <c r="A36" s="3">
        <v>38657</v>
      </c>
      <c r="B36" s="4">
        <v>80156802</v>
      </c>
      <c r="C36" s="5">
        <v>388.4</v>
      </c>
      <c r="D36" s="5">
        <v>0</v>
      </c>
      <c r="E36" s="5">
        <v>1</v>
      </c>
      <c r="F36" s="5">
        <v>30</v>
      </c>
      <c r="G36" s="5">
        <v>0</v>
      </c>
      <c r="H36" s="5">
        <v>-16.300000000000182</v>
      </c>
    </row>
    <row r="37" spans="1:8" x14ac:dyDescent="0.2">
      <c r="A37" s="3">
        <v>38687</v>
      </c>
      <c r="B37" s="4">
        <v>81292738</v>
      </c>
      <c r="C37" s="5">
        <v>665.3</v>
      </c>
      <c r="D37" s="5">
        <v>0</v>
      </c>
      <c r="E37" s="5">
        <v>1</v>
      </c>
      <c r="F37" s="5">
        <v>31</v>
      </c>
      <c r="G37" s="5">
        <v>0</v>
      </c>
      <c r="H37" s="5">
        <v>-33.299999999999727</v>
      </c>
    </row>
    <row r="38" spans="1:8" x14ac:dyDescent="0.2">
      <c r="A38" s="3">
        <v>38718</v>
      </c>
      <c r="B38" s="4">
        <v>84001283</v>
      </c>
      <c r="C38" s="5">
        <v>551.79999999999995</v>
      </c>
      <c r="D38" s="5">
        <v>0</v>
      </c>
      <c r="E38" s="5">
        <v>0</v>
      </c>
      <c r="F38" s="5">
        <v>31</v>
      </c>
      <c r="G38" s="5">
        <v>0</v>
      </c>
      <c r="H38" s="5">
        <v>-19.300000000000182</v>
      </c>
    </row>
    <row r="39" spans="1:8" x14ac:dyDescent="0.2">
      <c r="A39" s="3">
        <v>38749</v>
      </c>
      <c r="B39" s="4">
        <v>77779059</v>
      </c>
      <c r="C39" s="5">
        <v>604.29999999999995</v>
      </c>
      <c r="D39" s="5">
        <v>0</v>
      </c>
      <c r="E39" s="5">
        <v>0</v>
      </c>
      <c r="F39" s="5">
        <v>28</v>
      </c>
      <c r="G39" s="5">
        <v>0</v>
      </c>
      <c r="H39" s="5">
        <v>-22.300000000000182</v>
      </c>
    </row>
    <row r="40" spans="1:8" x14ac:dyDescent="0.2">
      <c r="A40" s="3">
        <v>38777</v>
      </c>
      <c r="B40" s="4">
        <v>83749692</v>
      </c>
      <c r="C40" s="5">
        <v>516.6</v>
      </c>
      <c r="D40" s="5">
        <v>0</v>
      </c>
      <c r="E40" s="5">
        <v>0</v>
      </c>
      <c r="F40" s="5">
        <v>31</v>
      </c>
      <c r="G40" s="5">
        <v>0</v>
      </c>
      <c r="H40" s="5">
        <v>-22.599999999999909</v>
      </c>
    </row>
    <row r="41" spans="1:8" x14ac:dyDescent="0.2">
      <c r="A41" s="3">
        <v>38808</v>
      </c>
      <c r="B41" s="4">
        <v>74769717</v>
      </c>
      <c r="C41" s="5">
        <v>293.3</v>
      </c>
      <c r="D41" s="5">
        <v>0</v>
      </c>
      <c r="E41" s="5">
        <v>1</v>
      </c>
      <c r="F41" s="5">
        <v>30</v>
      </c>
      <c r="G41" s="5">
        <v>0</v>
      </c>
      <c r="H41" s="5">
        <v>-16.400000000000091</v>
      </c>
    </row>
    <row r="42" spans="1:8" x14ac:dyDescent="0.2">
      <c r="A42" s="3">
        <v>38838</v>
      </c>
      <c r="B42" s="4">
        <v>79191069</v>
      </c>
      <c r="C42" s="5">
        <v>136.9</v>
      </c>
      <c r="D42" s="5">
        <v>26</v>
      </c>
      <c r="E42" s="5">
        <v>1</v>
      </c>
      <c r="F42" s="5">
        <v>31</v>
      </c>
      <c r="G42" s="5">
        <v>0</v>
      </c>
      <c r="H42" s="5">
        <v>6.1000000000003638</v>
      </c>
    </row>
    <row r="43" spans="1:8" x14ac:dyDescent="0.2">
      <c r="A43" s="3">
        <v>38869</v>
      </c>
      <c r="B43" s="4">
        <v>83409824</v>
      </c>
      <c r="C43" s="5">
        <v>19.5</v>
      </c>
      <c r="D43" s="5">
        <v>73.599999999999994</v>
      </c>
      <c r="E43" s="5">
        <v>1</v>
      </c>
      <c r="F43" s="5">
        <v>30</v>
      </c>
      <c r="G43" s="5">
        <v>0</v>
      </c>
      <c r="H43" s="5">
        <v>44.099999999999909</v>
      </c>
    </row>
    <row r="44" spans="1:8" x14ac:dyDescent="0.2">
      <c r="A44" s="3">
        <v>38899</v>
      </c>
      <c r="B44" s="4">
        <v>87535072</v>
      </c>
      <c r="C44" s="5">
        <v>0</v>
      </c>
      <c r="D44" s="5">
        <v>167.3</v>
      </c>
      <c r="E44" s="5">
        <v>0</v>
      </c>
      <c r="F44" s="5">
        <v>31</v>
      </c>
      <c r="G44" s="5">
        <v>0</v>
      </c>
      <c r="H44" s="5">
        <v>51.599999999999909</v>
      </c>
    </row>
    <row r="45" spans="1:8" x14ac:dyDescent="0.2">
      <c r="A45" s="3">
        <v>38930</v>
      </c>
      <c r="B45" s="4">
        <v>85467855</v>
      </c>
      <c r="C45" s="5">
        <v>4.2</v>
      </c>
      <c r="D45" s="5">
        <v>101.6</v>
      </c>
      <c r="E45" s="5">
        <v>0</v>
      </c>
      <c r="F45" s="5">
        <v>31</v>
      </c>
      <c r="G45" s="5">
        <v>0</v>
      </c>
      <c r="H45" s="5">
        <v>50.800000000000182</v>
      </c>
    </row>
    <row r="46" spans="1:8" x14ac:dyDescent="0.2">
      <c r="A46" s="3">
        <v>38961</v>
      </c>
      <c r="B46" s="4">
        <v>77924768</v>
      </c>
      <c r="C46" s="5">
        <v>80.900000000000006</v>
      </c>
      <c r="D46" s="5">
        <v>12.9</v>
      </c>
      <c r="E46" s="5">
        <v>0</v>
      </c>
      <c r="F46" s="5">
        <v>30</v>
      </c>
      <c r="G46" s="5">
        <v>0</v>
      </c>
      <c r="H46" s="5">
        <v>10.199999999999818</v>
      </c>
    </row>
    <row r="47" spans="1:8" x14ac:dyDescent="0.2">
      <c r="A47" s="3">
        <v>38991</v>
      </c>
      <c r="B47" s="4">
        <v>78147283</v>
      </c>
      <c r="C47" s="5">
        <v>288.3</v>
      </c>
      <c r="D47" s="5">
        <v>1.1000000000000001</v>
      </c>
      <c r="E47" s="5">
        <v>1</v>
      </c>
      <c r="F47" s="5">
        <v>31</v>
      </c>
      <c r="G47" s="5">
        <v>0</v>
      </c>
      <c r="H47" s="5">
        <v>-30.099999999999909</v>
      </c>
    </row>
    <row r="48" spans="1:8" x14ac:dyDescent="0.2">
      <c r="A48" s="3">
        <v>39022</v>
      </c>
      <c r="B48" s="4">
        <v>77305316</v>
      </c>
      <c r="C48" s="5">
        <v>382.2</v>
      </c>
      <c r="D48" s="5">
        <v>0</v>
      </c>
      <c r="E48" s="5">
        <v>1</v>
      </c>
      <c r="F48" s="5">
        <v>30</v>
      </c>
      <c r="G48" s="5">
        <v>0</v>
      </c>
      <c r="H48" s="5">
        <v>-36</v>
      </c>
    </row>
    <row r="49" spans="1:8" x14ac:dyDescent="0.2">
      <c r="A49" s="3">
        <v>39052</v>
      </c>
      <c r="B49" s="4">
        <v>75502945</v>
      </c>
      <c r="C49" s="5">
        <v>500.5</v>
      </c>
      <c r="D49" s="5">
        <v>0</v>
      </c>
      <c r="E49" s="5">
        <v>1</v>
      </c>
      <c r="F49" s="5">
        <v>31</v>
      </c>
      <c r="G49" s="5">
        <v>0</v>
      </c>
      <c r="H49" s="5">
        <v>-33.800000000000182</v>
      </c>
    </row>
    <row r="50" spans="1:8" x14ac:dyDescent="0.2">
      <c r="A50" s="3">
        <v>39083</v>
      </c>
      <c r="B50" s="4">
        <v>82238335</v>
      </c>
      <c r="C50" s="5">
        <v>647.1</v>
      </c>
      <c r="D50" s="5">
        <v>0</v>
      </c>
      <c r="E50" s="5">
        <v>0</v>
      </c>
      <c r="F50" s="5">
        <v>31</v>
      </c>
      <c r="G50" s="5">
        <v>0</v>
      </c>
      <c r="H50" s="5">
        <v>8.0999999999999091</v>
      </c>
    </row>
    <row r="51" spans="1:8" x14ac:dyDescent="0.2">
      <c r="A51" s="3">
        <v>39114</v>
      </c>
      <c r="B51" s="4">
        <v>78151825</v>
      </c>
      <c r="C51" s="5">
        <v>740.1</v>
      </c>
      <c r="D51" s="5">
        <v>0</v>
      </c>
      <c r="E51" s="5">
        <v>0</v>
      </c>
      <c r="F51" s="5">
        <v>28</v>
      </c>
      <c r="G51" s="5">
        <v>0</v>
      </c>
      <c r="H51" s="5">
        <v>-2.6999999999998181</v>
      </c>
    </row>
    <row r="52" spans="1:8" x14ac:dyDescent="0.2">
      <c r="A52" s="3">
        <v>39142</v>
      </c>
      <c r="B52" s="4">
        <v>82573885</v>
      </c>
      <c r="C52" s="5">
        <v>546.70000000000005</v>
      </c>
      <c r="D52" s="5">
        <v>0</v>
      </c>
      <c r="E52" s="5">
        <v>0</v>
      </c>
      <c r="F52" s="5">
        <v>31</v>
      </c>
      <c r="G52" s="5">
        <v>0</v>
      </c>
      <c r="H52" s="5">
        <v>4.0999999999999091</v>
      </c>
    </row>
    <row r="53" spans="1:8" x14ac:dyDescent="0.2">
      <c r="A53" s="3">
        <v>39173</v>
      </c>
      <c r="B53" s="4">
        <v>76960082</v>
      </c>
      <c r="C53" s="5">
        <v>356.4</v>
      </c>
      <c r="D53" s="5">
        <v>0</v>
      </c>
      <c r="E53" s="5">
        <v>1</v>
      </c>
      <c r="F53" s="5">
        <v>30</v>
      </c>
      <c r="G53" s="5">
        <v>0</v>
      </c>
      <c r="H53" s="5">
        <v>1.0999999999999091</v>
      </c>
    </row>
    <row r="54" spans="1:8" x14ac:dyDescent="0.2">
      <c r="A54" s="3">
        <v>39203</v>
      </c>
      <c r="B54" s="4">
        <v>80343380</v>
      </c>
      <c r="C54" s="5">
        <v>136.4</v>
      </c>
      <c r="D54" s="5">
        <v>22.4</v>
      </c>
      <c r="E54" s="5">
        <v>1</v>
      </c>
      <c r="F54" s="5">
        <v>31</v>
      </c>
      <c r="G54" s="5">
        <v>0</v>
      </c>
      <c r="H54" s="5">
        <v>8.4000000000000909</v>
      </c>
    </row>
    <row r="55" spans="1:8" x14ac:dyDescent="0.2">
      <c r="A55" s="3">
        <v>39234</v>
      </c>
      <c r="B55" s="4">
        <v>83934983</v>
      </c>
      <c r="C55" s="5">
        <v>16.5</v>
      </c>
      <c r="D55" s="5">
        <v>99.2</v>
      </c>
      <c r="E55" s="5">
        <v>1</v>
      </c>
      <c r="F55" s="5">
        <v>30</v>
      </c>
      <c r="G55" s="5">
        <v>0</v>
      </c>
      <c r="H55" s="5">
        <v>27.400000000000091</v>
      </c>
    </row>
    <row r="56" spans="1:8" x14ac:dyDescent="0.2">
      <c r="A56" s="3">
        <v>39264</v>
      </c>
      <c r="B56" s="4">
        <v>85368303</v>
      </c>
      <c r="C56" s="5">
        <v>3.2</v>
      </c>
      <c r="D56" s="5">
        <v>106.1</v>
      </c>
      <c r="E56" s="5">
        <v>0</v>
      </c>
      <c r="F56" s="5">
        <v>31</v>
      </c>
      <c r="G56" s="5">
        <v>0</v>
      </c>
      <c r="H56" s="5">
        <v>45.400000000000091</v>
      </c>
    </row>
    <row r="57" spans="1:8" x14ac:dyDescent="0.2">
      <c r="A57" s="3">
        <v>39295</v>
      </c>
      <c r="B57" s="4">
        <v>85986959</v>
      </c>
      <c r="C57" s="5">
        <v>5.2</v>
      </c>
      <c r="D57" s="5">
        <v>141</v>
      </c>
      <c r="E57" s="5">
        <v>0</v>
      </c>
      <c r="F57" s="5">
        <v>31</v>
      </c>
      <c r="G57" s="5">
        <v>0</v>
      </c>
      <c r="H57" s="5">
        <v>44.799999999999727</v>
      </c>
    </row>
    <row r="58" spans="1:8" x14ac:dyDescent="0.2">
      <c r="A58" s="3">
        <v>39326</v>
      </c>
      <c r="B58" s="4">
        <v>79914933</v>
      </c>
      <c r="C58" s="5">
        <v>36.9</v>
      </c>
      <c r="D58" s="5">
        <v>47.5</v>
      </c>
      <c r="E58" s="5">
        <v>0</v>
      </c>
      <c r="F58" s="5">
        <v>30</v>
      </c>
      <c r="G58" s="5">
        <v>0</v>
      </c>
      <c r="H58" s="5">
        <v>21.5</v>
      </c>
    </row>
    <row r="59" spans="1:8" x14ac:dyDescent="0.2">
      <c r="A59" s="3">
        <v>39356</v>
      </c>
      <c r="B59" s="4">
        <v>79550306</v>
      </c>
      <c r="C59" s="5">
        <v>137.69999999999999</v>
      </c>
      <c r="D59" s="5">
        <v>19.8</v>
      </c>
      <c r="E59" s="5">
        <v>1</v>
      </c>
      <c r="F59" s="5">
        <v>31</v>
      </c>
      <c r="G59" s="5">
        <v>0</v>
      </c>
      <c r="H59" s="5">
        <v>-29.299999999999727</v>
      </c>
    </row>
    <row r="60" spans="1:8" x14ac:dyDescent="0.2">
      <c r="A60" s="3">
        <v>39387</v>
      </c>
      <c r="B60" s="4">
        <v>76837653</v>
      </c>
      <c r="C60" s="5">
        <v>462.5</v>
      </c>
      <c r="D60" s="5">
        <v>0</v>
      </c>
      <c r="E60" s="5">
        <v>1</v>
      </c>
      <c r="F60" s="5">
        <v>30</v>
      </c>
      <c r="G60" s="5">
        <v>0</v>
      </c>
      <c r="H60" s="5">
        <v>-30.5</v>
      </c>
    </row>
    <row r="61" spans="1:8" x14ac:dyDescent="0.2">
      <c r="A61" s="3">
        <v>39417</v>
      </c>
      <c r="B61" s="4">
        <v>77418749</v>
      </c>
      <c r="C61" s="5">
        <v>630.70000000000005</v>
      </c>
      <c r="D61" s="5">
        <v>0</v>
      </c>
      <c r="E61" s="5">
        <v>1</v>
      </c>
      <c r="F61" s="5">
        <v>31</v>
      </c>
      <c r="G61" s="5">
        <v>0</v>
      </c>
      <c r="H61" s="5">
        <v>-27.800000000000182</v>
      </c>
    </row>
    <row r="62" spans="1:8" x14ac:dyDescent="0.2">
      <c r="A62" s="3">
        <v>39448</v>
      </c>
      <c r="B62" s="4">
        <v>82434516</v>
      </c>
      <c r="C62" s="5">
        <v>623.5</v>
      </c>
      <c r="D62" s="5">
        <v>0</v>
      </c>
      <c r="E62" s="5">
        <v>0</v>
      </c>
      <c r="F62" s="5">
        <v>31</v>
      </c>
      <c r="G62" s="5">
        <v>0</v>
      </c>
      <c r="H62" s="5">
        <v>0.5</v>
      </c>
    </row>
    <row r="63" spans="1:8" x14ac:dyDescent="0.2">
      <c r="A63" s="3">
        <v>39479</v>
      </c>
      <c r="B63" s="4">
        <v>77683397</v>
      </c>
      <c r="C63" s="5">
        <v>674.7</v>
      </c>
      <c r="D63" s="5">
        <v>0</v>
      </c>
      <c r="E63" s="5">
        <v>0</v>
      </c>
      <c r="F63" s="5">
        <v>29</v>
      </c>
      <c r="G63" s="5">
        <v>0</v>
      </c>
      <c r="H63" s="5">
        <v>-12.900000000000091</v>
      </c>
    </row>
    <row r="64" spans="1:8" x14ac:dyDescent="0.2">
      <c r="A64" s="3">
        <v>39508</v>
      </c>
      <c r="B64" s="4">
        <v>79014173</v>
      </c>
      <c r="C64" s="5">
        <v>610.20000000000005</v>
      </c>
      <c r="D64" s="5">
        <v>0</v>
      </c>
      <c r="E64" s="5">
        <v>0</v>
      </c>
      <c r="F64" s="5">
        <v>31</v>
      </c>
      <c r="G64" s="5">
        <v>0</v>
      </c>
      <c r="H64" s="5">
        <v>1.9000000000000909</v>
      </c>
    </row>
    <row r="65" spans="1:8" x14ac:dyDescent="0.2">
      <c r="A65" s="3">
        <v>39539</v>
      </c>
      <c r="B65" s="4">
        <v>75002971</v>
      </c>
      <c r="C65" s="5">
        <v>253.9</v>
      </c>
      <c r="D65" s="5">
        <v>0</v>
      </c>
      <c r="E65" s="5">
        <v>1</v>
      </c>
      <c r="F65" s="5">
        <v>30</v>
      </c>
      <c r="G65" s="5">
        <v>0</v>
      </c>
      <c r="H65" s="5">
        <v>-4.5</v>
      </c>
    </row>
    <row r="66" spans="1:8" x14ac:dyDescent="0.2">
      <c r="A66" s="3">
        <v>39569</v>
      </c>
      <c r="B66" s="4">
        <v>75240970</v>
      </c>
      <c r="C66" s="5">
        <v>193.5</v>
      </c>
      <c r="D66" s="5">
        <v>2.5</v>
      </c>
      <c r="E66" s="5">
        <v>1</v>
      </c>
      <c r="F66" s="5">
        <v>31</v>
      </c>
      <c r="G66" s="5">
        <v>0</v>
      </c>
      <c r="H66" s="5">
        <v>19</v>
      </c>
    </row>
    <row r="67" spans="1:8" x14ac:dyDescent="0.2">
      <c r="A67" s="3">
        <v>39600</v>
      </c>
      <c r="B67" s="4">
        <v>78608887</v>
      </c>
      <c r="C67" s="5">
        <v>22.7</v>
      </c>
      <c r="D67" s="5">
        <v>71.5</v>
      </c>
      <c r="E67" s="5">
        <v>1</v>
      </c>
      <c r="F67" s="5">
        <v>30</v>
      </c>
      <c r="G67" s="5">
        <v>0</v>
      </c>
      <c r="H67" s="5">
        <v>23.400000000000091</v>
      </c>
    </row>
    <row r="68" spans="1:8" x14ac:dyDescent="0.2">
      <c r="A68" s="3">
        <v>39630</v>
      </c>
      <c r="B68" s="4">
        <v>84457848</v>
      </c>
      <c r="C68" s="5">
        <v>1</v>
      </c>
      <c r="D68" s="5">
        <v>111</v>
      </c>
      <c r="E68" s="5">
        <v>0</v>
      </c>
      <c r="F68" s="5">
        <v>31</v>
      </c>
      <c r="G68" s="5">
        <v>0</v>
      </c>
      <c r="H68" s="5">
        <v>23.599999999999909</v>
      </c>
    </row>
    <row r="69" spans="1:8" x14ac:dyDescent="0.2">
      <c r="A69" s="3">
        <v>39661</v>
      </c>
      <c r="B69" s="4">
        <v>80678707</v>
      </c>
      <c r="C69" s="5">
        <v>12.7</v>
      </c>
      <c r="D69" s="5">
        <v>64</v>
      </c>
      <c r="E69" s="5">
        <v>0</v>
      </c>
      <c r="F69" s="5">
        <v>31</v>
      </c>
      <c r="G69" s="5">
        <v>0</v>
      </c>
      <c r="H69" s="5">
        <v>13.400000000000091</v>
      </c>
    </row>
    <row r="70" spans="1:8" x14ac:dyDescent="0.2">
      <c r="A70" s="3">
        <v>39692</v>
      </c>
      <c r="B70" s="4">
        <v>76880780</v>
      </c>
      <c r="C70" s="5">
        <v>59</v>
      </c>
      <c r="D70" s="5">
        <v>26.7</v>
      </c>
      <c r="E70" s="5">
        <v>0</v>
      </c>
      <c r="F70" s="5">
        <v>30</v>
      </c>
      <c r="G70" s="5">
        <v>0</v>
      </c>
      <c r="H70" s="5">
        <v>7.5999999999999091</v>
      </c>
    </row>
    <row r="71" spans="1:8" x14ac:dyDescent="0.2">
      <c r="A71" s="3">
        <v>39722</v>
      </c>
      <c r="B71" s="4">
        <v>74988368</v>
      </c>
      <c r="C71" s="5">
        <v>278.60000000000002</v>
      </c>
      <c r="D71" s="5">
        <v>0</v>
      </c>
      <c r="E71" s="5">
        <v>1</v>
      </c>
      <c r="F71" s="5">
        <v>31</v>
      </c>
      <c r="G71" s="5">
        <v>1</v>
      </c>
      <c r="H71" s="5">
        <v>-12.199999999999818</v>
      </c>
    </row>
    <row r="72" spans="1:8" x14ac:dyDescent="0.2">
      <c r="A72" s="3">
        <v>39753</v>
      </c>
      <c r="B72" s="4">
        <v>73331592</v>
      </c>
      <c r="C72" s="5">
        <v>451.6</v>
      </c>
      <c r="D72" s="5">
        <v>0</v>
      </c>
      <c r="E72" s="5">
        <v>1</v>
      </c>
      <c r="F72" s="5">
        <v>30</v>
      </c>
      <c r="G72" s="5">
        <v>1</v>
      </c>
      <c r="H72" s="5">
        <v>-5.3000000000001819</v>
      </c>
    </row>
    <row r="73" spans="1:8" x14ac:dyDescent="0.2">
      <c r="A73" s="3">
        <v>39783</v>
      </c>
      <c r="B73" s="4">
        <v>75182782</v>
      </c>
      <c r="C73" s="5">
        <v>654.6</v>
      </c>
      <c r="D73" s="5">
        <v>0</v>
      </c>
      <c r="E73" s="5">
        <v>1</v>
      </c>
      <c r="F73" s="5">
        <v>31</v>
      </c>
      <c r="G73" s="5">
        <v>1</v>
      </c>
      <c r="H73" s="5">
        <v>-34.099999999999909</v>
      </c>
    </row>
    <row r="74" spans="1:8" x14ac:dyDescent="0.2">
      <c r="A74" s="3">
        <v>39814</v>
      </c>
      <c r="B74" s="4">
        <v>78477185</v>
      </c>
      <c r="C74" s="5">
        <v>830.2</v>
      </c>
      <c r="D74" s="5">
        <v>0</v>
      </c>
      <c r="E74" s="5">
        <v>0</v>
      </c>
      <c r="F74" s="5">
        <v>31</v>
      </c>
      <c r="G74" s="5">
        <v>1</v>
      </c>
      <c r="H74" s="5">
        <v>-6.0999999999999091</v>
      </c>
    </row>
    <row r="75" spans="1:8" x14ac:dyDescent="0.2">
      <c r="A75" s="3">
        <v>39845</v>
      </c>
      <c r="B75" s="4">
        <v>69813296</v>
      </c>
      <c r="C75" s="5">
        <v>606.4</v>
      </c>
      <c r="D75" s="5">
        <v>0</v>
      </c>
      <c r="E75" s="5">
        <v>0</v>
      </c>
      <c r="F75" s="5">
        <v>28</v>
      </c>
      <c r="G75" s="5">
        <v>1</v>
      </c>
      <c r="H75" s="5">
        <v>-33.400000000000091</v>
      </c>
    </row>
    <row r="76" spans="1:8" x14ac:dyDescent="0.2">
      <c r="A76" s="3">
        <v>39873</v>
      </c>
      <c r="B76" s="4">
        <v>74798495</v>
      </c>
      <c r="C76" s="5">
        <v>533.79999999999995</v>
      </c>
      <c r="D76" s="5">
        <v>0</v>
      </c>
      <c r="E76" s="5">
        <v>0</v>
      </c>
      <c r="F76" s="5">
        <v>31</v>
      </c>
      <c r="G76" s="5">
        <v>1</v>
      </c>
      <c r="H76" s="5">
        <v>-17.400000000000091</v>
      </c>
    </row>
    <row r="77" spans="1:8" x14ac:dyDescent="0.2">
      <c r="A77" s="3">
        <v>39904</v>
      </c>
      <c r="B77" s="4">
        <v>69997321</v>
      </c>
      <c r="C77" s="5">
        <v>305.8</v>
      </c>
      <c r="D77" s="5">
        <v>1.2</v>
      </c>
      <c r="E77" s="5">
        <v>1</v>
      </c>
      <c r="F77" s="5">
        <v>30</v>
      </c>
      <c r="G77" s="5">
        <v>1</v>
      </c>
      <c r="H77" s="5">
        <v>-24</v>
      </c>
    </row>
    <row r="78" spans="1:8" x14ac:dyDescent="0.2">
      <c r="A78" s="3">
        <v>39934</v>
      </c>
      <c r="B78" s="4">
        <v>71065529</v>
      </c>
      <c r="C78" s="5">
        <v>158.80000000000001</v>
      </c>
      <c r="D78" s="5">
        <v>6.9</v>
      </c>
      <c r="E78" s="5">
        <v>1</v>
      </c>
      <c r="F78" s="5">
        <v>31</v>
      </c>
      <c r="G78" s="5">
        <v>1</v>
      </c>
      <c r="H78" s="5">
        <v>8.5999999999999091</v>
      </c>
    </row>
    <row r="79" spans="1:8" x14ac:dyDescent="0.2">
      <c r="A79" s="3">
        <v>39965</v>
      </c>
      <c r="B79" s="4">
        <v>72571304</v>
      </c>
      <c r="C79" s="5">
        <v>49.3</v>
      </c>
      <c r="D79" s="5">
        <v>34.200000000000003</v>
      </c>
      <c r="E79" s="5">
        <v>1</v>
      </c>
      <c r="F79" s="5">
        <v>30</v>
      </c>
      <c r="G79" s="5">
        <v>1</v>
      </c>
      <c r="H79" s="5">
        <v>6.2000000000002728</v>
      </c>
    </row>
    <row r="80" spans="1:8" x14ac:dyDescent="0.2">
      <c r="A80" s="3">
        <v>39995</v>
      </c>
      <c r="B80" s="4">
        <v>76270069</v>
      </c>
      <c r="C80" s="5">
        <v>6.2</v>
      </c>
      <c r="D80" s="5">
        <v>43.7</v>
      </c>
      <c r="E80" s="5">
        <v>0</v>
      </c>
      <c r="F80" s="5">
        <v>31</v>
      </c>
      <c r="G80" s="5">
        <v>1</v>
      </c>
      <c r="H80" s="5">
        <v>-0.8000000000001819</v>
      </c>
    </row>
    <row r="81" spans="1:8" x14ac:dyDescent="0.2">
      <c r="A81" s="3">
        <v>40026</v>
      </c>
      <c r="B81" s="4">
        <v>77615469</v>
      </c>
      <c r="C81" s="5">
        <v>9.8000000000000007</v>
      </c>
      <c r="D81" s="5">
        <v>91</v>
      </c>
      <c r="E81" s="5">
        <v>0</v>
      </c>
      <c r="F81" s="5">
        <v>31</v>
      </c>
      <c r="G81" s="5">
        <v>1</v>
      </c>
      <c r="H81" s="5">
        <v>18.5</v>
      </c>
    </row>
    <row r="82" spans="1:8" x14ac:dyDescent="0.2">
      <c r="A82" s="3">
        <v>40057</v>
      </c>
      <c r="B82" s="4">
        <v>72243328</v>
      </c>
      <c r="C82" s="5">
        <v>55.2</v>
      </c>
      <c r="D82" s="5">
        <v>20.9</v>
      </c>
      <c r="E82" s="5">
        <v>0</v>
      </c>
      <c r="F82" s="5">
        <v>30</v>
      </c>
      <c r="G82" s="5">
        <v>1</v>
      </c>
      <c r="H82" s="5">
        <v>17.700000000000273</v>
      </c>
    </row>
    <row r="83" spans="1:8" x14ac:dyDescent="0.2">
      <c r="A83" s="3">
        <v>40087</v>
      </c>
      <c r="B83" s="4">
        <v>71678170</v>
      </c>
      <c r="C83" s="5">
        <v>287.8</v>
      </c>
      <c r="D83" s="5">
        <v>0</v>
      </c>
      <c r="E83" s="5">
        <v>1</v>
      </c>
      <c r="F83" s="5">
        <v>31</v>
      </c>
      <c r="G83" s="5">
        <v>1</v>
      </c>
      <c r="H83" s="5">
        <v>9.8999999999996362</v>
      </c>
    </row>
    <row r="84" spans="1:8" x14ac:dyDescent="0.2">
      <c r="A84" s="3">
        <v>40118</v>
      </c>
      <c r="B84" s="4">
        <v>70515402</v>
      </c>
      <c r="C84" s="5">
        <v>361.2</v>
      </c>
      <c r="D84" s="5">
        <v>0</v>
      </c>
      <c r="E84" s="5">
        <v>1</v>
      </c>
      <c r="F84" s="5">
        <v>30</v>
      </c>
      <c r="G84" s="5">
        <v>1</v>
      </c>
      <c r="H84" s="5">
        <v>-12.399999999999636</v>
      </c>
    </row>
    <row r="85" spans="1:8" x14ac:dyDescent="0.2">
      <c r="A85" s="3">
        <v>40148</v>
      </c>
      <c r="B85" s="4">
        <v>74049852</v>
      </c>
      <c r="C85" s="5">
        <v>631.29999999999995</v>
      </c>
      <c r="D85" s="5">
        <v>0</v>
      </c>
      <c r="E85" s="5">
        <v>1</v>
      </c>
      <c r="F85" s="5">
        <v>31</v>
      </c>
      <c r="G85" s="5">
        <v>1</v>
      </c>
      <c r="H85" s="5">
        <v>-10.200000000000273</v>
      </c>
    </row>
    <row r="86" spans="1:8" x14ac:dyDescent="0.2">
      <c r="A86" s="3">
        <v>40179</v>
      </c>
      <c r="B86" s="4">
        <v>77865432</v>
      </c>
      <c r="C86" s="5">
        <v>720</v>
      </c>
      <c r="D86" s="5">
        <v>0</v>
      </c>
      <c r="E86" s="5">
        <v>0</v>
      </c>
      <c r="F86" s="5">
        <v>31</v>
      </c>
      <c r="G86" s="5">
        <v>1</v>
      </c>
      <c r="H86" s="5">
        <v>12.800000000000182</v>
      </c>
    </row>
    <row r="87" spans="1:8" x14ac:dyDescent="0.2">
      <c r="A87" s="3">
        <v>40210</v>
      </c>
      <c r="B87" s="4">
        <v>70892677</v>
      </c>
      <c r="C87" s="5">
        <v>598.29999999999995</v>
      </c>
      <c r="D87" s="5">
        <v>0</v>
      </c>
      <c r="E87" s="5">
        <v>0</v>
      </c>
      <c r="F87" s="5">
        <v>28</v>
      </c>
      <c r="G87" s="5">
        <v>1</v>
      </c>
      <c r="H87" s="5">
        <v>-1.2000000000002728</v>
      </c>
    </row>
    <row r="88" spans="1:8" x14ac:dyDescent="0.2">
      <c r="A88" s="3">
        <v>40238</v>
      </c>
      <c r="B88" s="4">
        <v>76083324</v>
      </c>
      <c r="C88" s="5">
        <v>422.8</v>
      </c>
      <c r="D88" s="5">
        <v>0</v>
      </c>
      <c r="E88" s="5">
        <v>0</v>
      </c>
      <c r="F88" s="5">
        <v>31</v>
      </c>
      <c r="G88" s="5">
        <v>1</v>
      </c>
      <c r="H88" s="5">
        <v>2.7000000000002728</v>
      </c>
    </row>
    <row r="89" spans="1:8" x14ac:dyDescent="0.2">
      <c r="A89" s="3">
        <v>40269</v>
      </c>
      <c r="B89" s="4">
        <v>70016664</v>
      </c>
      <c r="C89" s="5">
        <v>225.1</v>
      </c>
      <c r="D89" s="5">
        <v>0</v>
      </c>
      <c r="E89" s="5">
        <v>1</v>
      </c>
      <c r="F89" s="5">
        <v>30</v>
      </c>
      <c r="G89" s="5">
        <v>1</v>
      </c>
      <c r="H89" s="5">
        <v>-4.4000000000000909</v>
      </c>
    </row>
    <row r="90" spans="1:8" x14ac:dyDescent="0.2">
      <c r="A90" s="3">
        <v>40299</v>
      </c>
      <c r="B90" s="4">
        <v>75214102</v>
      </c>
      <c r="C90" s="5">
        <v>107.9</v>
      </c>
      <c r="D90" s="5">
        <v>45.7</v>
      </c>
      <c r="E90" s="5">
        <v>1</v>
      </c>
      <c r="F90" s="5">
        <v>31</v>
      </c>
      <c r="G90" s="5">
        <v>1</v>
      </c>
      <c r="H90" s="5">
        <v>-5.5999999999999091</v>
      </c>
    </row>
    <row r="91" spans="1:8" x14ac:dyDescent="0.2">
      <c r="A91" s="3">
        <v>40330</v>
      </c>
      <c r="B91" s="4">
        <v>78113215</v>
      </c>
      <c r="C91" s="5">
        <v>21.7</v>
      </c>
      <c r="D91" s="5">
        <v>58.7</v>
      </c>
      <c r="E91" s="5">
        <v>1</v>
      </c>
      <c r="F91" s="5">
        <v>30</v>
      </c>
      <c r="G91" s="5">
        <v>1</v>
      </c>
      <c r="H91" s="5">
        <v>13.799999999999727</v>
      </c>
    </row>
    <row r="92" spans="1:8" x14ac:dyDescent="0.2">
      <c r="A92" s="3">
        <v>40360</v>
      </c>
      <c r="B92" s="4">
        <v>83811408</v>
      </c>
      <c r="C92" s="5">
        <v>1.8</v>
      </c>
      <c r="D92" s="5">
        <v>164.9</v>
      </c>
      <c r="E92" s="5">
        <v>0</v>
      </c>
      <c r="F92" s="5">
        <v>31</v>
      </c>
      <c r="G92" s="5">
        <v>1</v>
      </c>
      <c r="H92" s="5">
        <v>34</v>
      </c>
    </row>
    <row r="93" spans="1:8" x14ac:dyDescent="0.2">
      <c r="A93" s="3">
        <v>40391</v>
      </c>
      <c r="B93" s="4">
        <v>83014987</v>
      </c>
      <c r="C93" s="5">
        <v>2.1</v>
      </c>
      <c r="D93" s="5">
        <v>138.80000000000001</v>
      </c>
      <c r="E93" s="5">
        <v>0</v>
      </c>
      <c r="F93" s="5">
        <v>31</v>
      </c>
      <c r="G93" s="5">
        <v>1</v>
      </c>
      <c r="H93" s="5">
        <v>46.5</v>
      </c>
    </row>
    <row r="94" spans="1:8" x14ac:dyDescent="0.2">
      <c r="A94" s="3">
        <v>40422</v>
      </c>
      <c r="B94" s="4">
        <v>73574953</v>
      </c>
      <c r="C94" s="5">
        <v>78.099999999999994</v>
      </c>
      <c r="D94" s="5">
        <v>31.5</v>
      </c>
      <c r="E94" s="5">
        <v>0</v>
      </c>
      <c r="F94" s="5">
        <v>30</v>
      </c>
      <c r="G94" s="5">
        <v>1</v>
      </c>
      <c r="H94" s="5">
        <v>25.800000000000182</v>
      </c>
    </row>
    <row r="95" spans="1:8" x14ac:dyDescent="0.2">
      <c r="A95" s="3">
        <v>40452</v>
      </c>
      <c r="B95" s="4">
        <v>71065323</v>
      </c>
      <c r="C95" s="5">
        <v>241.6</v>
      </c>
      <c r="D95" s="5">
        <v>0</v>
      </c>
      <c r="E95" s="5">
        <v>1</v>
      </c>
      <c r="F95" s="5">
        <v>31</v>
      </c>
      <c r="G95" s="5">
        <v>1</v>
      </c>
      <c r="H95" s="5">
        <v>-26.800000000000182</v>
      </c>
    </row>
    <row r="96" spans="1:8" x14ac:dyDescent="0.2">
      <c r="A96" s="3">
        <v>40483</v>
      </c>
      <c r="B96" s="4">
        <v>71655511</v>
      </c>
      <c r="C96" s="5">
        <v>405.3</v>
      </c>
      <c r="D96" s="5">
        <v>0</v>
      </c>
      <c r="E96" s="5">
        <v>1</v>
      </c>
      <c r="F96" s="5">
        <v>30</v>
      </c>
      <c r="G96" s="5">
        <v>1</v>
      </c>
      <c r="H96" s="5">
        <v>-12.5</v>
      </c>
    </row>
    <row r="97" spans="1:8" x14ac:dyDescent="0.2">
      <c r="A97" s="3">
        <v>40513</v>
      </c>
      <c r="B97" s="4">
        <v>74889412</v>
      </c>
      <c r="C97" s="5">
        <v>676.2</v>
      </c>
      <c r="D97" s="5">
        <v>0</v>
      </c>
      <c r="E97" s="5">
        <v>1</v>
      </c>
      <c r="F97" s="5">
        <v>31</v>
      </c>
      <c r="G97" s="5">
        <v>1</v>
      </c>
      <c r="H97" s="5">
        <v>-18.699999999999818</v>
      </c>
    </row>
    <row r="98" spans="1:8" x14ac:dyDescent="0.2">
      <c r="A98" s="3">
        <v>40544</v>
      </c>
      <c r="B98" s="4">
        <v>79314255</v>
      </c>
      <c r="C98" s="5">
        <v>775.3</v>
      </c>
      <c r="D98" s="5">
        <v>0</v>
      </c>
      <c r="E98" s="5">
        <v>0</v>
      </c>
      <c r="F98" s="5">
        <v>31</v>
      </c>
      <c r="G98" s="5">
        <v>1</v>
      </c>
      <c r="H98" s="5">
        <v>20.099999999999909</v>
      </c>
    </row>
    <row r="99" spans="1:8" x14ac:dyDescent="0.2">
      <c r="A99" s="3">
        <v>40575</v>
      </c>
      <c r="B99" s="4">
        <v>71604165</v>
      </c>
      <c r="C99" s="5">
        <v>654.20000000000005</v>
      </c>
      <c r="D99" s="5">
        <v>0</v>
      </c>
      <c r="E99" s="5">
        <v>0</v>
      </c>
      <c r="F99" s="5">
        <v>28</v>
      </c>
      <c r="G99" s="5">
        <v>1</v>
      </c>
      <c r="H99" s="5">
        <v>-13.400000000000091</v>
      </c>
    </row>
    <row r="100" spans="1:8" x14ac:dyDescent="0.2">
      <c r="A100" s="3">
        <v>40603</v>
      </c>
      <c r="B100" s="4">
        <v>79168308</v>
      </c>
      <c r="C100" s="5">
        <v>572.79999999999995</v>
      </c>
      <c r="D100" s="5">
        <v>0</v>
      </c>
      <c r="E100" s="5">
        <v>0</v>
      </c>
      <c r="F100" s="5">
        <v>31</v>
      </c>
      <c r="G100" s="5">
        <v>1</v>
      </c>
      <c r="H100" s="5">
        <v>-14.599999999999909</v>
      </c>
    </row>
    <row r="101" spans="1:8" x14ac:dyDescent="0.2">
      <c r="A101" s="3">
        <v>40634</v>
      </c>
      <c r="B101" s="4">
        <v>71394821</v>
      </c>
      <c r="C101" s="5">
        <v>332.3</v>
      </c>
      <c r="D101" s="5">
        <v>0</v>
      </c>
      <c r="E101" s="5">
        <v>1</v>
      </c>
      <c r="F101" s="5">
        <v>30</v>
      </c>
      <c r="G101" s="5">
        <v>1</v>
      </c>
      <c r="H101" s="5">
        <v>-20</v>
      </c>
    </row>
    <row r="102" spans="1:8" x14ac:dyDescent="0.2">
      <c r="A102" s="3">
        <v>40664</v>
      </c>
      <c r="B102" s="4">
        <v>74077734</v>
      </c>
      <c r="C102" s="5">
        <v>134.1</v>
      </c>
      <c r="D102" s="5">
        <v>13</v>
      </c>
      <c r="E102" s="5">
        <v>1</v>
      </c>
      <c r="F102" s="5">
        <v>31</v>
      </c>
      <c r="G102" s="5">
        <v>1</v>
      </c>
      <c r="H102" s="5">
        <v>6.5</v>
      </c>
    </row>
    <row r="103" spans="1:8" x14ac:dyDescent="0.2">
      <c r="A103" s="3">
        <v>40695</v>
      </c>
      <c r="B103" s="4">
        <v>76932742</v>
      </c>
      <c r="C103" s="5">
        <v>19</v>
      </c>
      <c r="D103" s="5">
        <v>52.2</v>
      </c>
      <c r="E103" s="5">
        <v>1</v>
      </c>
      <c r="F103" s="5">
        <v>30</v>
      </c>
      <c r="G103" s="5">
        <v>1</v>
      </c>
      <c r="H103" s="5">
        <v>25.099999999999909</v>
      </c>
    </row>
    <row r="104" spans="1:8" x14ac:dyDescent="0.2">
      <c r="A104" s="3">
        <v>40725</v>
      </c>
      <c r="B104" s="4">
        <v>84466569</v>
      </c>
      <c r="C104" s="5">
        <v>0</v>
      </c>
      <c r="D104" s="5">
        <v>198.5</v>
      </c>
      <c r="E104" s="5">
        <v>0</v>
      </c>
      <c r="F104" s="5">
        <v>31</v>
      </c>
      <c r="G104" s="5">
        <v>1</v>
      </c>
      <c r="H104" s="5">
        <v>31.300000000000182</v>
      </c>
    </row>
    <row r="105" spans="1:8" x14ac:dyDescent="0.2">
      <c r="A105" s="3">
        <v>40756</v>
      </c>
      <c r="B105" s="4">
        <v>82014098</v>
      </c>
      <c r="C105" s="5">
        <v>0</v>
      </c>
      <c r="D105" s="5">
        <v>122.2</v>
      </c>
      <c r="E105" s="5">
        <v>0</v>
      </c>
      <c r="F105" s="5">
        <v>31</v>
      </c>
      <c r="G105" s="5">
        <v>1</v>
      </c>
      <c r="H105" s="5">
        <v>36.699999999999818</v>
      </c>
    </row>
    <row r="106" spans="1:8" x14ac:dyDescent="0.2">
      <c r="A106" s="3">
        <v>40787</v>
      </c>
      <c r="B106" s="4">
        <v>74299994</v>
      </c>
      <c r="C106" s="5">
        <v>48</v>
      </c>
      <c r="D106" s="5">
        <v>39.299999999999997</v>
      </c>
      <c r="E106" s="5">
        <v>0</v>
      </c>
      <c r="F106" s="5">
        <v>30</v>
      </c>
      <c r="G106" s="5">
        <v>1</v>
      </c>
      <c r="H106" s="5">
        <v>29.5</v>
      </c>
    </row>
    <row r="107" spans="1:8" x14ac:dyDescent="0.2">
      <c r="A107" s="3">
        <v>40817</v>
      </c>
      <c r="B107" s="4">
        <v>71946177</v>
      </c>
      <c r="C107" s="5">
        <v>235.4</v>
      </c>
      <c r="D107" s="5">
        <v>2.4</v>
      </c>
      <c r="E107" s="5">
        <v>1</v>
      </c>
      <c r="F107" s="5">
        <v>31</v>
      </c>
      <c r="G107" s="5">
        <v>1</v>
      </c>
      <c r="H107" s="5">
        <v>-8.1999999999998181</v>
      </c>
    </row>
    <row r="108" spans="1:8" x14ac:dyDescent="0.2">
      <c r="A108" s="3">
        <v>40848</v>
      </c>
      <c r="B108" s="4">
        <v>70880320</v>
      </c>
      <c r="C108" s="5">
        <v>341.9</v>
      </c>
      <c r="D108" s="5">
        <v>0</v>
      </c>
      <c r="E108" s="5">
        <v>1</v>
      </c>
      <c r="F108" s="5">
        <v>30</v>
      </c>
      <c r="G108" s="5">
        <v>1</v>
      </c>
      <c r="H108" s="5">
        <v>-38.199999999999818</v>
      </c>
    </row>
    <row r="109" spans="1:8" x14ac:dyDescent="0.2">
      <c r="A109" s="3">
        <v>40878</v>
      </c>
      <c r="B109" s="4">
        <v>72129927</v>
      </c>
      <c r="C109" s="5">
        <v>534</v>
      </c>
      <c r="D109" s="5">
        <v>0</v>
      </c>
      <c r="E109" s="5">
        <v>1</v>
      </c>
      <c r="F109" s="5">
        <v>31</v>
      </c>
      <c r="G109" s="5">
        <v>1</v>
      </c>
      <c r="H109" s="5">
        <v>-37.900000000000091</v>
      </c>
    </row>
    <row r="110" spans="1:8" x14ac:dyDescent="0.2">
      <c r="A110" s="3">
        <v>40909</v>
      </c>
      <c r="B110" s="4">
        <v>77199795</v>
      </c>
      <c r="C110" s="5">
        <v>610.79999999999995</v>
      </c>
      <c r="D110" s="5">
        <v>0</v>
      </c>
      <c r="E110" s="5">
        <v>0</v>
      </c>
      <c r="F110" s="5">
        <v>31</v>
      </c>
      <c r="G110" s="5">
        <v>1</v>
      </c>
      <c r="H110" s="5">
        <v>-9.5</v>
      </c>
    </row>
    <row r="111" spans="1:8" x14ac:dyDescent="0.2">
      <c r="A111" s="3">
        <v>40940</v>
      </c>
      <c r="B111" s="4">
        <v>72250757</v>
      </c>
      <c r="C111" s="5">
        <v>532</v>
      </c>
      <c r="D111" s="5">
        <v>0</v>
      </c>
      <c r="E111" s="5">
        <v>0</v>
      </c>
      <c r="F111" s="5">
        <v>29</v>
      </c>
      <c r="G111" s="5">
        <v>1</v>
      </c>
      <c r="H111" s="5">
        <v>-17.099999999999909</v>
      </c>
    </row>
    <row r="112" spans="1:8" x14ac:dyDescent="0.2">
      <c r="A112" s="3">
        <v>40969</v>
      </c>
      <c r="B112" s="4">
        <v>74228247</v>
      </c>
      <c r="C112" s="5">
        <v>349.4</v>
      </c>
      <c r="D112" s="5">
        <v>0.2</v>
      </c>
      <c r="E112" s="5">
        <v>0</v>
      </c>
      <c r="F112" s="5">
        <v>31</v>
      </c>
      <c r="G112" s="5">
        <v>1</v>
      </c>
      <c r="H112" s="5">
        <v>-24.100000000000364</v>
      </c>
    </row>
    <row r="113" spans="1:8" x14ac:dyDescent="0.2">
      <c r="A113" s="3">
        <v>41000</v>
      </c>
      <c r="B113" s="4">
        <v>69239673</v>
      </c>
      <c r="C113" s="5">
        <v>321.7</v>
      </c>
      <c r="D113" s="5">
        <v>0</v>
      </c>
      <c r="E113" s="5">
        <v>1</v>
      </c>
      <c r="F113" s="5">
        <v>30</v>
      </c>
      <c r="G113" s="5">
        <v>1</v>
      </c>
      <c r="H113" s="5">
        <v>-9.5999999999999091</v>
      </c>
    </row>
    <row r="114" spans="1:8" x14ac:dyDescent="0.2">
      <c r="A114" s="3">
        <v>41030</v>
      </c>
      <c r="B114" s="4">
        <v>75036444</v>
      </c>
      <c r="C114" s="5">
        <v>81.3</v>
      </c>
      <c r="D114" s="5">
        <v>36.700000000000003</v>
      </c>
      <c r="E114" s="5">
        <v>1</v>
      </c>
      <c r="F114" s="5">
        <v>31</v>
      </c>
      <c r="G114" s="5">
        <v>1</v>
      </c>
      <c r="H114" s="5">
        <v>23.700000000000273</v>
      </c>
    </row>
    <row r="115" spans="1:8" x14ac:dyDescent="0.2">
      <c r="A115" s="3">
        <v>41061</v>
      </c>
      <c r="B115" s="4">
        <v>77981189</v>
      </c>
      <c r="C115" s="5">
        <v>23.2</v>
      </c>
      <c r="D115" s="5">
        <v>101.6</v>
      </c>
      <c r="E115" s="5">
        <v>1</v>
      </c>
      <c r="F115" s="5">
        <v>30</v>
      </c>
      <c r="G115" s="5">
        <v>1</v>
      </c>
      <c r="H115" s="5">
        <v>35.899999999999636</v>
      </c>
    </row>
    <row r="116" spans="1:8" x14ac:dyDescent="0.2">
      <c r="A116" s="3">
        <v>41091</v>
      </c>
      <c r="B116" s="4">
        <v>84647767</v>
      </c>
      <c r="C116" s="5">
        <v>0</v>
      </c>
      <c r="D116" s="5">
        <v>190.1</v>
      </c>
      <c r="E116" s="5">
        <v>0</v>
      </c>
      <c r="F116" s="5">
        <v>31</v>
      </c>
      <c r="G116" s="5">
        <v>1</v>
      </c>
      <c r="H116" s="5">
        <v>51.300000000000182</v>
      </c>
    </row>
    <row r="117" spans="1:8" x14ac:dyDescent="0.2">
      <c r="A117" s="3">
        <v>41122</v>
      </c>
      <c r="B117" s="4">
        <v>81855567</v>
      </c>
      <c r="C117" s="5">
        <v>2</v>
      </c>
      <c r="D117" s="5">
        <v>112.1</v>
      </c>
      <c r="E117" s="5">
        <v>0</v>
      </c>
      <c r="F117" s="5">
        <v>31</v>
      </c>
      <c r="G117" s="5">
        <v>1</v>
      </c>
      <c r="H117" s="5">
        <v>37.599999999999909</v>
      </c>
    </row>
    <row r="118" spans="1:8" x14ac:dyDescent="0.2">
      <c r="A118" s="3">
        <v>41153</v>
      </c>
      <c r="B118" s="4">
        <v>74012181</v>
      </c>
      <c r="C118" s="5">
        <v>85</v>
      </c>
      <c r="D118" s="5">
        <v>35.6</v>
      </c>
      <c r="E118" s="5">
        <v>0</v>
      </c>
      <c r="F118" s="5">
        <v>30</v>
      </c>
      <c r="G118" s="5">
        <v>1</v>
      </c>
      <c r="H118" s="5">
        <v>43.200000000000273</v>
      </c>
    </row>
    <row r="119" spans="1:8" x14ac:dyDescent="0.2">
      <c r="A119" s="6">
        <v>41183</v>
      </c>
      <c r="B119" s="4">
        <v>72712948</v>
      </c>
      <c r="C119" s="5">
        <v>242.5</v>
      </c>
      <c r="D119" s="5">
        <v>1.1000000000000001</v>
      </c>
      <c r="E119" s="5">
        <v>1</v>
      </c>
      <c r="F119" s="5">
        <v>31</v>
      </c>
      <c r="G119" s="5">
        <v>1</v>
      </c>
      <c r="H119" s="5">
        <v>-4.1000000000003638</v>
      </c>
    </row>
    <row r="120" spans="1:8" x14ac:dyDescent="0.2">
      <c r="A120" s="6">
        <v>41214</v>
      </c>
      <c r="B120" s="4">
        <v>72147206</v>
      </c>
      <c r="C120" s="5">
        <v>434</v>
      </c>
      <c r="D120" s="5">
        <v>0</v>
      </c>
      <c r="E120" s="5">
        <v>1</v>
      </c>
      <c r="F120" s="5">
        <v>30</v>
      </c>
      <c r="G120" s="5">
        <v>1</v>
      </c>
      <c r="H120" s="5">
        <v>5.5</v>
      </c>
    </row>
    <row r="121" spans="1:8" x14ac:dyDescent="0.2">
      <c r="A121" s="6">
        <v>41244</v>
      </c>
      <c r="B121" s="4">
        <v>72026072</v>
      </c>
      <c r="C121" s="5">
        <v>533.5</v>
      </c>
      <c r="D121" s="5">
        <v>0</v>
      </c>
      <c r="E121" s="5">
        <v>1</v>
      </c>
      <c r="F121" s="5">
        <v>31</v>
      </c>
      <c r="G121" s="5">
        <v>1</v>
      </c>
      <c r="H121" s="5">
        <v>-24.299999999999727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2:E15"/>
  <sheetViews>
    <sheetView workbookViewId="0">
      <selection activeCell="A3" sqref="A3:A15"/>
    </sheetView>
  </sheetViews>
  <sheetFormatPr defaultRowHeight="15" x14ac:dyDescent="0.25"/>
  <cols>
    <col min="2" max="2" width="11.5703125" style="1" bestFit="1" customWidth="1"/>
    <col min="3" max="3" width="9.5703125" style="1" bestFit="1" customWidth="1"/>
    <col min="4" max="4" width="17.5703125" style="1" bestFit="1" customWidth="1"/>
    <col min="5" max="5" width="9.5703125" style="1" bestFit="1" customWidth="1"/>
  </cols>
  <sheetData>
    <row r="2" spans="1:5" x14ac:dyDescent="0.25">
      <c r="A2" s="13" t="s">
        <v>43</v>
      </c>
    </row>
    <row r="3" spans="1:5" x14ac:dyDescent="0.25">
      <c r="A3" s="1"/>
      <c r="B3" s="1" t="s">
        <v>41</v>
      </c>
      <c r="C3" s="1" t="s">
        <v>36</v>
      </c>
      <c r="D3" s="1" t="s">
        <v>35</v>
      </c>
      <c r="E3" s="1" t="s">
        <v>36</v>
      </c>
    </row>
    <row r="4" spans="1:5" x14ac:dyDescent="0.25">
      <c r="A4" s="1">
        <v>2003</v>
      </c>
      <c r="B4" s="15">
        <v>948772253</v>
      </c>
      <c r="C4" s="15"/>
      <c r="D4" s="15">
        <v>962488808.87364078</v>
      </c>
    </row>
    <row r="5" spans="1:5" x14ac:dyDescent="0.25">
      <c r="A5" s="1">
        <v>2004</v>
      </c>
      <c r="B5" s="15">
        <v>961376211</v>
      </c>
      <c r="C5" s="16">
        <f>B5/B4-1</f>
        <v>1.3284492627336553E-2</v>
      </c>
      <c r="D5" s="15">
        <v>963616190.95336962</v>
      </c>
      <c r="E5" s="16">
        <f>D5/D4-1</f>
        <v>1.1713196759639555E-3</v>
      </c>
    </row>
    <row r="6" spans="1:5" x14ac:dyDescent="0.25">
      <c r="A6" s="1">
        <v>2005</v>
      </c>
      <c r="B6" s="15">
        <v>995372696</v>
      </c>
      <c r="C6" s="16">
        <f t="shared" ref="C6:C13" si="0">B6/B5-1</f>
        <v>3.5362311456238027E-2</v>
      </c>
      <c r="D6" s="15">
        <v>964133956.52182114</v>
      </c>
      <c r="E6" s="16">
        <f t="shared" ref="E6:E15" si="1">D6/D5-1</f>
        <v>5.3731513989951907E-4</v>
      </c>
    </row>
    <row r="7" spans="1:5" x14ac:dyDescent="0.25">
      <c r="A7" s="1">
        <v>2006</v>
      </c>
      <c r="B7" s="15">
        <v>964783883</v>
      </c>
      <c r="C7" s="16">
        <f t="shared" si="0"/>
        <v>-3.073101474746498E-2</v>
      </c>
      <c r="D7" s="15">
        <v>961362028.75365901</v>
      </c>
      <c r="E7" s="16">
        <f t="shared" si="1"/>
        <v>-2.8750442294990242E-3</v>
      </c>
    </row>
    <row r="8" spans="1:5" x14ac:dyDescent="0.25">
      <c r="A8" s="1">
        <v>2007</v>
      </c>
      <c r="B8" s="15">
        <v>969279393</v>
      </c>
      <c r="C8" s="16">
        <f t="shared" si="0"/>
        <v>4.6596031289631856E-3</v>
      </c>
      <c r="D8" s="15">
        <v>963508508.37746859</v>
      </c>
      <c r="E8" s="16">
        <f t="shared" si="1"/>
        <v>2.2327484959983046E-3</v>
      </c>
    </row>
    <row r="9" spans="1:5" x14ac:dyDescent="0.25">
      <c r="A9" s="1">
        <v>2008</v>
      </c>
      <c r="B9" s="15">
        <v>933504991</v>
      </c>
      <c r="C9" s="16">
        <f t="shared" si="0"/>
        <v>-3.6908245711564369E-2</v>
      </c>
      <c r="D9" s="15">
        <v>948052405.30888677</v>
      </c>
      <c r="E9" s="16">
        <f t="shared" si="1"/>
        <v>-1.604148062440014E-2</v>
      </c>
    </row>
    <row r="10" spans="1:5" x14ac:dyDescent="0.25">
      <c r="A10" s="1">
        <v>2009</v>
      </c>
      <c r="B10" s="15">
        <v>879095420</v>
      </c>
      <c r="C10" s="16">
        <f t="shared" si="0"/>
        <v>-5.8285249167992936E-2</v>
      </c>
      <c r="D10" s="15">
        <v>897897361.94326365</v>
      </c>
      <c r="E10" s="16">
        <f t="shared" si="1"/>
        <v>-5.2903239404030633E-2</v>
      </c>
    </row>
    <row r="11" spans="1:5" x14ac:dyDescent="0.25">
      <c r="A11" s="1">
        <v>2010</v>
      </c>
      <c r="B11" s="15">
        <v>906197008</v>
      </c>
      <c r="C11" s="16">
        <f t="shared" si="0"/>
        <v>3.082894914866019E-2</v>
      </c>
      <c r="D11" s="15">
        <v>900569510.04637361</v>
      </c>
      <c r="E11" s="16">
        <f t="shared" si="1"/>
        <v>2.9760061855252928E-3</v>
      </c>
    </row>
    <row r="12" spans="1:5" x14ac:dyDescent="0.25">
      <c r="A12" s="1">
        <v>2011</v>
      </c>
      <c r="B12" s="15">
        <v>908229110</v>
      </c>
      <c r="C12" s="16">
        <f t="shared" si="0"/>
        <v>2.2424505731759581E-3</v>
      </c>
      <c r="D12" s="15">
        <v>899364853.11464369</v>
      </c>
      <c r="E12" s="16">
        <f t="shared" si="1"/>
        <v>-1.3376612446804881E-3</v>
      </c>
    </row>
    <row r="13" spans="1:5" x14ac:dyDescent="0.25">
      <c r="A13" s="1">
        <v>2012</v>
      </c>
      <c r="B13" s="15">
        <v>903337846</v>
      </c>
      <c r="C13" s="16">
        <f t="shared" si="0"/>
        <v>-5.3854957368630885E-3</v>
      </c>
      <c r="D13" s="15">
        <v>903067037.28279734</v>
      </c>
      <c r="E13" s="16">
        <f t="shared" si="1"/>
        <v>4.1164430156819254E-3</v>
      </c>
    </row>
    <row r="14" spans="1:5" x14ac:dyDescent="0.25">
      <c r="A14" s="19">
        <v>2013</v>
      </c>
      <c r="B14" s="18"/>
      <c r="C14" s="17"/>
      <c r="D14" s="18">
        <v>897955769.55207467</v>
      </c>
      <c r="E14" s="17">
        <f t="shared" si="1"/>
        <v>-5.6598984568208E-3</v>
      </c>
    </row>
    <row r="15" spans="1:5" x14ac:dyDescent="0.25">
      <c r="A15" s="19">
        <v>2014</v>
      </c>
      <c r="B15" s="18"/>
      <c r="C15" s="17"/>
      <c r="D15" s="18">
        <v>899785874.62815738</v>
      </c>
      <c r="E15" s="17">
        <f t="shared" si="1"/>
        <v>2.0380793109615603E-3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20"/>
  <sheetViews>
    <sheetView workbookViewId="0">
      <selection activeCell="A5" sqref="A5:B10"/>
    </sheetView>
  </sheetViews>
  <sheetFormatPr defaultRowHeight="15" x14ac:dyDescent="0.25"/>
  <cols>
    <col min="1" max="1" width="53.42578125" bestFit="1" customWidth="1"/>
    <col min="2" max="2" width="21.7109375" bestFit="1" customWidth="1"/>
    <col min="3" max="3" width="18.7109375" bestFit="1" customWidth="1"/>
    <col min="4" max="4" width="12.140625" bestFit="1" customWidth="1"/>
    <col min="5" max="5" width="11.85546875" customWidth="1"/>
  </cols>
  <sheetData>
    <row r="1" spans="1:5" x14ac:dyDescent="0.25">
      <c r="A1" t="s">
        <v>6</v>
      </c>
    </row>
    <row r="2" spans="1:5" x14ac:dyDescent="0.25">
      <c r="A2" t="s">
        <v>37</v>
      </c>
    </row>
    <row r="4" spans="1:5" x14ac:dyDescent="0.25">
      <c r="B4" t="s">
        <v>7</v>
      </c>
      <c r="C4" t="s">
        <v>8</v>
      </c>
      <c r="D4" t="s">
        <v>9</v>
      </c>
      <c r="E4" t="s">
        <v>10</v>
      </c>
    </row>
    <row r="5" spans="1:5" x14ac:dyDescent="0.25">
      <c r="A5" t="s">
        <v>11</v>
      </c>
      <c r="B5">
        <v>32691307.822929502</v>
      </c>
      <c r="C5">
        <v>6149681.7695504604</v>
      </c>
      <c r="D5">
        <v>5.3159348805327298</v>
      </c>
      <c r="E5" s="7">
        <v>5.2121709799850304E-7</v>
      </c>
    </row>
    <row r="6" spans="1:5" x14ac:dyDescent="0.25">
      <c r="A6" t="s">
        <v>2</v>
      </c>
      <c r="B6">
        <v>5845.7577966333201</v>
      </c>
      <c r="C6">
        <v>1001.67957529173</v>
      </c>
      <c r="D6">
        <v>5.8359558693515403</v>
      </c>
      <c r="E6" s="7">
        <v>4.9489198077782702E-8</v>
      </c>
    </row>
    <row r="7" spans="1:5" x14ac:dyDescent="0.25">
      <c r="A7" t="s">
        <v>3</v>
      </c>
      <c r="B7">
        <v>56264.022137049098</v>
      </c>
      <c r="C7">
        <v>5350.7154974201503</v>
      </c>
      <c r="D7">
        <v>10.515233367234099</v>
      </c>
      <c r="E7" s="7">
        <v>1.43742834951795E-18</v>
      </c>
    </row>
    <row r="8" spans="1:5" x14ac:dyDescent="0.25">
      <c r="A8" t="s">
        <v>38</v>
      </c>
      <c r="B8">
        <v>-1762154.70179492</v>
      </c>
      <c r="C8">
        <v>389356.505446508</v>
      </c>
      <c r="D8">
        <v>-4.52581291732651</v>
      </c>
      <c r="E8" s="7">
        <v>1.46489678117495E-5</v>
      </c>
    </row>
    <row r="9" spans="1:5" x14ac:dyDescent="0.25">
      <c r="A9" t="s">
        <v>5</v>
      </c>
      <c r="B9">
        <v>1472960.4318615601</v>
      </c>
      <c r="C9">
        <v>203099.290912656</v>
      </c>
      <c r="D9">
        <v>7.2524154330751101</v>
      </c>
      <c r="E9" s="7">
        <v>4.9560615773440602E-11</v>
      </c>
    </row>
    <row r="10" spans="1:5" x14ac:dyDescent="0.25">
      <c r="A10" t="s">
        <v>39</v>
      </c>
      <c r="B10">
        <v>-5236601.55550355</v>
      </c>
      <c r="C10">
        <v>318394.22502914898</v>
      </c>
      <c r="D10">
        <v>-16.446911230956299</v>
      </c>
      <c r="E10" s="7">
        <v>4.2514398931841299E-32</v>
      </c>
    </row>
    <row r="11" spans="1:5" x14ac:dyDescent="0.25">
      <c r="A11" t="s">
        <v>4</v>
      </c>
      <c r="B11">
        <v>24336.503671309802</v>
      </c>
      <c r="C11">
        <v>11221.3796333267</v>
      </c>
      <c r="D11">
        <v>2.1687621724366299</v>
      </c>
      <c r="E11">
        <v>3.2141985714506202E-2</v>
      </c>
    </row>
    <row r="13" spans="1:5" x14ac:dyDescent="0.25">
      <c r="A13" t="s">
        <v>12</v>
      </c>
      <c r="B13">
        <v>78047347.788617894</v>
      </c>
      <c r="C13" t="s">
        <v>13</v>
      </c>
      <c r="D13">
        <v>4589579.4413775802</v>
      </c>
    </row>
    <row r="14" spans="1:5" x14ac:dyDescent="0.25">
      <c r="A14" t="s">
        <v>14</v>
      </c>
      <c r="B14">
        <v>350216377589516</v>
      </c>
      <c r="C14" t="s">
        <v>15</v>
      </c>
      <c r="D14">
        <v>1737557.68346202</v>
      </c>
    </row>
    <row r="15" spans="1:5" x14ac:dyDescent="0.25">
      <c r="A15" t="s">
        <v>16</v>
      </c>
      <c r="B15">
        <v>0.86372040382445203</v>
      </c>
      <c r="C15" t="s">
        <v>17</v>
      </c>
      <c r="D15">
        <v>0.85667145919468302</v>
      </c>
    </row>
    <row r="16" spans="1:5" x14ac:dyDescent="0.25">
      <c r="A16" t="s">
        <v>18</v>
      </c>
      <c r="B16">
        <v>122.531875222387</v>
      </c>
      <c r="C16" t="s">
        <v>19</v>
      </c>
      <c r="D16" s="7">
        <v>8.3182306379296597E-48</v>
      </c>
    </row>
    <row r="17" spans="1:4" x14ac:dyDescent="0.25">
      <c r="A17" t="s">
        <v>20</v>
      </c>
      <c r="B17">
        <v>-1938.18879824495</v>
      </c>
      <c r="C17" t="s">
        <v>21</v>
      </c>
      <c r="D17">
        <v>3890.37759648989</v>
      </c>
    </row>
    <row r="18" spans="1:4" x14ac:dyDescent="0.25">
      <c r="A18" t="s">
        <v>22</v>
      </c>
      <c r="B18">
        <v>3910.0628869775001</v>
      </c>
      <c r="C18" t="s">
        <v>23</v>
      </c>
      <c r="D18">
        <v>3898.3737120154601</v>
      </c>
    </row>
    <row r="19" spans="1:4" x14ac:dyDescent="0.25">
      <c r="A19" t="s">
        <v>24</v>
      </c>
      <c r="B19">
        <v>0.16587321575969199</v>
      </c>
      <c r="C19" t="s">
        <v>25</v>
      </c>
      <c r="D19">
        <v>1.65226203916727</v>
      </c>
    </row>
    <row r="20" spans="1:4" x14ac:dyDescent="0.25">
      <c r="A20" t="s">
        <v>26</v>
      </c>
      <c r="B20">
        <v>0.38321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121"/>
  <sheetViews>
    <sheetView workbookViewId="0">
      <selection activeCell="K1" sqref="K1:P1"/>
    </sheetView>
  </sheetViews>
  <sheetFormatPr defaultColWidth="9.140625" defaultRowHeight="12.75" x14ac:dyDescent="0.2"/>
  <cols>
    <col min="1" max="1" width="9.140625" style="5"/>
    <col min="2" max="2" width="11.140625" style="5" bestFit="1" customWidth="1"/>
    <col min="3" max="4" width="11.7109375" style="5" bestFit="1" customWidth="1"/>
    <col min="5" max="5" width="9.140625" style="5"/>
    <col min="6" max="6" width="10.28515625" style="5" customWidth="1"/>
    <col min="7" max="7" width="10.42578125" style="5" bestFit="1" customWidth="1"/>
    <col min="8" max="237" width="9.140625" style="5"/>
    <col min="238" max="238" width="13.7109375" style="5" bestFit="1" customWidth="1"/>
    <col min="239" max="239" width="10.140625" style="5" bestFit="1" customWidth="1"/>
    <col min="240" max="240" width="10.5703125" style="5" bestFit="1" customWidth="1"/>
    <col min="241" max="242" width="11.140625" style="5" bestFit="1" customWidth="1"/>
    <col min="243" max="244" width="9.85546875" style="5" bestFit="1" customWidth="1"/>
    <col min="245" max="246" width="9.140625" style="5"/>
    <col min="247" max="247" width="10.5703125" style="5" bestFit="1" customWidth="1"/>
    <col min="248" max="249" width="10.5703125" style="5" customWidth="1"/>
    <col min="250" max="250" width="11.140625" style="5" bestFit="1" customWidth="1"/>
    <col min="251" max="252" width="11.7109375" style="5" bestFit="1" customWidth="1"/>
    <col min="253" max="253" width="8" style="5" bestFit="1" customWidth="1"/>
    <col min="254" max="255" width="8" style="5" customWidth="1"/>
    <col min="256" max="256" width="12" style="5" bestFit="1" customWidth="1"/>
    <col min="257" max="257" width="10.28515625" style="5" customWidth="1"/>
    <col min="258" max="258" width="9.5703125" style="5" bestFit="1" customWidth="1"/>
    <col min="259" max="259" width="9.85546875" style="5" bestFit="1" customWidth="1"/>
    <col min="260" max="261" width="9.140625" style="5"/>
    <col min="262" max="263" width="10.42578125" style="5" bestFit="1" customWidth="1"/>
    <col min="264" max="493" width="9.140625" style="5"/>
    <col min="494" max="494" width="13.7109375" style="5" bestFit="1" customWidth="1"/>
    <col min="495" max="495" width="10.140625" style="5" bestFit="1" customWidth="1"/>
    <col min="496" max="496" width="10.5703125" style="5" bestFit="1" customWidth="1"/>
    <col min="497" max="498" width="11.140625" style="5" bestFit="1" customWidth="1"/>
    <col min="499" max="500" width="9.85546875" style="5" bestFit="1" customWidth="1"/>
    <col min="501" max="502" width="9.140625" style="5"/>
    <col min="503" max="503" width="10.5703125" style="5" bestFit="1" customWidth="1"/>
    <col min="504" max="505" width="10.5703125" style="5" customWidth="1"/>
    <col min="506" max="506" width="11.140625" style="5" bestFit="1" customWidth="1"/>
    <col min="507" max="508" width="11.7109375" style="5" bestFit="1" customWidth="1"/>
    <col min="509" max="509" width="8" style="5" bestFit="1" customWidth="1"/>
    <col min="510" max="511" width="8" style="5" customWidth="1"/>
    <col min="512" max="512" width="12" style="5" bestFit="1" customWidth="1"/>
    <col min="513" max="513" width="10.28515625" style="5" customWidth="1"/>
    <col min="514" max="514" width="9.5703125" style="5" bestFit="1" customWidth="1"/>
    <col min="515" max="515" width="9.85546875" style="5" bestFit="1" customWidth="1"/>
    <col min="516" max="517" width="9.140625" style="5"/>
    <col min="518" max="519" width="10.42578125" style="5" bestFit="1" customWidth="1"/>
    <col min="520" max="749" width="9.140625" style="5"/>
    <col min="750" max="750" width="13.7109375" style="5" bestFit="1" customWidth="1"/>
    <col min="751" max="751" width="10.140625" style="5" bestFit="1" customWidth="1"/>
    <col min="752" max="752" width="10.5703125" style="5" bestFit="1" customWidth="1"/>
    <col min="753" max="754" width="11.140625" style="5" bestFit="1" customWidth="1"/>
    <col min="755" max="756" width="9.85546875" style="5" bestFit="1" customWidth="1"/>
    <col min="757" max="758" width="9.140625" style="5"/>
    <col min="759" max="759" width="10.5703125" style="5" bestFit="1" customWidth="1"/>
    <col min="760" max="761" width="10.5703125" style="5" customWidth="1"/>
    <col min="762" max="762" width="11.140625" style="5" bestFit="1" customWidth="1"/>
    <col min="763" max="764" width="11.7109375" style="5" bestFit="1" customWidth="1"/>
    <col min="765" max="765" width="8" style="5" bestFit="1" customWidth="1"/>
    <col min="766" max="767" width="8" style="5" customWidth="1"/>
    <col min="768" max="768" width="12" style="5" bestFit="1" customWidth="1"/>
    <col min="769" max="769" width="10.28515625" style="5" customWidth="1"/>
    <col min="770" max="770" width="9.5703125" style="5" bestFit="1" customWidth="1"/>
    <col min="771" max="771" width="9.85546875" style="5" bestFit="1" customWidth="1"/>
    <col min="772" max="773" width="9.140625" style="5"/>
    <col min="774" max="775" width="10.42578125" style="5" bestFit="1" customWidth="1"/>
    <col min="776" max="1005" width="9.140625" style="5"/>
    <col min="1006" max="1006" width="13.7109375" style="5" bestFit="1" customWidth="1"/>
    <col min="1007" max="1007" width="10.140625" style="5" bestFit="1" customWidth="1"/>
    <col min="1008" max="1008" width="10.5703125" style="5" bestFit="1" customWidth="1"/>
    <col min="1009" max="1010" width="11.140625" style="5" bestFit="1" customWidth="1"/>
    <col min="1011" max="1012" width="9.85546875" style="5" bestFit="1" customWidth="1"/>
    <col min="1013" max="1014" width="9.140625" style="5"/>
    <col min="1015" max="1015" width="10.5703125" style="5" bestFit="1" customWidth="1"/>
    <col min="1016" max="1017" width="10.5703125" style="5" customWidth="1"/>
    <col min="1018" max="1018" width="11.140625" style="5" bestFit="1" customWidth="1"/>
    <col min="1019" max="1020" width="11.7109375" style="5" bestFit="1" customWidth="1"/>
    <col min="1021" max="1021" width="8" style="5" bestFit="1" customWidth="1"/>
    <col min="1022" max="1023" width="8" style="5" customWidth="1"/>
    <col min="1024" max="1024" width="12" style="5" bestFit="1" customWidth="1"/>
    <col min="1025" max="1025" width="10.28515625" style="5" customWidth="1"/>
    <col min="1026" max="1026" width="9.5703125" style="5" bestFit="1" customWidth="1"/>
    <col min="1027" max="1027" width="9.85546875" style="5" bestFit="1" customWidth="1"/>
    <col min="1028" max="1029" width="9.140625" style="5"/>
    <col min="1030" max="1031" width="10.42578125" style="5" bestFit="1" customWidth="1"/>
    <col min="1032" max="1261" width="9.140625" style="5"/>
    <col min="1262" max="1262" width="13.7109375" style="5" bestFit="1" customWidth="1"/>
    <col min="1263" max="1263" width="10.140625" style="5" bestFit="1" customWidth="1"/>
    <col min="1264" max="1264" width="10.5703125" style="5" bestFit="1" customWidth="1"/>
    <col min="1265" max="1266" width="11.140625" style="5" bestFit="1" customWidth="1"/>
    <col min="1267" max="1268" width="9.85546875" style="5" bestFit="1" customWidth="1"/>
    <col min="1269" max="1270" width="9.140625" style="5"/>
    <col min="1271" max="1271" width="10.5703125" style="5" bestFit="1" customWidth="1"/>
    <col min="1272" max="1273" width="10.5703125" style="5" customWidth="1"/>
    <col min="1274" max="1274" width="11.140625" style="5" bestFit="1" customWidth="1"/>
    <col min="1275" max="1276" width="11.7109375" style="5" bestFit="1" customWidth="1"/>
    <col min="1277" max="1277" width="8" style="5" bestFit="1" customWidth="1"/>
    <col min="1278" max="1279" width="8" style="5" customWidth="1"/>
    <col min="1280" max="1280" width="12" style="5" bestFit="1" customWidth="1"/>
    <col min="1281" max="1281" width="10.28515625" style="5" customWidth="1"/>
    <col min="1282" max="1282" width="9.5703125" style="5" bestFit="1" customWidth="1"/>
    <col min="1283" max="1283" width="9.85546875" style="5" bestFit="1" customWidth="1"/>
    <col min="1284" max="1285" width="9.140625" style="5"/>
    <col min="1286" max="1287" width="10.42578125" style="5" bestFit="1" customWidth="1"/>
    <col min="1288" max="1517" width="9.140625" style="5"/>
    <col min="1518" max="1518" width="13.7109375" style="5" bestFit="1" customWidth="1"/>
    <col min="1519" max="1519" width="10.140625" style="5" bestFit="1" customWidth="1"/>
    <col min="1520" max="1520" width="10.5703125" style="5" bestFit="1" customWidth="1"/>
    <col min="1521" max="1522" width="11.140625" style="5" bestFit="1" customWidth="1"/>
    <col min="1523" max="1524" width="9.85546875" style="5" bestFit="1" customWidth="1"/>
    <col min="1525" max="1526" width="9.140625" style="5"/>
    <col min="1527" max="1527" width="10.5703125" style="5" bestFit="1" customWidth="1"/>
    <col min="1528" max="1529" width="10.5703125" style="5" customWidth="1"/>
    <col min="1530" max="1530" width="11.140625" style="5" bestFit="1" customWidth="1"/>
    <col min="1531" max="1532" width="11.7109375" style="5" bestFit="1" customWidth="1"/>
    <col min="1533" max="1533" width="8" style="5" bestFit="1" customWidth="1"/>
    <col min="1534" max="1535" width="8" style="5" customWidth="1"/>
    <col min="1536" max="1536" width="12" style="5" bestFit="1" customWidth="1"/>
    <col min="1537" max="1537" width="10.28515625" style="5" customWidth="1"/>
    <col min="1538" max="1538" width="9.5703125" style="5" bestFit="1" customWidth="1"/>
    <col min="1539" max="1539" width="9.85546875" style="5" bestFit="1" customWidth="1"/>
    <col min="1540" max="1541" width="9.140625" style="5"/>
    <col min="1542" max="1543" width="10.42578125" style="5" bestFit="1" customWidth="1"/>
    <col min="1544" max="1773" width="9.140625" style="5"/>
    <col min="1774" max="1774" width="13.7109375" style="5" bestFit="1" customWidth="1"/>
    <col min="1775" max="1775" width="10.140625" style="5" bestFit="1" customWidth="1"/>
    <col min="1776" max="1776" width="10.5703125" style="5" bestFit="1" customWidth="1"/>
    <col min="1777" max="1778" width="11.140625" style="5" bestFit="1" customWidth="1"/>
    <col min="1779" max="1780" width="9.85546875" style="5" bestFit="1" customWidth="1"/>
    <col min="1781" max="1782" width="9.140625" style="5"/>
    <col min="1783" max="1783" width="10.5703125" style="5" bestFit="1" customWidth="1"/>
    <col min="1784" max="1785" width="10.5703125" style="5" customWidth="1"/>
    <col min="1786" max="1786" width="11.140625" style="5" bestFit="1" customWidth="1"/>
    <col min="1787" max="1788" width="11.7109375" style="5" bestFit="1" customWidth="1"/>
    <col min="1789" max="1789" width="8" style="5" bestFit="1" customWidth="1"/>
    <col min="1790" max="1791" width="8" style="5" customWidth="1"/>
    <col min="1792" max="1792" width="12" style="5" bestFit="1" customWidth="1"/>
    <col min="1793" max="1793" width="10.28515625" style="5" customWidth="1"/>
    <col min="1794" max="1794" width="9.5703125" style="5" bestFit="1" customWidth="1"/>
    <col min="1795" max="1795" width="9.85546875" style="5" bestFit="1" customWidth="1"/>
    <col min="1796" max="1797" width="9.140625" style="5"/>
    <col min="1798" max="1799" width="10.42578125" style="5" bestFit="1" customWidth="1"/>
    <col min="1800" max="2029" width="9.140625" style="5"/>
    <col min="2030" max="2030" width="13.7109375" style="5" bestFit="1" customWidth="1"/>
    <col min="2031" max="2031" width="10.140625" style="5" bestFit="1" customWidth="1"/>
    <col min="2032" max="2032" width="10.5703125" style="5" bestFit="1" customWidth="1"/>
    <col min="2033" max="2034" width="11.140625" style="5" bestFit="1" customWidth="1"/>
    <col min="2035" max="2036" width="9.85546875" style="5" bestFit="1" customWidth="1"/>
    <col min="2037" max="2038" width="9.140625" style="5"/>
    <col min="2039" max="2039" width="10.5703125" style="5" bestFit="1" customWidth="1"/>
    <col min="2040" max="2041" width="10.5703125" style="5" customWidth="1"/>
    <col min="2042" max="2042" width="11.140625" style="5" bestFit="1" customWidth="1"/>
    <col min="2043" max="2044" width="11.7109375" style="5" bestFit="1" customWidth="1"/>
    <col min="2045" max="2045" width="8" style="5" bestFit="1" customWidth="1"/>
    <col min="2046" max="2047" width="8" style="5" customWidth="1"/>
    <col min="2048" max="2048" width="12" style="5" bestFit="1" customWidth="1"/>
    <col min="2049" max="2049" width="10.28515625" style="5" customWidth="1"/>
    <col min="2050" max="2050" width="9.5703125" style="5" bestFit="1" customWidth="1"/>
    <col min="2051" max="2051" width="9.85546875" style="5" bestFit="1" customWidth="1"/>
    <col min="2052" max="2053" width="9.140625" style="5"/>
    <col min="2054" max="2055" width="10.42578125" style="5" bestFit="1" customWidth="1"/>
    <col min="2056" max="2285" width="9.140625" style="5"/>
    <col min="2286" max="2286" width="13.7109375" style="5" bestFit="1" customWidth="1"/>
    <col min="2287" max="2287" width="10.140625" style="5" bestFit="1" customWidth="1"/>
    <col min="2288" max="2288" width="10.5703125" style="5" bestFit="1" customWidth="1"/>
    <col min="2289" max="2290" width="11.140625" style="5" bestFit="1" customWidth="1"/>
    <col min="2291" max="2292" width="9.85546875" style="5" bestFit="1" customWidth="1"/>
    <col min="2293" max="2294" width="9.140625" style="5"/>
    <col min="2295" max="2295" width="10.5703125" style="5" bestFit="1" customWidth="1"/>
    <col min="2296" max="2297" width="10.5703125" style="5" customWidth="1"/>
    <col min="2298" max="2298" width="11.140625" style="5" bestFit="1" customWidth="1"/>
    <col min="2299" max="2300" width="11.7109375" style="5" bestFit="1" customWidth="1"/>
    <col min="2301" max="2301" width="8" style="5" bestFit="1" customWidth="1"/>
    <col min="2302" max="2303" width="8" style="5" customWidth="1"/>
    <col min="2304" max="2304" width="12" style="5" bestFit="1" customWidth="1"/>
    <col min="2305" max="2305" width="10.28515625" style="5" customWidth="1"/>
    <col min="2306" max="2306" width="9.5703125" style="5" bestFit="1" customWidth="1"/>
    <col min="2307" max="2307" width="9.85546875" style="5" bestFit="1" customWidth="1"/>
    <col min="2308" max="2309" width="9.140625" style="5"/>
    <col min="2310" max="2311" width="10.42578125" style="5" bestFit="1" customWidth="1"/>
    <col min="2312" max="2541" width="9.140625" style="5"/>
    <col min="2542" max="2542" width="13.7109375" style="5" bestFit="1" customWidth="1"/>
    <col min="2543" max="2543" width="10.140625" style="5" bestFit="1" customWidth="1"/>
    <col min="2544" max="2544" width="10.5703125" style="5" bestFit="1" customWidth="1"/>
    <col min="2545" max="2546" width="11.140625" style="5" bestFit="1" customWidth="1"/>
    <col min="2547" max="2548" width="9.85546875" style="5" bestFit="1" customWidth="1"/>
    <col min="2549" max="2550" width="9.140625" style="5"/>
    <col min="2551" max="2551" width="10.5703125" style="5" bestFit="1" customWidth="1"/>
    <col min="2552" max="2553" width="10.5703125" style="5" customWidth="1"/>
    <col min="2554" max="2554" width="11.140625" style="5" bestFit="1" customWidth="1"/>
    <col min="2555" max="2556" width="11.7109375" style="5" bestFit="1" customWidth="1"/>
    <col min="2557" max="2557" width="8" style="5" bestFit="1" customWidth="1"/>
    <col min="2558" max="2559" width="8" style="5" customWidth="1"/>
    <col min="2560" max="2560" width="12" style="5" bestFit="1" customWidth="1"/>
    <col min="2561" max="2561" width="10.28515625" style="5" customWidth="1"/>
    <col min="2562" max="2562" width="9.5703125" style="5" bestFit="1" customWidth="1"/>
    <col min="2563" max="2563" width="9.85546875" style="5" bestFit="1" customWidth="1"/>
    <col min="2564" max="2565" width="9.140625" style="5"/>
    <col min="2566" max="2567" width="10.42578125" style="5" bestFit="1" customWidth="1"/>
    <col min="2568" max="2797" width="9.140625" style="5"/>
    <col min="2798" max="2798" width="13.7109375" style="5" bestFit="1" customWidth="1"/>
    <col min="2799" max="2799" width="10.140625" style="5" bestFit="1" customWidth="1"/>
    <col min="2800" max="2800" width="10.5703125" style="5" bestFit="1" customWidth="1"/>
    <col min="2801" max="2802" width="11.140625" style="5" bestFit="1" customWidth="1"/>
    <col min="2803" max="2804" width="9.85546875" style="5" bestFit="1" customWidth="1"/>
    <col min="2805" max="2806" width="9.140625" style="5"/>
    <col min="2807" max="2807" width="10.5703125" style="5" bestFit="1" customWidth="1"/>
    <col min="2808" max="2809" width="10.5703125" style="5" customWidth="1"/>
    <col min="2810" max="2810" width="11.140625" style="5" bestFit="1" customWidth="1"/>
    <col min="2811" max="2812" width="11.7109375" style="5" bestFit="1" customWidth="1"/>
    <col min="2813" max="2813" width="8" style="5" bestFit="1" customWidth="1"/>
    <col min="2814" max="2815" width="8" style="5" customWidth="1"/>
    <col min="2816" max="2816" width="12" style="5" bestFit="1" customWidth="1"/>
    <col min="2817" max="2817" width="10.28515625" style="5" customWidth="1"/>
    <col min="2818" max="2818" width="9.5703125" style="5" bestFit="1" customWidth="1"/>
    <col min="2819" max="2819" width="9.85546875" style="5" bestFit="1" customWidth="1"/>
    <col min="2820" max="2821" width="9.140625" style="5"/>
    <col min="2822" max="2823" width="10.42578125" style="5" bestFit="1" customWidth="1"/>
    <col min="2824" max="3053" width="9.140625" style="5"/>
    <col min="3054" max="3054" width="13.7109375" style="5" bestFit="1" customWidth="1"/>
    <col min="3055" max="3055" width="10.140625" style="5" bestFit="1" customWidth="1"/>
    <col min="3056" max="3056" width="10.5703125" style="5" bestFit="1" customWidth="1"/>
    <col min="3057" max="3058" width="11.140625" style="5" bestFit="1" customWidth="1"/>
    <col min="3059" max="3060" width="9.85546875" style="5" bestFit="1" customWidth="1"/>
    <col min="3061" max="3062" width="9.140625" style="5"/>
    <col min="3063" max="3063" width="10.5703125" style="5" bestFit="1" customWidth="1"/>
    <col min="3064" max="3065" width="10.5703125" style="5" customWidth="1"/>
    <col min="3066" max="3066" width="11.140625" style="5" bestFit="1" customWidth="1"/>
    <col min="3067" max="3068" width="11.7109375" style="5" bestFit="1" customWidth="1"/>
    <col min="3069" max="3069" width="8" style="5" bestFit="1" customWidth="1"/>
    <col min="3070" max="3071" width="8" style="5" customWidth="1"/>
    <col min="3072" max="3072" width="12" style="5" bestFit="1" customWidth="1"/>
    <col min="3073" max="3073" width="10.28515625" style="5" customWidth="1"/>
    <col min="3074" max="3074" width="9.5703125" style="5" bestFit="1" customWidth="1"/>
    <col min="3075" max="3075" width="9.85546875" style="5" bestFit="1" customWidth="1"/>
    <col min="3076" max="3077" width="9.140625" style="5"/>
    <col min="3078" max="3079" width="10.42578125" style="5" bestFit="1" customWidth="1"/>
    <col min="3080" max="3309" width="9.140625" style="5"/>
    <col min="3310" max="3310" width="13.7109375" style="5" bestFit="1" customWidth="1"/>
    <col min="3311" max="3311" width="10.140625" style="5" bestFit="1" customWidth="1"/>
    <col min="3312" max="3312" width="10.5703125" style="5" bestFit="1" customWidth="1"/>
    <col min="3313" max="3314" width="11.140625" style="5" bestFit="1" customWidth="1"/>
    <col min="3315" max="3316" width="9.85546875" style="5" bestFit="1" customWidth="1"/>
    <col min="3317" max="3318" width="9.140625" style="5"/>
    <col min="3319" max="3319" width="10.5703125" style="5" bestFit="1" customWidth="1"/>
    <col min="3320" max="3321" width="10.5703125" style="5" customWidth="1"/>
    <col min="3322" max="3322" width="11.140625" style="5" bestFit="1" customWidth="1"/>
    <col min="3323" max="3324" width="11.7109375" style="5" bestFit="1" customWidth="1"/>
    <col min="3325" max="3325" width="8" style="5" bestFit="1" customWidth="1"/>
    <col min="3326" max="3327" width="8" style="5" customWidth="1"/>
    <col min="3328" max="3328" width="12" style="5" bestFit="1" customWidth="1"/>
    <col min="3329" max="3329" width="10.28515625" style="5" customWidth="1"/>
    <col min="3330" max="3330" width="9.5703125" style="5" bestFit="1" customWidth="1"/>
    <col min="3331" max="3331" width="9.85546875" style="5" bestFit="1" customWidth="1"/>
    <col min="3332" max="3333" width="9.140625" style="5"/>
    <col min="3334" max="3335" width="10.42578125" style="5" bestFit="1" customWidth="1"/>
    <col min="3336" max="3565" width="9.140625" style="5"/>
    <col min="3566" max="3566" width="13.7109375" style="5" bestFit="1" customWidth="1"/>
    <col min="3567" max="3567" width="10.140625" style="5" bestFit="1" customWidth="1"/>
    <col min="3568" max="3568" width="10.5703125" style="5" bestFit="1" customWidth="1"/>
    <col min="3569" max="3570" width="11.140625" style="5" bestFit="1" customWidth="1"/>
    <col min="3571" max="3572" width="9.85546875" style="5" bestFit="1" customWidth="1"/>
    <col min="3573" max="3574" width="9.140625" style="5"/>
    <col min="3575" max="3575" width="10.5703125" style="5" bestFit="1" customWidth="1"/>
    <col min="3576" max="3577" width="10.5703125" style="5" customWidth="1"/>
    <col min="3578" max="3578" width="11.140625" style="5" bestFit="1" customWidth="1"/>
    <col min="3579" max="3580" width="11.7109375" style="5" bestFit="1" customWidth="1"/>
    <col min="3581" max="3581" width="8" style="5" bestFit="1" customWidth="1"/>
    <col min="3582" max="3583" width="8" style="5" customWidth="1"/>
    <col min="3584" max="3584" width="12" style="5" bestFit="1" customWidth="1"/>
    <col min="3585" max="3585" width="10.28515625" style="5" customWidth="1"/>
    <col min="3586" max="3586" width="9.5703125" style="5" bestFit="1" customWidth="1"/>
    <col min="3587" max="3587" width="9.85546875" style="5" bestFit="1" customWidth="1"/>
    <col min="3588" max="3589" width="9.140625" style="5"/>
    <col min="3590" max="3591" width="10.42578125" style="5" bestFit="1" customWidth="1"/>
    <col min="3592" max="3821" width="9.140625" style="5"/>
    <col min="3822" max="3822" width="13.7109375" style="5" bestFit="1" customWidth="1"/>
    <col min="3823" max="3823" width="10.140625" style="5" bestFit="1" customWidth="1"/>
    <col min="3824" max="3824" width="10.5703125" style="5" bestFit="1" customWidth="1"/>
    <col min="3825" max="3826" width="11.140625" style="5" bestFit="1" customWidth="1"/>
    <col min="3827" max="3828" width="9.85546875" style="5" bestFit="1" customWidth="1"/>
    <col min="3829" max="3830" width="9.140625" style="5"/>
    <col min="3831" max="3831" width="10.5703125" style="5" bestFit="1" customWidth="1"/>
    <col min="3832" max="3833" width="10.5703125" style="5" customWidth="1"/>
    <col min="3834" max="3834" width="11.140625" style="5" bestFit="1" customWidth="1"/>
    <col min="3835" max="3836" width="11.7109375" style="5" bestFit="1" customWidth="1"/>
    <col min="3837" max="3837" width="8" style="5" bestFit="1" customWidth="1"/>
    <col min="3838" max="3839" width="8" style="5" customWidth="1"/>
    <col min="3840" max="3840" width="12" style="5" bestFit="1" customWidth="1"/>
    <col min="3841" max="3841" width="10.28515625" style="5" customWidth="1"/>
    <col min="3842" max="3842" width="9.5703125" style="5" bestFit="1" customWidth="1"/>
    <col min="3843" max="3843" width="9.85546875" style="5" bestFit="1" customWidth="1"/>
    <col min="3844" max="3845" width="9.140625" style="5"/>
    <col min="3846" max="3847" width="10.42578125" style="5" bestFit="1" customWidth="1"/>
    <col min="3848" max="4077" width="9.140625" style="5"/>
    <col min="4078" max="4078" width="13.7109375" style="5" bestFit="1" customWidth="1"/>
    <col min="4079" max="4079" width="10.140625" style="5" bestFit="1" customWidth="1"/>
    <col min="4080" max="4080" width="10.5703125" style="5" bestFit="1" customWidth="1"/>
    <col min="4081" max="4082" width="11.140625" style="5" bestFit="1" customWidth="1"/>
    <col min="4083" max="4084" width="9.85546875" style="5" bestFit="1" customWidth="1"/>
    <col min="4085" max="4086" width="9.140625" style="5"/>
    <col min="4087" max="4087" width="10.5703125" style="5" bestFit="1" customWidth="1"/>
    <col min="4088" max="4089" width="10.5703125" style="5" customWidth="1"/>
    <col min="4090" max="4090" width="11.140625" style="5" bestFit="1" customWidth="1"/>
    <col min="4091" max="4092" width="11.7109375" style="5" bestFit="1" customWidth="1"/>
    <col min="4093" max="4093" width="8" style="5" bestFit="1" customWidth="1"/>
    <col min="4094" max="4095" width="8" style="5" customWidth="1"/>
    <col min="4096" max="4096" width="12" style="5" bestFit="1" customWidth="1"/>
    <col min="4097" max="4097" width="10.28515625" style="5" customWidth="1"/>
    <col min="4098" max="4098" width="9.5703125" style="5" bestFit="1" customWidth="1"/>
    <col min="4099" max="4099" width="9.85546875" style="5" bestFit="1" customWidth="1"/>
    <col min="4100" max="4101" width="9.140625" style="5"/>
    <col min="4102" max="4103" width="10.42578125" style="5" bestFit="1" customWidth="1"/>
    <col min="4104" max="4333" width="9.140625" style="5"/>
    <col min="4334" max="4334" width="13.7109375" style="5" bestFit="1" customWidth="1"/>
    <col min="4335" max="4335" width="10.140625" style="5" bestFit="1" customWidth="1"/>
    <col min="4336" max="4336" width="10.5703125" style="5" bestFit="1" customWidth="1"/>
    <col min="4337" max="4338" width="11.140625" style="5" bestFit="1" customWidth="1"/>
    <col min="4339" max="4340" width="9.85546875" style="5" bestFit="1" customWidth="1"/>
    <col min="4341" max="4342" width="9.140625" style="5"/>
    <col min="4343" max="4343" width="10.5703125" style="5" bestFit="1" customWidth="1"/>
    <col min="4344" max="4345" width="10.5703125" style="5" customWidth="1"/>
    <col min="4346" max="4346" width="11.140625" style="5" bestFit="1" customWidth="1"/>
    <col min="4347" max="4348" width="11.7109375" style="5" bestFit="1" customWidth="1"/>
    <col min="4349" max="4349" width="8" style="5" bestFit="1" customWidth="1"/>
    <col min="4350" max="4351" width="8" style="5" customWidth="1"/>
    <col min="4352" max="4352" width="12" style="5" bestFit="1" customWidth="1"/>
    <col min="4353" max="4353" width="10.28515625" style="5" customWidth="1"/>
    <col min="4354" max="4354" width="9.5703125" style="5" bestFit="1" customWidth="1"/>
    <col min="4355" max="4355" width="9.85546875" style="5" bestFit="1" customWidth="1"/>
    <col min="4356" max="4357" width="9.140625" style="5"/>
    <col min="4358" max="4359" width="10.42578125" style="5" bestFit="1" customWidth="1"/>
    <col min="4360" max="4589" width="9.140625" style="5"/>
    <col min="4590" max="4590" width="13.7109375" style="5" bestFit="1" customWidth="1"/>
    <col min="4591" max="4591" width="10.140625" style="5" bestFit="1" customWidth="1"/>
    <col min="4592" max="4592" width="10.5703125" style="5" bestFit="1" customWidth="1"/>
    <col min="4593" max="4594" width="11.140625" style="5" bestFit="1" customWidth="1"/>
    <col min="4595" max="4596" width="9.85546875" style="5" bestFit="1" customWidth="1"/>
    <col min="4597" max="4598" width="9.140625" style="5"/>
    <col min="4599" max="4599" width="10.5703125" style="5" bestFit="1" customWidth="1"/>
    <col min="4600" max="4601" width="10.5703125" style="5" customWidth="1"/>
    <col min="4602" max="4602" width="11.140625" style="5" bestFit="1" customWidth="1"/>
    <col min="4603" max="4604" width="11.7109375" style="5" bestFit="1" customWidth="1"/>
    <col min="4605" max="4605" width="8" style="5" bestFit="1" customWidth="1"/>
    <col min="4606" max="4607" width="8" style="5" customWidth="1"/>
    <col min="4608" max="4608" width="12" style="5" bestFit="1" customWidth="1"/>
    <col min="4609" max="4609" width="10.28515625" style="5" customWidth="1"/>
    <col min="4610" max="4610" width="9.5703125" style="5" bestFit="1" customWidth="1"/>
    <col min="4611" max="4611" width="9.85546875" style="5" bestFit="1" customWidth="1"/>
    <col min="4612" max="4613" width="9.140625" style="5"/>
    <col min="4614" max="4615" width="10.42578125" style="5" bestFit="1" customWidth="1"/>
    <col min="4616" max="4845" width="9.140625" style="5"/>
    <col min="4846" max="4846" width="13.7109375" style="5" bestFit="1" customWidth="1"/>
    <col min="4847" max="4847" width="10.140625" style="5" bestFit="1" customWidth="1"/>
    <col min="4848" max="4848" width="10.5703125" style="5" bestFit="1" customWidth="1"/>
    <col min="4849" max="4850" width="11.140625" style="5" bestFit="1" customWidth="1"/>
    <col min="4851" max="4852" width="9.85546875" style="5" bestFit="1" customWidth="1"/>
    <col min="4853" max="4854" width="9.140625" style="5"/>
    <col min="4855" max="4855" width="10.5703125" style="5" bestFit="1" customWidth="1"/>
    <col min="4856" max="4857" width="10.5703125" style="5" customWidth="1"/>
    <col min="4858" max="4858" width="11.140625" style="5" bestFit="1" customWidth="1"/>
    <col min="4859" max="4860" width="11.7109375" style="5" bestFit="1" customWidth="1"/>
    <col min="4861" max="4861" width="8" style="5" bestFit="1" customWidth="1"/>
    <col min="4862" max="4863" width="8" style="5" customWidth="1"/>
    <col min="4864" max="4864" width="12" style="5" bestFit="1" customWidth="1"/>
    <col min="4865" max="4865" width="10.28515625" style="5" customWidth="1"/>
    <col min="4866" max="4866" width="9.5703125" style="5" bestFit="1" customWidth="1"/>
    <col min="4867" max="4867" width="9.85546875" style="5" bestFit="1" customWidth="1"/>
    <col min="4868" max="4869" width="9.140625" style="5"/>
    <col min="4870" max="4871" width="10.42578125" style="5" bestFit="1" customWidth="1"/>
    <col min="4872" max="5101" width="9.140625" style="5"/>
    <col min="5102" max="5102" width="13.7109375" style="5" bestFit="1" customWidth="1"/>
    <col min="5103" max="5103" width="10.140625" style="5" bestFit="1" customWidth="1"/>
    <col min="5104" max="5104" width="10.5703125" style="5" bestFit="1" customWidth="1"/>
    <col min="5105" max="5106" width="11.140625" style="5" bestFit="1" customWidth="1"/>
    <col min="5107" max="5108" width="9.85546875" style="5" bestFit="1" customWidth="1"/>
    <col min="5109" max="5110" width="9.140625" style="5"/>
    <col min="5111" max="5111" width="10.5703125" style="5" bestFit="1" customWidth="1"/>
    <col min="5112" max="5113" width="10.5703125" style="5" customWidth="1"/>
    <col min="5114" max="5114" width="11.140625" style="5" bestFit="1" customWidth="1"/>
    <col min="5115" max="5116" width="11.7109375" style="5" bestFit="1" customWidth="1"/>
    <col min="5117" max="5117" width="8" style="5" bestFit="1" customWidth="1"/>
    <col min="5118" max="5119" width="8" style="5" customWidth="1"/>
    <col min="5120" max="5120" width="12" style="5" bestFit="1" customWidth="1"/>
    <col min="5121" max="5121" width="10.28515625" style="5" customWidth="1"/>
    <col min="5122" max="5122" width="9.5703125" style="5" bestFit="1" customWidth="1"/>
    <col min="5123" max="5123" width="9.85546875" style="5" bestFit="1" customWidth="1"/>
    <col min="5124" max="5125" width="9.140625" style="5"/>
    <col min="5126" max="5127" width="10.42578125" style="5" bestFit="1" customWidth="1"/>
    <col min="5128" max="5357" width="9.140625" style="5"/>
    <col min="5358" max="5358" width="13.7109375" style="5" bestFit="1" customWidth="1"/>
    <col min="5359" max="5359" width="10.140625" style="5" bestFit="1" customWidth="1"/>
    <col min="5360" max="5360" width="10.5703125" style="5" bestFit="1" customWidth="1"/>
    <col min="5361" max="5362" width="11.140625" style="5" bestFit="1" customWidth="1"/>
    <col min="5363" max="5364" width="9.85546875" style="5" bestFit="1" customWidth="1"/>
    <col min="5365" max="5366" width="9.140625" style="5"/>
    <col min="5367" max="5367" width="10.5703125" style="5" bestFit="1" customWidth="1"/>
    <col min="5368" max="5369" width="10.5703125" style="5" customWidth="1"/>
    <col min="5370" max="5370" width="11.140625" style="5" bestFit="1" customWidth="1"/>
    <col min="5371" max="5372" width="11.7109375" style="5" bestFit="1" customWidth="1"/>
    <col min="5373" max="5373" width="8" style="5" bestFit="1" customWidth="1"/>
    <col min="5374" max="5375" width="8" style="5" customWidth="1"/>
    <col min="5376" max="5376" width="12" style="5" bestFit="1" customWidth="1"/>
    <col min="5377" max="5377" width="10.28515625" style="5" customWidth="1"/>
    <col min="5378" max="5378" width="9.5703125" style="5" bestFit="1" customWidth="1"/>
    <col min="5379" max="5379" width="9.85546875" style="5" bestFit="1" customWidth="1"/>
    <col min="5380" max="5381" width="9.140625" style="5"/>
    <col min="5382" max="5383" width="10.42578125" style="5" bestFit="1" customWidth="1"/>
    <col min="5384" max="5613" width="9.140625" style="5"/>
    <col min="5614" max="5614" width="13.7109375" style="5" bestFit="1" customWidth="1"/>
    <col min="5615" max="5615" width="10.140625" style="5" bestFit="1" customWidth="1"/>
    <col min="5616" max="5616" width="10.5703125" style="5" bestFit="1" customWidth="1"/>
    <col min="5617" max="5618" width="11.140625" style="5" bestFit="1" customWidth="1"/>
    <col min="5619" max="5620" width="9.85546875" style="5" bestFit="1" customWidth="1"/>
    <col min="5621" max="5622" width="9.140625" style="5"/>
    <col min="5623" max="5623" width="10.5703125" style="5" bestFit="1" customWidth="1"/>
    <col min="5624" max="5625" width="10.5703125" style="5" customWidth="1"/>
    <col min="5626" max="5626" width="11.140625" style="5" bestFit="1" customWidth="1"/>
    <col min="5627" max="5628" width="11.7109375" style="5" bestFit="1" customWidth="1"/>
    <col min="5629" max="5629" width="8" style="5" bestFit="1" customWidth="1"/>
    <col min="5630" max="5631" width="8" style="5" customWidth="1"/>
    <col min="5632" max="5632" width="12" style="5" bestFit="1" customWidth="1"/>
    <col min="5633" max="5633" width="10.28515625" style="5" customWidth="1"/>
    <col min="5634" max="5634" width="9.5703125" style="5" bestFit="1" customWidth="1"/>
    <col min="5635" max="5635" width="9.85546875" style="5" bestFit="1" customWidth="1"/>
    <col min="5636" max="5637" width="9.140625" style="5"/>
    <col min="5638" max="5639" width="10.42578125" style="5" bestFit="1" customWidth="1"/>
    <col min="5640" max="5869" width="9.140625" style="5"/>
    <col min="5870" max="5870" width="13.7109375" style="5" bestFit="1" customWidth="1"/>
    <col min="5871" max="5871" width="10.140625" style="5" bestFit="1" customWidth="1"/>
    <col min="5872" max="5872" width="10.5703125" style="5" bestFit="1" customWidth="1"/>
    <col min="5873" max="5874" width="11.140625" style="5" bestFit="1" customWidth="1"/>
    <col min="5875" max="5876" width="9.85546875" style="5" bestFit="1" customWidth="1"/>
    <col min="5877" max="5878" width="9.140625" style="5"/>
    <col min="5879" max="5879" width="10.5703125" style="5" bestFit="1" customWidth="1"/>
    <col min="5880" max="5881" width="10.5703125" style="5" customWidth="1"/>
    <col min="5882" max="5882" width="11.140625" style="5" bestFit="1" customWidth="1"/>
    <col min="5883" max="5884" width="11.7109375" style="5" bestFit="1" customWidth="1"/>
    <col min="5885" max="5885" width="8" style="5" bestFit="1" customWidth="1"/>
    <col min="5886" max="5887" width="8" style="5" customWidth="1"/>
    <col min="5888" max="5888" width="12" style="5" bestFit="1" customWidth="1"/>
    <col min="5889" max="5889" width="10.28515625" style="5" customWidth="1"/>
    <col min="5890" max="5890" width="9.5703125" style="5" bestFit="1" customWidth="1"/>
    <col min="5891" max="5891" width="9.85546875" style="5" bestFit="1" customWidth="1"/>
    <col min="5892" max="5893" width="9.140625" style="5"/>
    <col min="5894" max="5895" width="10.42578125" style="5" bestFit="1" customWidth="1"/>
    <col min="5896" max="6125" width="9.140625" style="5"/>
    <col min="6126" max="6126" width="13.7109375" style="5" bestFit="1" customWidth="1"/>
    <col min="6127" max="6127" width="10.140625" style="5" bestFit="1" customWidth="1"/>
    <col min="6128" max="6128" width="10.5703125" style="5" bestFit="1" customWidth="1"/>
    <col min="6129" max="6130" width="11.140625" style="5" bestFit="1" customWidth="1"/>
    <col min="6131" max="6132" width="9.85546875" style="5" bestFit="1" customWidth="1"/>
    <col min="6133" max="6134" width="9.140625" style="5"/>
    <col min="6135" max="6135" width="10.5703125" style="5" bestFit="1" customWidth="1"/>
    <col min="6136" max="6137" width="10.5703125" style="5" customWidth="1"/>
    <col min="6138" max="6138" width="11.140625" style="5" bestFit="1" customWidth="1"/>
    <col min="6139" max="6140" width="11.7109375" style="5" bestFit="1" customWidth="1"/>
    <col min="6141" max="6141" width="8" style="5" bestFit="1" customWidth="1"/>
    <col min="6142" max="6143" width="8" style="5" customWidth="1"/>
    <col min="6144" max="6144" width="12" style="5" bestFit="1" customWidth="1"/>
    <col min="6145" max="6145" width="10.28515625" style="5" customWidth="1"/>
    <col min="6146" max="6146" width="9.5703125" style="5" bestFit="1" customWidth="1"/>
    <col min="6147" max="6147" width="9.85546875" style="5" bestFit="1" customWidth="1"/>
    <col min="6148" max="6149" width="9.140625" style="5"/>
    <col min="6150" max="6151" width="10.42578125" style="5" bestFit="1" customWidth="1"/>
    <col min="6152" max="6381" width="9.140625" style="5"/>
    <col min="6382" max="6382" width="13.7109375" style="5" bestFit="1" customWidth="1"/>
    <col min="6383" max="6383" width="10.140625" style="5" bestFit="1" customWidth="1"/>
    <col min="6384" max="6384" width="10.5703125" style="5" bestFit="1" customWidth="1"/>
    <col min="6385" max="6386" width="11.140625" style="5" bestFit="1" customWidth="1"/>
    <col min="6387" max="6388" width="9.85546875" style="5" bestFit="1" customWidth="1"/>
    <col min="6389" max="6390" width="9.140625" style="5"/>
    <col min="6391" max="6391" width="10.5703125" style="5" bestFit="1" customWidth="1"/>
    <col min="6392" max="6393" width="10.5703125" style="5" customWidth="1"/>
    <col min="6394" max="6394" width="11.140625" style="5" bestFit="1" customWidth="1"/>
    <col min="6395" max="6396" width="11.7109375" style="5" bestFit="1" customWidth="1"/>
    <col min="6397" max="6397" width="8" style="5" bestFit="1" customWidth="1"/>
    <col min="6398" max="6399" width="8" style="5" customWidth="1"/>
    <col min="6400" max="6400" width="12" style="5" bestFit="1" customWidth="1"/>
    <col min="6401" max="6401" width="10.28515625" style="5" customWidth="1"/>
    <col min="6402" max="6402" width="9.5703125" style="5" bestFit="1" customWidth="1"/>
    <col min="6403" max="6403" width="9.85546875" style="5" bestFit="1" customWidth="1"/>
    <col min="6404" max="6405" width="9.140625" style="5"/>
    <col min="6406" max="6407" width="10.42578125" style="5" bestFit="1" customWidth="1"/>
    <col min="6408" max="6637" width="9.140625" style="5"/>
    <col min="6638" max="6638" width="13.7109375" style="5" bestFit="1" customWidth="1"/>
    <col min="6639" max="6639" width="10.140625" style="5" bestFit="1" customWidth="1"/>
    <col min="6640" max="6640" width="10.5703125" style="5" bestFit="1" customWidth="1"/>
    <col min="6641" max="6642" width="11.140625" style="5" bestFit="1" customWidth="1"/>
    <col min="6643" max="6644" width="9.85546875" style="5" bestFit="1" customWidth="1"/>
    <col min="6645" max="6646" width="9.140625" style="5"/>
    <col min="6647" max="6647" width="10.5703125" style="5" bestFit="1" customWidth="1"/>
    <col min="6648" max="6649" width="10.5703125" style="5" customWidth="1"/>
    <col min="6650" max="6650" width="11.140625" style="5" bestFit="1" customWidth="1"/>
    <col min="6651" max="6652" width="11.7109375" style="5" bestFit="1" customWidth="1"/>
    <col min="6653" max="6653" width="8" style="5" bestFit="1" customWidth="1"/>
    <col min="6654" max="6655" width="8" style="5" customWidth="1"/>
    <col min="6656" max="6656" width="12" style="5" bestFit="1" customWidth="1"/>
    <col min="6657" max="6657" width="10.28515625" style="5" customWidth="1"/>
    <col min="6658" max="6658" width="9.5703125" style="5" bestFit="1" customWidth="1"/>
    <col min="6659" max="6659" width="9.85546875" style="5" bestFit="1" customWidth="1"/>
    <col min="6660" max="6661" width="9.140625" style="5"/>
    <col min="6662" max="6663" width="10.42578125" style="5" bestFit="1" customWidth="1"/>
    <col min="6664" max="6893" width="9.140625" style="5"/>
    <col min="6894" max="6894" width="13.7109375" style="5" bestFit="1" customWidth="1"/>
    <col min="6895" max="6895" width="10.140625" style="5" bestFit="1" customWidth="1"/>
    <col min="6896" max="6896" width="10.5703125" style="5" bestFit="1" customWidth="1"/>
    <col min="6897" max="6898" width="11.140625" style="5" bestFit="1" customWidth="1"/>
    <col min="6899" max="6900" width="9.85546875" style="5" bestFit="1" customWidth="1"/>
    <col min="6901" max="6902" width="9.140625" style="5"/>
    <col min="6903" max="6903" width="10.5703125" style="5" bestFit="1" customWidth="1"/>
    <col min="6904" max="6905" width="10.5703125" style="5" customWidth="1"/>
    <col min="6906" max="6906" width="11.140625" style="5" bestFit="1" customWidth="1"/>
    <col min="6907" max="6908" width="11.7109375" style="5" bestFit="1" customWidth="1"/>
    <col min="6909" max="6909" width="8" style="5" bestFit="1" customWidth="1"/>
    <col min="6910" max="6911" width="8" style="5" customWidth="1"/>
    <col min="6912" max="6912" width="12" style="5" bestFit="1" customWidth="1"/>
    <col min="6913" max="6913" width="10.28515625" style="5" customWidth="1"/>
    <col min="6914" max="6914" width="9.5703125" style="5" bestFit="1" customWidth="1"/>
    <col min="6915" max="6915" width="9.85546875" style="5" bestFit="1" customWidth="1"/>
    <col min="6916" max="6917" width="9.140625" style="5"/>
    <col min="6918" max="6919" width="10.42578125" style="5" bestFit="1" customWidth="1"/>
    <col min="6920" max="7149" width="9.140625" style="5"/>
    <col min="7150" max="7150" width="13.7109375" style="5" bestFit="1" customWidth="1"/>
    <col min="7151" max="7151" width="10.140625" style="5" bestFit="1" customWidth="1"/>
    <col min="7152" max="7152" width="10.5703125" style="5" bestFit="1" customWidth="1"/>
    <col min="7153" max="7154" width="11.140625" style="5" bestFit="1" customWidth="1"/>
    <col min="7155" max="7156" width="9.85546875" style="5" bestFit="1" customWidth="1"/>
    <col min="7157" max="7158" width="9.140625" style="5"/>
    <col min="7159" max="7159" width="10.5703125" style="5" bestFit="1" customWidth="1"/>
    <col min="7160" max="7161" width="10.5703125" style="5" customWidth="1"/>
    <col min="7162" max="7162" width="11.140625" style="5" bestFit="1" customWidth="1"/>
    <col min="7163" max="7164" width="11.7109375" style="5" bestFit="1" customWidth="1"/>
    <col min="7165" max="7165" width="8" style="5" bestFit="1" customWidth="1"/>
    <col min="7166" max="7167" width="8" style="5" customWidth="1"/>
    <col min="7168" max="7168" width="12" style="5" bestFit="1" customWidth="1"/>
    <col min="7169" max="7169" width="10.28515625" style="5" customWidth="1"/>
    <col min="7170" max="7170" width="9.5703125" style="5" bestFit="1" customWidth="1"/>
    <col min="7171" max="7171" width="9.85546875" style="5" bestFit="1" customWidth="1"/>
    <col min="7172" max="7173" width="9.140625" style="5"/>
    <col min="7174" max="7175" width="10.42578125" style="5" bestFit="1" customWidth="1"/>
    <col min="7176" max="7405" width="9.140625" style="5"/>
    <col min="7406" max="7406" width="13.7109375" style="5" bestFit="1" customWidth="1"/>
    <col min="7407" max="7407" width="10.140625" style="5" bestFit="1" customWidth="1"/>
    <col min="7408" max="7408" width="10.5703125" style="5" bestFit="1" customWidth="1"/>
    <col min="7409" max="7410" width="11.140625" style="5" bestFit="1" customWidth="1"/>
    <col min="7411" max="7412" width="9.85546875" style="5" bestFit="1" customWidth="1"/>
    <col min="7413" max="7414" width="9.140625" style="5"/>
    <col min="7415" max="7415" width="10.5703125" style="5" bestFit="1" customWidth="1"/>
    <col min="7416" max="7417" width="10.5703125" style="5" customWidth="1"/>
    <col min="7418" max="7418" width="11.140625" style="5" bestFit="1" customWidth="1"/>
    <col min="7419" max="7420" width="11.7109375" style="5" bestFit="1" customWidth="1"/>
    <col min="7421" max="7421" width="8" style="5" bestFit="1" customWidth="1"/>
    <col min="7422" max="7423" width="8" style="5" customWidth="1"/>
    <col min="7424" max="7424" width="12" style="5" bestFit="1" customWidth="1"/>
    <col min="7425" max="7425" width="10.28515625" style="5" customWidth="1"/>
    <col min="7426" max="7426" width="9.5703125" style="5" bestFit="1" customWidth="1"/>
    <col min="7427" max="7427" width="9.85546875" style="5" bestFit="1" customWidth="1"/>
    <col min="7428" max="7429" width="9.140625" style="5"/>
    <col min="7430" max="7431" width="10.42578125" style="5" bestFit="1" customWidth="1"/>
    <col min="7432" max="7661" width="9.140625" style="5"/>
    <col min="7662" max="7662" width="13.7109375" style="5" bestFit="1" customWidth="1"/>
    <col min="7663" max="7663" width="10.140625" style="5" bestFit="1" customWidth="1"/>
    <col min="7664" max="7664" width="10.5703125" style="5" bestFit="1" customWidth="1"/>
    <col min="7665" max="7666" width="11.140625" style="5" bestFit="1" customWidth="1"/>
    <col min="7667" max="7668" width="9.85546875" style="5" bestFit="1" customWidth="1"/>
    <col min="7669" max="7670" width="9.140625" style="5"/>
    <col min="7671" max="7671" width="10.5703125" style="5" bestFit="1" customWidth="1"/>
    <col min="7672" max="7673" width="10.5703125" style="5" customWidth="1"/>
    <col min="7674" max="7674" width="11.140625" style="5" bestFit="1" customWidth="1"/>
    <col min="7675" max="7676" width="11.7109375" style="5" bestFit="1" customWidth="1"/>
    <col min="7677" max="7677" width="8" style="5" bestFit="1" customWidth="1"/>
    <col min="7678" max="7679" width="8" style="5" customWidth="1"/>
    <col min="7680" max="7680" width="12" style="5" bestFit="1" customWidth="1"/>
    <col min="7681" max="7681" width="10.28515625" style="5" customWidth="1"/>
    <col min="7682" max="7682" width="9.5703125" style="5" bestFit="1" customWidth="1"/>
    <col min="7683" max="7683" width="9.85546875" style="5" bestFit="1" customWidth="1"/>
    <col min="7684" max="7685" width="9.140625" style="5"/>
    <col min="7686" max="7687" width="10.42578125" style="5" bestFit="1" customWidth="1"/>
    <col min="7688" max="7917" width="9.140625" style="5"/>
    <col min="7918" max="7918" width="13.7109375" style="5" bestFit="1" customWidth="1"/>
    <col min="7919" max="7919" width="10.140625" style="5" bestFit="1" customWidth="1"/>
    <col min="7920" max="7920" width="10.5703125" style="5" bestFit="1" customWidth="1"/>
    <col min="7921" max="7922" width="11.140625" style="5" bestFit="1" customWidth="1"/>
    <col min="7923" max="7924" width="9.85546875" style="5" bestFit="1" customWidth="1"/>
    <col min="7925" max="7926" width="9.140625" style="5"/>
    <col min="7927" max="7927" width="10.5703125" style="5" bestFit="1" customWidth="1"/>
    <col min="7928" max="7929" width="10.5703125" style="5" customWidth="1"/>
    <col min="7930" max="7930" width="11.140625" style="5" bestFit="1" customWidth="1"/>
    <col min="7931" max="7932" width="11.7109375" style="5" bestFit="1" customWidth="1"/>
    <col min="7933" max="7933" width="8" style="5" bestFit="1" customWidth="1"/>
    <col min="7934" max="7935" width="8" style="5" customWidth="1"/>
    <col min="7936" max="7936" width="12" style="5" bestFit="1" customWidth="1"/>
    <col min="7937" max="7937" width="10.28515625" style="5" customWidth="1"/>
    <col min="7938" max="7938" width="9.5703125" style="5" bestFit="1" customWidth="1"/>
    <col min="7939" max="7939" width="9.85546875" style="5" bestFit="1" customWidth="1"/>
    <col min="7940" max="7941" width="9.140625" style="5"/>
    <col min="7942" max="7943" width="10.42578125" style="5" bestFit="1" customWidth="1"/>
    <col min="7944" max="8173" width="9.140625" style="5"/>
    <col min="8174" max="8174" width="13.7109375" style="5" bestFit="1" customWidth="1"/>
    <col min="8175" max="8175" width="10.140625" style="5" bestFit="1" customWidth="1"/>
    <col min="8176" max="8176" width="10.5703125" style="5" bestFit="1" customWidth="1"/>
    <col min="8177" max="8178" width="11.140625" style="5" bestFit="1" customWidth="1"/>
    <col min="8179" max="8180" width="9.85546875" style="5" bestFit="1" customWidth="1"/>
    <col min="8181" max="8182" width="9.140625" style="5"/>
    <col min="8183" max="8183" width="10.5703125" style="5" bestFit="1" customWidth="1"/>
    <col min="8184" max="8185" width="10.5703125" style="5" customWidth="1"/>
    <col min="8186" max="8186" width="11.140625" style="5" bestFit="1" customWidth="1"/>
    <col min="8187" max="8188" width="11.7109375" style="5" bestFit="1" customWidth="1"/>
    <col min="8189" max="8189" width="8" style="5" bestFit="1" customWidth="1"/>
    <col min="8190" max="8191" width="8" style="5" customWidth="1"/>
    <col min="8192" max="8192" width="12" style="5" bestFit="1" customWidth="1"/>
    <col min="8193" max="8193" width="10.28515625" style="5" customWidth="1"/>
    <col min="8194" max="8194" width="9.5703125" style="5" bestFit="1" customWidth="1"/>
    <col min="8195" max="8195" width="9.85546875" style="5" bestFit="1" customWidth="1"/>
    <col min="8196" max="8197" width="9.140625" style="5"/>
    <col min="8198" max="8199" width="10.42578125" style="5" bestFit="1" customWidth="1"/>
    <col min="8200" max="8429" width="9.140625" style="5"/>
    <col min="8430" max="8430" width="13.7109375" style="5" bestFit="1" customWidth="1"/>
    <col min="8431" max="8431" width="10.140625" style="5" bestFit="1" customWidth="1"/>
    <col min="8432" max="8432" width="10.5703125" style="5" bestFit="1" customWidth="1"/>
    <col min="8433" max="8434" width="11.140625" style="5" bestFit="1" customWidth="1"/>
    <col min="8435" max="8436" width="9.85546875" style="5" bestFit="1" customWidth="1"/>
    <col min="8437" max="8438" width="9.140625" style="5"/>
    <col min="8439" max="8439" width="10.5703125" style="5" bestFit="1" customWidth="1"/>
    <col min="8440" max="8441" width="10.5703125" style="5" customWidth="1"/>
    <col min="8442" max="8442" width="11.140625" style="5" bestFit="1" customWidth="1"/>
    <col min="8443" max="8444" width="11.7109375" style="5" bestFit="1" customWidth="1"/>
    <col min="8445" max="8445" width="8" style="5" bestFit="1" customWidth="1"/>
    <col min="8446" max="8447" width="8" style="5" customWidth="1"/>
    <col min="8448" max="8448" width="12" style="5" bestFit="1" customWidth="1"/>
    <col min="8449" max="8449" width="10.28515625" style="5" customWidth="1"/>
    <col min="8450" max="8450" width="9.5703125" style="5" bestFit="1" customWidth="1"/>
    <col min="8451" max="8451" width="9.85546875" style="5" bestFit="1" customWidth="1"/>
    <col min="8452" max="8453" width="9.140625" style="5"/>
    <col min="8454" max="8455" width="10.42578125" style="5" bestFit="1" customWidth="1"/>
    <col min="8456" max="8685" width="9.140625" style="5"/>
    <col min="8686" max="8686" width="13.7109375" style="5" bestFit="1" customWidth="1"/>
    <col min="8687" max="8687" width="10.140625" style="5" bestFit="1" customWidth="1"/>
    <col min="8688" max="8688" width="10.5703125" style="5" bestFit="1" customWidth="1"/>
    <col min="8689" max="8690" width="11.140625" style="5" bestFit="1" customWidth="1"/>
    <col min="8691" max="8692" width="9.85546875" style="5" bestFit="1" customWidth="1"/>
    <col min="8693" max="8694" width="9.140625" style="5"/>
    <col min="8695" max="8695" width="10.5703125" style="5" bestFit="1" customWidth="1"/>
    <col min="8696" max="8697" width="10.5703125" style="5" customWidth="1"/>
    <col min="8698" max="8698" width="11.140625" style="5" bestFit="1" customWidth="1"/>
    <col min="8699" max="8700" width="11.7109375" style="5" bestFit="1" customWidth="1"/>
    <col min="8701" max="8701" width="8" style="5" bestFit="1" customWidth="1"/>
    <col min="8702" max="8703" width="8" style="5" customWidth="1"/>
    <col min="8704" max="8704" width="12" style="5" bestFit="1" customWidth="1"/>
    <col min="8705" max="8705" width="10.28515625" style="5" customWidth="1"/>
    <col min="8706" max="8706" width="9.5703125" style="5" bestFit="1" customWidth="1"/>
    <col min="8707" max="8707" width="9.85546875" style="5" bestFit="1" customWidth="1"/>
    <col min="8708" max="8709" width="9.140625" style="5"/>
    <col min="8710" max="8711" width="10.42578125" style="5" bestFit="1" customWidth="1"/>
    <col min="8712" max="8941" width="9.140625" style="5"/>
    <col min="8942" max="8942" width="13.7109375" style="5" bestFit="1" customWidth="1"/>
    <col min="8943" max="8943" width="10.140625" style="5" bestFit="1" customWidth="1"/>
    <col min="8944" max="8944" width="10.5703125" style="5" bestFit="1" customWidth="1"/>
    <col min="8945" max="8946" width="11.140625" style="5" bestFit="1" customWidth="1"/>
    <col min="8947" max="8948" width="9.85546875" style="5" bestFit="1" customWidth="1"/>
    <col min="8949" max="8950" width="9.140625" style="5"/>
    <col min="8951" max="8951" width="10.5703125" style="5" bestFit="1" customWidth="1"/>
    <col min="8952" max="8953" width="10.5703125" style="5" customWidth="1"/>
    <col min="8954" max="8954" width="11.140625" style="5" bestFit="1" customWidth="1"/>
    <col min="8955" max="8956" width="11.7109375" style="5" bestFit="1" customWidth="1"/>
    <col min="8957" max="8957" width="8" style="5" bestFit="1" customWidth="1"/>
    <col min="8958" max="8959" width="8" style="5" customWidth="1"/>
    <col min="8960" max="8960" width="12" style="5" bestFit="1" customWidth="1"/>
    <col min="8961" max="8961" width="10.28515625" style="5" customWidth="1"/>
    <col min="8962" max="8962" width="9.5703125" style="5" bestFit="1" customWidth="1"/>
    <col min="8963" max="8963" width="9.85546875" style="5" bestFit="1" customWidth="1"/>
    <col min="8964" max="8965" width="9.140625" style="5"/>
    <col min="8966" max="8967" width="10.42578125" style="5" bestFit="1" customWidth="1"/>
    <col min="8968" max="9197" width="9.140625" style="5"/>
    <col min="9198" max="9198" width="13.7109375" style="5" bestFit="1" customWidth="1"/>
    <col min="9199" max="9199" width="10.140625" style="5" bestFit="1" customWidth="1"/>
    <col min="9200" max="9200" width="10.5703125" style="5" bestFit="1" customWidth="1"/>
    <col min="9201" max="9202" width="11.140625" style="5" bestFit="1" customWidth="1"/>
    <col min="9203" max="9204" width="9.85546875" style="5" bestFit="1" customWidth="1"/>
    <col min="9205" max="9206" width="9.140625" style="5"/>
    <col min="9207" max="9207" width="10.5703125" style="5" bestFit="1" customWidth="1"/>
    <col min="9208" max="9209" width="10.5703125" style="5" customWidth="1"/>
    <col min="9210" max="9210" width="11.140625" style="5" bestFit="1" customWidth="1"/>
    <col min="9211" max="9212" width="11.7109375" style="5" bestFit="1" customWidth="1"/>
    <col min="9213" max="9213" width="8" style="5" bestFit="1" customWidth="1"/>
    <col min="9214" max="9215" width="8" style="5" customWidth="1"/>
    <col min="9216" max="9216" width="12" style="5" bestFit="1" customWidth="1"/>
    <col min="9217" max="9217" width="10.28515625" style="5" customWidth="1"/>
    <col min="9218" max="9218" width="9.5703125" style="5" bestFit="1" customWidth="1"/>
    <col min="9219" max="9219" width="9.85546875" style="5" bestFit="1" customWidth="1"/>
    <col min="9220" max="9221" width="9.140625" style="5"/>
    <col min="9222" max="9223" width="10.42578125" style="5" bestFit="1" customWidth="1"/>
    <col min="9224" max="9453" width="9.140625" style="5"/>
    <col min="9454" max="9454" width="13.7109375" style="5" bestFit="1" customWidth="1"/>
    <col min="9455" max="9455" width="10.140625" style="5" bestFit="1" customWidth="1"/>
    <col min="9456" max="9456" width="10.5703125" style="5" bestFit="1" customWidth="1"/>
    <col min="9457" max="9458" width="11.140625" style="5" bestFit="1" customWidth="1"/>
    <col min="9459" max="9460" width="9.85546875" style="5" bestFit="1" customWidth="1"/>
    <col min="9461" max="9462" width="9.140625" style="5"/>
    <col min="9463" max="9463" width="10.5703125" style="5" bestFit="1" customWidth="1"/>
    <col min="9464" max="9465" width="10.5703125" style="5" customWidth="1"/>
    <col min="9466" max="9466" width="11.140625" style="5" bestFit="1" customWidth="1"/>
    <col min="9467" max="9468" width="11.7109375" style="5" bestFit="1" customWidth="1"/>
    <col min="9469" max="9469" width="8" style="5" bestFit="1" customWidth="1"/>
    <col min="9470" max="9471" width="8" style="5" customWidth="1"/>
    <col min="9472" max="9472" width="12" style="5" bestFit="1" customWidth="1"/>
    <col min="9473" max="9473" width="10.28515625" style="5" customWidth="1"/>
    <col min="9474" max="9474" width="9.5703125" style="5" bestFit="1" customWidth="1"/>
    <col min="9475" max="9475" width="9.85546875" style="5" bestFit="1" customWidth="1"/>
    <col min="9476" max="9477" width="9.140625" style="5"/>
    <col min="9478" max="9479" width="10.42578125" style="5" bestFit="1" customWidth="1"/>
    <col min="9480" max="9709" width="9.140625" style="5"/>
    <col min="9710" max="9710" width="13.7109375" style="5" bestFit="1" customWidth="1"/>
    <col min="9711" max="9711" width="10.140625" style="5" bestFit="1" customWidth="1"/>
    <col min="9712" max="9712" width="10.5703125" style="5" bestFit="1" customWidth="1"/>
    <col min="9713" max="9714" width="11.140625" style="5" bestFit="1" customWidth="1"/>
    <col min="9715" max="9716" width="9.85546875" style="5" bestFit="1" customWidth="1"/>
    <col min="9717" max="9718" width="9.140625" style="5"/>
    <col min="9719" max="9719" width="10.5703125" style="5" bestFit="1" customWidth="1"/>
    <col min="9720" max="9721" width="10.5703125" style="5" customWidth="1"/>
    <col min="9722" max="9722" width="11.140625" style="5" bestFit="1" customWidth="1"/>
    <col min="9723" max="9724" width="11.7109375" style="5" bestFit="1" customWidth="1"/>
    <col min="9725" max="9725" width="8" style="5" bestFit="1" customWidth="1"/>
    <col min="9726" max="9727" width="8" style="5" customWidth="1"/>
    <col min="9728" max="9728" width="12" style="5" bestFit="1" customWidth="1"/>
    <col min="9729" max="9729" width="10.28515625" style="5" customWidth="1"/>
    <col min="9730" max="9730" width="9.5703125" style="5" bestFit="1" customWidth="1"/>
    <col min="9731" max="9731" width="9.85546875" style="5" bestFit="1" customWidth="1"/>
    <col min="9732" max="9733" width="9.140625" style="5"/>
    <col min="9734" max="9735" width="10.42578125" style="5" bestFit="1" customWidth="1"/>
    <col min="9736" max="9965" width="9.140625" style="5"/>
    <col min="9966" max="9966" width="13.7109375" style="5" bestFit="1" customWidth="1"/>
    <col min="9967" max="9967" width="10.140625" style="5" bestFit="1" customWidth="1"/>
    <col min="9968" max="9968" width="10.5703125" style="5" bestFit="1" customWidth="1"/>
    <col min="9969" max="9970" width="11.140625" style="5" bestFit="1" customWidth="1"/>
    <col min="9971" max="9972" width="9.85546875" style="5" bestFit="1" customWidth="1"/>
    <col min="9973" max="9974" width="9.140625" style="5"/>
    <col min="9975" max="9975" width="10.5703125" style="5" bestFit="1" customWidth="1"/>
    <col min="9976" max="9977" width="10.5703125" style="5" customWidth="1"/>
    <col min="9978" max="9978" width="11.140625" style="5" bestFit="1" customWidth="1"/>
    <col min="9979" max="9980" width="11.7109375" style="5" bestFit="1" customWidth="1"/>
    <col min="9981" max="9981" width="8" style="5" bestFit="1" customWidth="1"/>
    <col min="9982" max="9983" width="8" style="5" customWidth="1"/>
    <col min="9984" max="9984" width="12" style="5" bestFit="1" customWidth="1"/>
    <col min="9985" max="9985" width="10.28515625" style="5" customWidth="1"/>
    <col min="9986" max="9986" width="9.5703125" style="5" bestFit="1" customWidth="1"/>
    <col min="9987" max="9987" width="9.85546875" style="5" bestFit="1" customWidth="1"/>
    <col min="9988" max="9989" width="9.140625" style="5"/>
    <col min="9990" max="9991" width="10.42578125" style="5" bestFit="1" customWidth="1"/>
    <col min="9992" max="10221" width="9.140625" style="5"/>
    <col min="10222" max="10222" width="13.7109375" style="5" bestFit="1" customWidth="1"/>
    <col min="10223" max="10223" width="10.140625" style="5" bestFit="1" customWidth="1"/>
    <col min="10224" max="10224" width="10.5703125" style="5" bestFit="1" customWidth="1"/>
    <col min="10225" max="10226" width="11.140625" style="5" bestFit="1" customWidth="1"/>
    <col min="10227" max="10228" width="9.85546875" style="5" bestFit="1" customWidth="1"/>
    <col min="10229" max="10230" width="9.140625" style="5"/>
    <col min="10231" max="10231" width="10.5703125" style="5" bestFit="1" customWidth="1"/>
    <col min="10232" max="10233" width="10.5703125" style="5" customWidth="1"/>
    <col min="10234" max="10234" width="11.140625" style="5" bestFit="1" customWidth="1"/>
    <col min="10235" max="10236" width="11.7109375" style="5" bestFit="1" customWidth="1"/>
    <col min="10237" max="10237" width="8" style="5" bestFit="1" customWidth="1"/>
    <col min="10238" max="10239" width="8" style="5" customWidth="1"/>
    <col min="10240" max="10240" width="12" style="5" bestFit="1" customWidth="1"/>
    <col min="10241" max="10241" width="10.28515625" style="5" customWidth="1"/>
    <col min="10242" max="10242" width="9.5703125" style="5" bestFit="1" customWidth="1"/>
    <col min="10243" max="10243" width="9.85546875" style="5" bestFit="1" customWidth="1"/>
    <col min="10244" max="10245" width="9.140625" style="5"/>
    <col min="10246" max="10247" width="10.42578125" style="5" bestFit="1" customWidth="1"/>
    <col min="10248" max="10477" width="9.140625" style="5"/>
    <col min="10478" max="10478" width="13.7109375" style="5" bestFit="1" customWidth="1"/>
    <col min="10479" max="10479" width="10.140625" style="5" bestFit="1" customWidth="1"/>
    <col min="10480" max="10480" width="10.5703125" style="5" bestFit="1" customWidth="1"/>
    <col min="10481" max="10482" width="11.140625" style="5" bestFit="1" customWidth="1"/>
    <col min="10483" max="10484" width="9.85546875" style="5" bestFit="1" customWidth="1"/>
    <col min="10485" max="10486" width="9.140625" style="5"/>
    <col min="10487" max="10487" width="10.5703125" style="5" bestFit="1" customWidth="1"/>
    <col min="10488" max="10489" width="10.5703125" style="5" customWidth="1"/>
    <col min="10490" max="10490" width="11.140625" style="5" bestFit="1" customWidth="1"/>
    <col min="10491" max="10492" width="11.7109375" style="5" bestFit="1" customWidth="1"/>
    <col min="10493" max="10493" width="8" style="5" bestFit="1" customWidth="1"/>
    <col min="10494" max="10495" width="8" style="5" customWidth="1"/>
    <col min="10496" max="10496" width="12" style="5" bestFit="1" customWidth="1"/>
    <col min="10497" max="10497" width="10.28515625" style="5" customWidth="1"/>
    <col min="10498" max="10498" width="9.5703125" style="5" bestFit="1" customWidth="1"/>
    <col min="10499" max="10499" width="9.85546875" style="5" bestFit="1" customWidth="1"/>
    <col min="10500" max="10501" width="9.140625" style="5"/>
    <col min="10502" max="10503" width="10.42578125" style="5" bestFit="1" customWidth="1"/>
    <col min="10504" max="10733" width="9.140625" style="5"/>
    <col min="10734" max="10734" width="13.7109375" style="5" bestFit="1" customWidth="1"/>
    <col min="10735" max="10735" width="10.140625" style="5" bestFit="1" customWidth="1"/>
    <col min="10736" max="10736" width="10.5703125" style="5" bestFit="1" customWidth="1"/>
    <col min="10737" max="10738" width="11.140625" style="5" bestFit="1" customWidth="1"/>
    <col min="10739" max="10740" width="9.85546875" style="5" bestFit="1" customWidth="1"/>
    <col min="10741" max="10742" width="9.140625" style="5"/>
    <col min="10743" max="10743" width="10.5703125" style="5" bestFit="1" customWidth="1"/>
    <col min="10744" max="10745" width="10.5703125" style="5" customWidth="1"/>
    <col min="10746" max="10746" width="11.140625" style="5" bestFit="1" customWidth="1"/>
    <col min="10747" max="10748" width="11.7109375" style="5" bestFit="1" customWidth="1"/>
    <col min="10749" max="10749" width="8" style="5" bestFit="1" customWidth="1"/>
    <col min="10750" max="10751" width="8" style="5" customWidth="1"/>
    <col min="10752" max="10752" width="12" style="5" bestFit="1" customWidth="1"/>
    <col min="10753" max="10753" width="10.28515625" style="5" customWidth="1"/>
    <col min="10754" max="10754" width="9.5703125" style="5" bestFit="1" customWidth="1"/>
    <col min="10755" max="10755" width="9.85546875" style="5" bestFit="1" customWidth="1"/>
    <col min="10756" max="10757" width="9.140625" style="5"/>
    <col min="10758" max="10759" width="10.42578125" style="5" bestFit="1" customWidth="1"/>
    <col min="10760" max="10989" width="9.140625" style="5"/>
    <col min="10990" max="10990" width="13.7109375" style="5" bestFit="1" customWidth="1"/>
    <col min="10991" max="10991" width="10.140625" style="5" bestFit="1" customWidth="1"/>
    <col min="10992" max="10992" width="10.5703125" style="5" bestFit="1" customWidth="1"/>
    <col min="10993" max="10994" width="11.140625" style="5" bestFit="1" customWidth="1"/>
    <col min="10995" max="10996" width="9.85546875" style="5" bestFit="1" customWidth="1"/>
    <col min="10997" max="10998" width="9.140625" style="5"/>
    <col min="10999" max="10999" width="10.5703125" style="5" bestFit="1" customWidth="1"/>
    <col min="11000" max="11001" width="10.5703125" style="5" customWidth="1"/>
    <col min="11002" max="11002" width="11.140625" style="5" bestFit="1" customWidth="1"/>
    <col min="11003" max="11004" width="11.7109375" style="5" bestFit="1" customWidth="1"/>
    <col min="11005" max="11005" width="8" style="5" bestFit="1" customWidth="1"/>
    <col min="11006" max="11007" width="8" style="5" customWidth="1"/>
    <col min="11008" max="11008" width="12" style="5" bestFit="1" customWidth="1"/>
    <col min="11009" max="11009" width="10.28515625" style="5" customWidth="1"/>
    <col min="11010" max="11010" width="9.5703125" style="5" bestFit="1" customWidth="1"/>
    <col min="11011" max="11011" width="9.85546875" style="5" bestFit="1" customWidth="1"/>
    <col min="11012" max="11013" width="9.140625" style="5"/>
    <col min="11014" max="11015" width="10.42578125" style="5" bestFit="1" customWidth="1"/>
    <col min="11016" max="11245" width="9.140625" style="5"/>
    <col min="11246" max="11246" width="13.7109375" style="5" bestFit="1" customWidth="1"/>
    <col min="11247" max="11247" width="10.140625" style="5" bestFit="1" customWidth="1"/>
    <col min="11248" max="11248" width="10.5703125" style="5" bestFit="1" customWidth="1"/>
    <col min="11249" max="11250" width="11.140625" style="5" bestFit="1" customWidth="1"/>
    <col min="11251" max="11252" width="9.85546875" style="5" bestFit="1" customWidth="1"/>
    <col min="11253" max="11254" width="9.140625" style="5"/>
    <col min="11255" max="11255" width="10.5703125" style="5" bestFit="1" customWidth="1"/>
    <col min="11256" max="11257" width="10.5703125" style="5" customWidth="1"/>
    <col min="11258" max="11258" width="11.140625" style="5" bestFit="1" customWidth="1"/>
    <col min="11259" max="11260" width="11.7109375" style="5" bestFit="1" customWidth="1"/>
    <col min="11261" max="11261" width="8" style="5" bestFit="1" customWidth="1"/>
    <col min="11262" max="11263" width="8" style="5" customWidth="1"/>
    <col min="11264" max="11264" width="12" style="5" bestFit="1" customWidth="1"/>
    <col min="11265" max="11265" width="10.28515625" style="5" customWidth="1"/>
    <col min="11266" max="11266" width="9.5703125" style="5" bestFit="1" customWidth="1"/>
    <col min="11267" max="11267" width="9.85546875" style="5" bestFit="1" customWidth="1"/>
    <col min="11268" max="11269" width="9.140625" style="5"/>
    <col min="11270" max="11271" width="10.42578125" style="5" bestFit="1" customWidth="1"/>
    <col min="11272" max="11501" width="9.140625" style="5"/>
    <col min="11502" max="11502" width="13.7109375" style="5" bestFit="1" customWidth="1"/>
    <col min="11503" max="11503" width="10.140625" style="5" bestFit="1" customWidth="1"/>
    <col min="11504" max="11504" width="10.5703125" style="5" bestFit="1" customWidth="1"/>
    <col min="11505" max="11506" width="11.140625" style="5" bestFit="1" customWidth="1"/>
    <col min="11507" max="11508" width="9.85546875" style="5" bestFit="1" customWidth="1"/>
    <col min="11509" max="11510" width="9.140625" style="5"/>
    <col min="11511" max="11511" width="10.5703125" style="5" bestFit="1" customWidth="1"/>
    <col min="11512" max="11513" width="10.5703125" style="5" customWidth="1"/>
    <col min="11514" max="11514" width="11.140625" style="5" bestFit="1" customWidth="1"/>
    <col min="11515" max="11516" width="11.7109375" style="5" bestFit="1" customWidth="1"/>
    <col min="11517" max="11517" width="8" style="5" bestFit="1" customWidth="1"/>
    <col min="11518" max="11519" width="8" style="5" customWidth="1"/>
    <col min="11520" max="11520" width="12" style="5" bestFit="1" customWidth="1"/>
    <col min="11521" max="11521" width="10.28515625" style="5" customWidth="1"/>
    <col min="11522" max="11522" width="9.5703125" style="5" bestFit="1" customWidth="1"/>
    <col min="11523" max="11523" width="9.85546875" style="5" bestFit="1" customWidth="1"/>
    <col min="11524" max="11525" width="9.140625" style="5"/>
    <col min="11526" max="11527" width="10.42578125" style="5" bestFit="1" customWidth="1"/>
    <col min="11528" max="11757" width="9.140625" style="5"/>
    <col min="11758" max="11758" width="13.7109375" style="5" bestFit="1" customWidth="1"/>
    <col min="11759" max="11759" width="10.140625" style="5" bestFit="1" customWidth="1"/>
    <col min="11760" max="11760" width="10.5703125" style="5" bestFit="1" customWidth="1"/>
    <col min="11761" max="11762" width="11.140625" style="5" bestFit="1" customWidth="1"/>
    <col min="11763" max="11764" width="9.85546875" style="5" bestFit="1" customWidth="1"/>
    <col min="11765" max="11766" width="9.140625" style="5"/>
    <col min="11767" max="11767" width="10.5703125" style="5" bestFit="1" customWidth="1"/>
    <col min="11768" max="11769" width="10.5703125" style="5" customWidth="1"/>
    <col min="11770" max="11770" width="11.140625" style="5" bestFit="1" customWidth="1"/>
    <col min="11771" max="11772" width="11.7109375" style="5" bestFit="1" customWidth="1"/>
    <col min="11773" max="11773" width="8" style="5" bestFit="1" customWidth="1"/>
    <col min="11774" max="11775" width="8" style="5" customWidth="1"/>
    <col min="11776" max="11776" width="12" style="5" bestFit="1" customWidth="1"/>
    <col min="11777" max="11777" width="10.28515625" style="5" customWidth="1"/>
    <col min="11778" max="11778" width="9.5703125" style="5" bestFit="1" customWidth="1"/>
    <col min="11779" max="11779" width="9.85546875" style="5" bestFit="1" customWidth="1"/>
    <col min="11780" max="11781" width="9.140625" style="5"/>
    <col min="11782" max="11783" width="10.42578125" style="5" bestFit="1" customWidth="1"/>
    <col min="11784" max="12013" width="9.140625" style="5"/>
    <col min="12014" max="12014" width="13.7109375" style="5" bestFit="1" customWidth="1"/>
    <col min="12015" max="12015" width="10.140625" style="5" bestFit="1" customWidth="1"/>
    <col min="12016" max="12016" width="10.5703125" style="5" bestFit="1" customWidth="1"/>
    <col min="12017" max="12018" width="11.140625" style="5" bestFit="1" customWidth="1"/>
    <col min="12019" max="12020" width="9.85546875" style="5" bestFit="1" customWidth="1"/>
    <col min="12021" max="12022" width="9.140625" style="5"/>
    <col min="12023" max="12023" width="10.5703125" style="5" bestFit="1" customWidth="1"/>
    <col min="12024" max="12025" width="10.5703125" style="5" customWidth="1"/>
    <col min="12026" max="12026" width="11.140625" style="5" bestFit="1" customWidth="1"/>
    <col min="12027" max="12028" width="11.7109375" style="5" bestFit="1" customWidth="1"/>
    <col min="12029" max="12029" width="8" style="5" bestFit="1" customWidth="1"/>
    <col min="12030" max="12031" width="8" style="5" customWidth="1"/>
    <col min="12032" max="12032" width="12" style="5" bestFit="1" customWidth="1"/>
    <col min="12033" max="12033" width="10.28515625" style="5" customWidth="1"/>
    <col min="12034" max="12034" width="9.5703125" style="5" bestFit="1" customWidth="1"/>
    <col min="12035" max="12035" width="9.85546875" style="5" bestFit="1" customWidth="1"/>
    <col min="12036" max="12037" width="9.140625" style="5"/>
    <col min="12038" max="12039" width="10.42578125" style="5" bestFit="1" customWidth="1"/>
    <col min="12040" max="12269" width="9.140625" style="5"/>
    <col min="12270" max="12270" width="13.7109375" style="5" bestFit="1" customWidth="1"/>
    <col min="12271" max="12271" width="10.140625" style="5" bestFit="1" customWidth="1"/>
    <col min="12272" max="12272" width="10.5703125" style="5" bestFit="1" customWidth="1"/>
    <col min="12273" max="12274" width="11.140625" style="5" bestFit="1" customWidth="1"/>
    <col min="12275" max="12276" width="9.85546875" style="5" bestFit="1" customWidth="1"/>
    <col min="12277" max="12278" width="9.140625" style="5"/>
    <col min="12279" max="12279" width="10.5703125" style="5" bestFit="1" customWidth="1"/>
    <col min="12280" max="12281" width="10.5703125" style="5" customWidth="1"/>
    <col min="12282" max="12282" width="11.140625" style="5" bestFit="1" customWidth="1"/>
    <col min="12283" max="12284" width="11.7109375" style="5" bestFit="1" customWidth="1"/>
    <col min="12285" max="12285" width="8" style="5" bestFit="1" customWidth="1"/>
    <col min="12286" max="12287" width="8" style="5" customWidth="1"/>
    <col min="12288" max="12288" width="12" style="5" bestFit="1" customWidth="1"/>
    <col min="12289" max="12289" width="10.28515625" style="5" customWidth="1"/>
    <col min="12290" max="12290" width="9.5703125" style="5" bestFit="1" customWidth="1"/>
    <col min="12291" max="12291" width="9.85546875" style="5" bestFit="1" customWidth="1"/>
    <col min="12292" max="12293" width="9.140625" style="5"/>
    <col min="12294" max="12295" width="10.42578125" style="5" bestFit="1" customWidth="1"/>
    <col min="12296" max="12525" width="9.140625" style="5"/>
    <col min="12526" max="12526" width="13.7109375" style="5" bestFit="1" customWidth="1"/>
    <col min="12527" max="12527" width="10.140625" style="5" bestFit="1" customWidth="1"/>
    <col min="12528" max="12528" width="10.5703125" style="5" bestFit="1" customWidth="1"/>
    <col min="12529" max="12530" width="11.140625" style="5" bestFit="1" customWidth="1"/>
    <col min="12531" max="12532" width="9.85546875" style="5" bestFit="1" customWidth="1"/>
    <col min="12533" max="12534" width="9.140625" style="5"/>
    <col min="12535" max="12535" width="10.5703125" style="5" bestFit="1" customWidth="1"/>
    <col min="12536" max="12537" width="10.5703125" style="5" customWidth="1"/>
    <col min="12538" max="12538" width="11.140625" style="5" bestFit="1" customWidth="1"/>
    <col min="12539" max="12540" width="11.7109375" style="5" bestFit="1" customWidth="1"/>
    <col min="12541" max="12541" width="8" style="5" bestFit="1" customWidth="1"/>
    <col min="12542" max="12543" width="8" style="5" customWidth="1"/>
    <col min="12544" max="12544" width="12" style="5" bestFit="1" customWidth="1"/>
    <col min="12545" max="12545" width="10.28515625" style="5" customWidth="1"/>
    <col min="12546" max="12546" width="9.5703125" style="5" bestFit="1" customWidth="1"/>
    <col min="12547" max="12547" width="9.85546875" style="5" bestFit="1" customWidth="1"/>
    <col min="12548" max="12549" width="9.140625" style="5"/>
    <col min="12550" max="12551" width="10.42578125" style="5" bestFit="1" customWidth="1"/>
    <col min="12552" max="12781" width="9.140625" style="5"/>
    <col min="12782" max="12782" width="13.7109375" style="5" bestFit="1" customWidth="1"/>
    <col min="12783" max="12783" width="10.140625" style="5" bestFit="1" customWidth="1"/>
    <col min="12784" max="12784" width="10.5703125" style="5" bestFit="1" customWidth="1"/>
    <col min="12785" max="12786" width="11.140625" style="5" bestFit="1" customWidth="1"/>
    <col min="12787" max="12788" width="9.85546875" style="5" bestFit="1" customWidth="1"/>
    <col min="12789" max="12790" width="9.140625" style="5"/>
    <col min="12791" max="12791" width="10.5703125" style="5" bestFit="1" customWidth="1"/>
    <col min="12792" max="12793" width="10.5703125" style="5" customWidth="1"/>
    <col min="12794" max="12794" width="11.140625" style="5" bestFit="1" customWidth="1"/>
    <col min="12795" max="12796" width="11.7109375" style="5" bestFit="1" customWidth="1"/>
    <col min="12797" max="12797" width="8" style="5" bestFit="1" customWidth="1"/>
    <col min="12798" max="12799" width="8" style="5" customWidth="1"/>
    <col min="12800" max="12800" width="12" style="5" bestFit="1" customWidth="1"/>
    <col min="12801" max="12801" width="10.28515625" style="5" customWidth="1"/>
    <col min="12802" max="12802" width="9.5703125" style="5" bestFit="1" customWidth="1"/>
    <col min="12803" max="12803" width="9.85546875" style="5" bestFit="1" customWidth="1"/>
    <col min="12804" max="12805" width="9.140625" style="5"/>
    <col min="12806" max="12807" width="10.42578125" style="5" bestFit="1" customWidth="1"/>
    <col min="12808" max="13037" width="9.140625" style="5"/>
    <col min="13038" max="13038" width="13.7109375" style="5" bestFit="1" customWidth="1"/>
    <col min="13039" max="13039" width="10.140625" style="5" bestFit="1" customWidth="1"/>
    <col min="13040" max="13040" width="10.5703125" style="5" bestFit="1" customWidth="1"/>
    <col min="13041" max="13042" width="11.140625" style="5" bestFit="1" customWidth="1"/>
    <col min="13043" max="13044" width="9.85546875" style="5" bestFit="1" customWidth="1"/>
    <col min="13045" max="13046" width="9.140625" style="5"/>
    <col min="13047" max="13047" width="10.5703125" style="5" bestFit="1" customWidth="1"/>
    <col min="13048" max="13049" width="10.5703125" style="5" customWidth="1"/>
    <col min="13050" max="13050" width="11.140625" style="5" bestFit="1" customWidth="1"/>
    <col min="13051" max="13052" width="11.7109375" style="5" bestFit="1" customWidth="1"/>
    <col min="13053" max="13053" width="8" style="5" bestFit="1" customWidth="1"/>
    <col min="13054" max="13055" width="8" style="5" customWidth="1"/>
    <col min="13056" max="13056" width="12" style="5" bestFit="1" customWidth="1"/>
    <col min="13057" max="13057" width="10.28515625" style="5" customWidth="1"/>
    <col min="13058" max="13058" width="9.5703125" style="5" bestFit="1" customWidth="1"/>
    <col min="13059" max="13059" width="9.85546875" style="5" bestFit="1" customWidth="1"/>
    <col min="13060" max="13061" width="9.140625" style="5"/>
    <col min="13062" max="13063" width="10.42578125" style="5" bestFit="1" customWidth="1"/>
    <col min="13064" max="13293" width="9.140625" style="5"/>
    <col min="13294" max="13294" width="13.7109375" style="5" bestFit="1" customWidth="1"/>
    <col min="13295" max="13295" width="10.140625" style="5" bestFit="1" customWidth="1"/>
    <col min="13296" max="13296" width="10.5703125" style="5" bestFit="1" customWidth="1"/>
    <col min="13297" max="13298" width="11.140625" style="5" bestFit="1" customWidth="1"/>
    <col min="13299" max="13300" width="9.85546875" style="5" bestFit="1" customWidth="1"/>
    <col min="13301" max="13302" width="9.140625" style="5"/>
    <col min="13303" max="13303" width="10.5703125" style="5" bestFit="1" customWidth="1"/>
    <col min="13304" max="13305" width="10.5703125" style="5" customWidth="1"/>
    <col min="13306" max="13306" width="11.140625" style="5" bestFit="1" customWidth="1"/>
    <col min="13307" max="13308" width="11.7109375" style="5" bestFit="1" customWidth="1"/>
    <col min="13309" max="13309" width="8" style="5" bestFit="1" customWidth="1"/>
    <col min="13310" max="13311" width="8" style="5" customWidth="1"/>
    <col min="13312" max="13312" width="12" style="5" bestFit="1" customWidth="1"/>
    <col min="13313" max="13313" width="10.28515625" style="5" customWidth="1"/>
    <col min="13314" max="13314" width="9.5703125" style="5" bestFit="1" customWidth="1"/>
    <col min="13315" max="13315" width="9.85546875" style="5" bestFit="1" customWidth="1"/>
    <col min="13316" max="13317" width="9.140625" style="5"/>
    <col min="13318" max="13319" width="10.42578125" style="5" bestFit="1" customWidth="1"/>
    <col min="13320" max="13549" width="9.140625" style="5"/>
    <col min="13550" max="13550" width="13.7109375" style="5" bestFit="1" customWidth="1"/>
    <col min="13551" max="13551" width="10.140625" style="5" bestFit="1" customWidth="1"/>
    <col min="13552" max="13552" width="10.5703125" style="5" bestFit="1" customWidth="1"/>
    <col min="13553" max="13554" width="11.140625" style="5" bestFit="1" customWidth="1"/>
    <col min="13555" max="13556" width="9.85546875" style="5" bestFit="1" customWidth="1"/>
    <col min="13557" max="13558" width="9.140625" style="5"/>
    <col min="13559" max="13559" width="10.5703125" style="5" bestFit="1" customWidth="1"/>
    <col min="13560" max="13561" width="10.5703125" style="5" customWidth="1"/>
    <col min="13562" max="13562" width="11.140625" style="5" bestFit="1" customWidth="1"/>
    <col min="13563" max="13564" width="11.7109375" style="5" bestFit="1" customWidth="1"/>
    <col min="13565" max="13565" width="8" style="5" bestFit="1" customWidth="1"/>
    <col min="13566" max="13567" width="8" style="5" customWidth="1"/>
    <col min="13568" max="13568" width="12" style="5" bestFit="1" customWidth="1"/>
    <col min="13569" max="13569" width="10.28515625" style="5" customWidth="1"/>
    <col min="13570" max="13570" width="9.5703125" style="5" bestFit="1" customWidth="1"/>
    <col min="13571" max="13571" width="9.85546875" style="5" bestFit="1" customWidth="1"/>
    <col min="13572" max="13573" width="9.140625" style="5"/>
    <col min="13574" max="13575" width="10.42578125" style="5" bestFit="1" customWidth="1"/>
    <col min="13576" max="13805" width="9.140625" style="5"/>
    <col min="13806" max="13806" width="13.7109375" style="5" bestFit="1" customWidth="1"/>
    <col min="13807" max="13807" width="10.140625" style="5" bestFit="1" customWidth="1"/>
    <col min="13808" max="13808" width="10.5703125" style="5" bestFit="1" customWidth="1"/>
    <col min="13809" max="13810" width="11.140625" style="5" bestFit="1" customWidth="1"/>
    <col min="13811" max="13812" width="9.85546875" style="5" bestFit="1" customWidth="1"/>
    <col min="13813" max="13814" width="9.140625" style="5"/>
    <col min="13815" max="13815" width="10.5703125" style="5" bestFit="1" customWidth="1"/>
    <col min="13816" max="13817" width="10.5703125" style="5" customWidth="1"/>
    <col min="13818" max="13818" width="11.140625" style="5" bestFit="1" customWidth="1"/>
    <col min="13819" max="13820" width="11.7109375" style="5" bestFit="1" customWidth="1"/>
    <col min="13821" max="13821" width="8" style="5" bestFit="1" customWidth="1"/>
    <col min="13822" max="13823" width="8" style="5" customWidth="1"/>
    <col min="13824" max="13824" width="12" style="5" bestFit="1" customWidth="1"/>
    <col min="13825" max="13825" width="10.28515625" style="5" customWidth="1"/>
    <col min="13826" max="13826" width="9.5703125" style="5" bestFit="1" customWidth="1"/>
    <col min="13827" max="13827" width="9.85546875" style="5" bestFit="1" customWidth="1"/>
    <col min="13828" max="13829" width="9.140625" style="5"/>
    <col min="13830" max="13831" width="10.42578125" style="5" bestFit="1" customWidth="1"/>
    <col min="13832" max="14061" width="9.140625" style="5"/>
    <col min="14062" max="14062" width="13.7109375" style="5" bestFit="1" customWidth="1"/>
    <col min="14063" max="14063" width="10.140625" style="5" bestFit="1" customWidth="1"/>
    <col min="14064" max="14064" width="10.5703125" style="5" bestFit="1" customWidth="1"/>
    <col min="14065" max="14066" width="11.140625" style="5" bestFit="1" customWidth="1"/>
    <col min="14067" max="14068" width="9.85546875" style="5" bestFit="1" customWidth="1"/>
    <col min="14069" max="14070" width="9.140625" style="5"/>
    <col min="14071" max="14071" width="10.5703125" style="5" bestFit="1" customWidth="1"/>
    <col min="14072" max="14073" width="10.5703125" style="5" customWidth="1"/>
    <col min="14074" max="14074" width="11.140625" style="5" bestFit="1" customWidth="1"/>
    <col min="14075" max="14076" width="11.7109375" style="5" bestFit="1" customWidth="1"/>
    <col min="14077" max="14077" width="8" style="5" bestFit="1" customWidth="1"/>
    <col min="14078" max="14079" width="8" style="5" customWidth="1"/>
    <col min="14080" max="14080" width="12" style="5" bestFit="1" customWidth="1"/>
    <col min="14081" max="14081" width="10.28515625" style="5" customWidth="1"/>
    <col min="14082" max="14082" width="9.5703125" style="5" bestFit="1" customWidth="1"/>
    <col min="14083" max="14083" width="9.85546875" style="5" bestFit="1" customWidth="1"/>
    <col min="14084" max="14085" width="9.140625" style="5"/>
    <col min="14086" max="14087" width="10.42578125" style="5" bestFit="1" customWidth="1"/>
    <col min="14088" max="14317" width="9.140625" style="5"/>
    <col min="14318" max="14318" width="13.7109375" style="5" bestFit="1" customWidth="1"/>
    <col min="14319" max="14319" width="10.140625" style="5" bestFit="1" customWidth="1"/>
    <col min="14320" max="14320" width="10.5703125" style="5" bestFit="1" customWidth="1"/>
    <col min="14321" max="14322" width="11.140625" style="5" bestFit="1" customWidth="1"/>
    <col min="14323" max="14324" width="9.85546875" style="5" bestFit="1" customWidth="1"/>
    <col min="14325" max="14326" width="9.140625" style="5"/>
    <col min="14327" max="14327" width="10.5703125" style="5" bestFit="1" customWidth="1"/>
    <col min="14328" max="14329" width="10.5703125" style="5" customWidth="1"/>
    <col min="14330" max="14330" width="11.140625" style="5" bestFit="1" customWidth="1"/>
    <col min="14331" max="14332" width="11.7109375" style="5" bestFit="1" customWidth="1"/>
    <col min="14333" max="14333" width="8" style="5" bestFit="1" customWidth="1"/>
    <col min="14334" max="14335" width="8" style="5" customWidth="1"/>
    <col min="14336" max="14336" width="12" style="5" bestFit="1" customWidth="1"/>
    <col min="14337" max="14337" width="10.28515625" style="5" customWidth="1"/>
    <col min="14338" max="14338" width="9.5703125" style="5" bestFit="1" customWidth="1"/>
    <col min="14339" max="14339" width="9.85546875" style="5" bestFit="1" customWidth="1"/>
    <col min="14340" max="14341" width="9.140625" style="5"/>
    <col min="14342" max="14343" width="10.42578125" style="5" bestFit="1" customWidth="1"/>
    <col min="14344" max="14573" width="9.140625" style="5"/>
    <col min="14574" max="14574" width="13.7109375" style="5" bestFit="1" customWidth="1"/>
    <col min="14575" max="14575" width="10.140625" style="5" bestFit="1" customWidth="1"/>
    <col min="14576" max="14576" width="10.5703125" style="5" bestFit="1" customWidth="1"/>
    <col min="14577" max="14578" width="11.140625" style="5" bestFit="1" customWidth="1"/>
    <col min="14579" max="14580" width="9.85546875" style="5" bestFit="1" customWidth="1"/>
    <col min="14581" max="14582" width="9.140625" style="5"/>
    <col min="14583" max="14583" width="10.5703125" style="5" bestFit="1" customWidth="1"/>
    <col min="14584" max="14585" width="10.5703125" style="5" customWidth="1"/>
    <col min="14586" max="14586" width="11.140625" style="5" bestFit="1" customWidth="1"/>
    <col min="14587" max="14588" width="11.7109375" style="5" bestFit="1" customWidth="1"/>
    <col min="14589" max="14589" width="8" style="5" bestFit="1" customWidth="1"/>
    <col min="14590" max="14591" width="8" style="5" customWidth="1"/>
    <col min="14592" max="14592" width="12" style="5" bestFit="1" customWidth="1"/>
    <col min="14593" max="14593" width="10.28515625" style="5" customWidth="1"/>
    <col min="14594" max="14594" width="9.5703125" style="5" bestFit="1" customWidth="1"/>
    <col min="14595" max="14595" width="9.85546875" style="5" bestFit="1" customWidth="1"/>
    <col min="14596" max="14597" width="9.140625" style="5"/>
    <col min="14598" max="14599" width="10.42578125" style="5" bestFit="1" customWidth="1"/>
    <col min="14600" max="14829" width="9.140625" style="5"/>
    <col min="14830" max="14830" width="13.7109375" style="5" bestFit="1" customWidth="1"/>
    <col min="14831" max="14831" width="10.140625" style="5" bestFit="1" customWidth="1"/>
    <col min="14832" max="14832" width="10.5703125" style="5" bestFit="1" customWidth="1"/>
    <col min="14833" max="14834" width="11.140625" style="5" bestFit="1" customWidth="1"/>
    <col min="14835" max="14836" width="9.85546875" style="5" bestFit="1" customWidth="1"/>
    <col min="14837" max="14838" width="9.140625" style="5"/>
    <col min="14839" max="14839" width="10.5703125" style="5" bestFit="1" customWidth="1"/>
    <col min="14840" max="14841" width="10.5703125" style="5" customWidth="1"/>
    <col min="14842" max="14842" width="11.140625" style="5" bestFit="1" customWidth="1"/>
    <col min="14843" max="14844" width="11.7109375" style="5" bestFit="1" customWidth="1"/>
    <col min="14845" max="14845" width="8" style="5" bestFit="1" customWidth="1"/>
    <col min="14846" max="14847" width="8" style="5" customWidth="1"/>
    <col min="14848" max="14848" width="12" style="5" bestFit="1" customWidth="1"/>
    <col min="14849" max="14849" width="10.28515625" style="5" customWidth="1"/>
    <col min="14850" max="14850" width="9.5703125" style="5" bestFit="1" customWidth="1"/>
    <col min="14851" max="14851" width="9.85546875" style="5" bestFit="1" customWidth="1"/>
    <col min="14852" max="14853" width="9.140625" style="5"/>
    <col min="14854" max="14855" width="10.42578125" style="5" bestFit="1" customWidth="1"/>
    <col min="14856" max="15085" width="9.140625" style="5"/>
    <col min="15086" max="15086" width="13.7109375" style="5" bestFit="1" customWidth="1"/>
    <col min="15087" max="15087" width="10.140625" style="5" bestFit="1" customWidth="1"/>
    <col min="15088" max="15088" width="10.5703125" style="5" bestFit="1" customWidth="1"/>
    <col min="15089" max="15090" width="11.140625" style="5" bestFit="1" customWidth="1"/>
    <col min="15091" max="15092" width="9.85546875" style="5" bestFit="1" customWidth="1"/>
    <col min="15093" max="15094" width="9.140625" style="5"/>
    <col min="15095" max="15095" width="10.5703125" style="5" bestFit="1" customWidth="1"/>
    <col min="15096" max="15097" width="10.5703125" style="5" customWidth="1"/>
    <col min="15098" max="15098" width="11.140625" style="5" bestFit="1" customWidth="1"/>
    <col min="15099" max="15100" width="11.7109375" style="5" bestFit="1" customWidth="1"/>
    <col min="15101" max="15101" width="8" style="5" bestFit="1" customWidth="1"/>
    <col min="15102" max="15103" width="8" style="5" customWidth="1"/>
    <col min="15104" max="15104" width="12" style="5" bestFit="1" customWidth="1"/>
    <col min="15105" max="15105" width="10.28515625" style="5" customWidth="1"/>
    <col min="15106" max="15106" width="9.5703125" style="5" bestFit="1" customWidth="1"/>
    <col min="15107" max="15107" width="9.85546875" style="5" bestFit="1" customWidth="1"/>
    <col min="15108" max="15109" width="9.140625" style="5"/>
    <col min="15110" max="15111" width="10.42578125" style="5" bestFit="1" customWidth="1"/>
    <col min="15112" max="15341" width="9.140625" style="5"/>
    <col min="15342" max="15342" width="13.7109375" style="5" bestFit="1" customWidth="1"/>
    <col min="15343" max="15343" width="10.140625" style="5" bestFit="1" customWidth="1"/>
    <col min="15344" max="15344" width="10.5703125" style="5" bestFit="1" customWidth="1"/>
    <col min="15345" max="15346" width="11.140625" style="5" bestFit="1" customWidth="1"/>
    <col min="15347" max="15348" width="9.85546875" style="5" bestFit="1" customWidth="1"/>
    <col min="15349" max="15350" width="9.140625" style="5"/>
    <col min="15351" max="15351" width="10.5703125" style="5" bestFit="1" customWidth="1"/>
    <col min="15352" max="15353" width="10.5703125" style="5" customWidth="1"/>
    <col min="15354" max="15354" width="11.140625" style="5" bestFit="1" customWidth="1"/>
    <col min="15355" max="15356" width="11.7109375" style="5" bestFit="1" customWidth="1"/>
    <col min="15357" max="15357" width="8" style="5" bestFit="1" customWidth="1"/>
    <col min="15358" max="15359" width="8" style="5" customWidth="1"/>
    <col min="15360" max="15360" width="12" style="5" bestFit="1" customWidth="1"/>
    <col min="15361" max="15361" width="10.28515625" style="5" customWidth="1"/>
    <col min="15362" max="15362" width="9.5703125" style="5" bestFit="1" customWidth="1"/>
    <col min="15363" max="15363" width="9.85546875" style="5" bestFit="1" customWidth="1"/>
    <col min="15364" max="15365" width="9.140625" style="5"/>
    <col min="15366" max="15367" width="10.42578125" style="5" bestFit="1" customWidth="1"/>
    <col min="15368" max="15597" width="9.140625" style="5"/>
    <col min="15598" max="15598" width="13.7109375" style="5" bestFit="1" customWidth="1"/>
    <col min="15599" max="15599" width="10.140625" style="5" bestFit="1" customWidth="1"/>
    <col min="15600" max="15600" width="10.5703125" style="5" bestFit="1" customWidth="1"/>
    <col min="15601" max="15602" width="11.140625" style="5" bestFit="1" customWidth="1"/>
    <col min="15603" max="15604" width="9.85546875" style="5" bestFit="1" customWidth="1"/>
    <col min="15605" max="15606" width="9.140625" style="5"/>
    <col min="15607" max="15607" width="10.5703125" style="5" bestFit="1" customWidth="1"/>
    <col min="15608" max="15609" width="10.5703125" style="5" customWidth="1"/>
    <col min="15610" max="15610" width="11.140625" style="5" bestFit="1" customWidth="1"/>
    <col min="15611" max="15612" width="11.7109375" style="5" bestFit="1" customWidth="1"/>
    <col min="15613" max="15613" width="8" style="5" bestFit="1" customWidth="1"/>
    <col min="15614" max="15615" width="8" style="5" customWidth="1"/>
    <col min="15616" max="15616" width="12" style="5" bestFit="1" customWidth="1"/>
    <col min="15617" max="15617" width="10.28515625" style="5" customWidth="1"/>
    <col min="15618" max="15618" width="9.5703125" style="5" bestFit="1" customWidth="1"/>
    <col min="15619" max="15619" width="9.85546875" style="5" bestFit="1" customWidth="1"/>
    <col min="15620" max="15621" width="9.140625" style="5"/>
    <col min="15622" max="15623" width="10.42578125" style="5" bestFit="1" customWidth="1"/>
    <col min="15624" max="15853" width="9.140625" style="5"/>
    <col min="15854" max="15854" width="13.7109375" style="5" bestFit="1" customWidth="1"/>
    <col min="15855" max="15855" width="10.140625" style="5" bestFit="1" customWidth="1"/>
    <col min="15856" max="15856" width="10.5703125" style="5" bestFit="1" customWidth="1"/>
    <col min="15857" max="15858" width="11.140625" style="5" bestFit="1" customWidth="1"/>
    <col min="15859" max="15860" width="9.85546875" style="5" bestFit="1" customWidth="1"/>
    <col min="15861" max="15862" width="9.140625" style="5"/>
    <col min="15863" max="15863" width="10.5703125" style="5" bestFit="1" customWidth="1"/>
    <col min="15864" max="15865" width="10.5703125" style="5" customWidth="1"/>
    <col min="15866" max="15866" width="11.140625" style="5" bestFit="1" customWidth="1"/>
    <col min="15867" max="15868" width="11.7109375" style="5" bestFit="1" customWidth="1"/>
    <col min="15869" max="15869" width="8" style="5" bestFit="1" customWidth="1"/>
    <col min="15870" max="15871" width="8" style="5" customWidth="1"/>
    <col min="15872" max="15872" width="12" style="5" bestFit="1" customWidth="1"/>
    <col min="15873" max="15873" width="10.28515625" style="5" customWidth="1"/>
    <col min="15874" max="15874" width="9.5703125" style="5" bestFit="1" customWidth="1"/>
    <col min="15875" max="15875" width="9.85546875" style="5" bestFit="1" customWidth="1"/>
    <col min="15876" max="15877" width="9.140625" style="5"/>
    <col min="15878" max="15879" width="10.42578125" style="5" bestFit="1" customWidth="1"/>
    <col min="15880" max="16109" width="9.140625" style="5"/>
    <col min="16110" max="16110" width="13.7109375" style="5" bestFit="1" customWidth="1"/>
    <col min="16111" max="16111" width="10.140625" style="5" bestFit="1" customWidth="1"/>
    <col min="16112" max="16112" width="10.5703125" style="5" bestFit="1" customWidth="1"/>
    <col min="16113" max="16114" width="11.140625" style="5" bestFit="1" customWidth="1"/>
    <col min="16115" max="16116" width="9.85546875" style="5" bestFit="1" customWidth="1"/>
    <col min="16117" max="16118" width="9.140625" style="5"/>
    <col min="16119" max="16119" width="10.5703125" style="5" bestFit="1" customWidth="1"/>
    <col min="16120" max="16121" width="10.5703125" style="5" customWidth="1"/>
    <col min="16122" max="16122" width="11.140625" style="5" bestFit="1" customWidth="1"/>
    <col min="16123" max="16124" width="11.7109375" style="5" bestFit="1" customWidth="1"/>
    <col min="16125" max="16125" width="8" style="5" bestFit="1" customWidth="1"/>
    <col min="16126" max="16127" width="8" style="5" customWidth="1"/>
    <col min="16128" max="16128" width="12" style="5" bestFit="1" customWidth="1"/>
    <col min="16129" max="16129" width="10.28515625" style="5" customWidth="1"/>
    <col min="16130" max="16130" width="9.5703125" style="5" bestFit="1" customWidth="1"/>
    <col min="16131" max="16131" width="9.85546875" style="5" bestFit="1" customWidth="1"/>
    <col min="16132" max="16133" width="9.140625" style="5"/>
    <col min="16134" max="16135" width="10.42578125" style="5" bestFit="1" customWidth="1"/>
    <col min="16136" max="16384" width="9.140625" style="5"/>
  </cols>
  <sheetData>
    <row r="1" spans="1:17" x14ac:dyDescent="0.2">
      <c r="A1" s="2" t="s">
        <v>1</v>
      </c>
      <c r="B1" s="2" t="s">
        <v>40</v>
      </c>
      <c r="C1" s="2" t="s">
        <v>2</v>
      </c>
      <c r="D1" s="2" t="s">
        <v>3</v>
      </c>
      <c r="E1" s="2" t="s">
        <v>38</v>
      </c>
      <c r="F1" s="2" t="s">
        <v>5</v>
      </c>
      <c r="G1" s="2" t="s">
        <v>39</v>
      </c>
      <c r="H1" s="5" t="s">
        <v>4</v>
      </c>
      <c r="J1" s="5" t="s">
        <v>27</v>
      </c>
      <c r="K1" s="2" t="s">
        <v>2</v>
      </c>
      <c r="L1" s="2" t="s">
        <v>3</v>
      </c>
      <c r="M1" s="2" t="s">
        <v>38</v>
      </c>
      <c r="N1" s="2" t="s">
        <v>5</v>
      </c>
      <c r="O1" s="2" t="s">
        <v>39</v>
      </c>
      <c r="P1" s="5" t="s">
        <v>4</v>
      </c>
      <c r="Q1" s="5" t="s">
        <v>28</v>
      </c>
    </row>
    <row r="2" spans="1:17" x14ac:dyDescent="0.2">
      <c r="A2" s="3">
        <v>37622</v>
      </c>
      <c r="B2" s="4">
        <v>82768410</v>
      </c>
      <c r="C2" s="5">
        <v>814.5</v>
      </c>
      <c r="D2" s="5">
        <v>0</v>
      </c>
      <c r="E2" s="5">
        <v>0</v>
      </c>
      <c r="F2" s="5">
        <v>31</v>
      </c>
      <c r="G2" s="5">
        <v>0</v>
      </c>
      <c r="H2" s="5">
        <v>2.4000000000000909</v>
      </c>
      <c r="J2" s="5">
        <f t="shared" ref="J2:J33" si="0">const</f>
        <v>32691307.822929502</v>
      </c>
      <c r="K2" s="5">
        <f t="shared" ref="K2:K33" si="1">PearsonHDD*C2</f>
        <v>4761369.7253578389</v>
      </c>
      <c r="L2" s="5">
        <f t="shared" ref="L2:L33" si="2">PearsonCDD*D2</f>
        <v>0</v>
      </c>
      <c r="M2" s="5">
        <f t="shared" ref="M2:M33" si="3">Shoulder2*E2</f>
        <v>0</v>
      </c>
      <c r="N2" s="5">
        <f t="shared" ref="N2:N33" si="4">MonthDays*F2</f>
        <v>45661773.387708366</v>
      </c>
      <c r="O2" s="5">
        <f t="shared" ref="O2:O33" si="5">GSgtStrucD*G2</f>
        <v>0</v>
      </c>
      <c r="P2" s="5">
        <f t="shared" ref="P2:P33" si="6">d_TorFTE_1*H2</f>
        <v>58407.608811145736</v>
      </c>
      <c r="Q2" s="5">
        <f t="shared" ref="Q2:Q33" si="7">SUM(J2:P2)</f>
        <v>83172858.544806838</v>
      </c>
    </row>
    <row r="3" spans="1:17" x14ac:dyDescent="0.2">
      <c r="A3" s="3">
        <v>37653</v>
      </c>
      <c r="B3" s="4">
        <v>76583427</v>
      </c>
      <c r="C3" s="5">
        <v>699</v>
      </c>
      <c r="D3" s="5">
        <v>0</v>
      </c>
      <c r="E3" s="5">
        <v>0</v>
      </c>
      <c r="F3" s="5">
        <v>28</v>
      </c>
      <c r="G3" s="5">
        <v>0</v>
      </c>
      <c r="H3" s="5">
        <v>-2.9000000000000909</v>
      </c>
      <c r="J3" s="5">
        <f t="shared" si="0"/>
        <v>32691307.822929502</v>
      </c>
      <c r="K3" s="5">
        <f t="shared" si="1"/>
        <v>4086184.699846691</v>
      </c>
      <c r="L3" s="5">
        <f t="shared" si="2"/>
        <v>0</v>
      </c>
      <c r="M3" s="5">
        <f t="shared" si="3"/>
        <v>0</v>
      </c>
      <c r="N3" s="5">
        <f t="shared" si="4"/>
        <v>41242892.09212368</v>
      </c>
      <c r="O3" s="5">
        <f t="shared" si="5"/>
        <v>0</v>
      </c>
      <c r="P3" s="5">
        <f t="shared" si="6"/>
        <v>-70575.860646800633</v>
      </c>
      <c r="Q3" s="5">
        <f t="shared" si="7"/>
        <v>77949808.754253075</v>
      </c>
    </row>
    <row r="4" spans="1:17" x14ac:dyDescent="0.2">
      <c r="A4" s="3">
        <v>37681</v>
      </c>
      <c r="B4" s="4">
        <v>82211590</v>
      </c>
      <c r="C4" s="5">
        <v>581.1</v>
      </c>
      <c r="D4" s="5">
        <v>0</v>
      </c>
      <c r="E4" s="5">
        <v>0</v>
      </c>
      <c r="F4" s="5">
        <v>31</v>
      </c>
      <c r="G4" s="5">
        <v>0</v>
      </c>
      <c r="H4" s="5">
        <v>-1.0999999999999091</v>
      </c>
      <c r="J4" s="5">
        <f t="shared" si="0"/>
        <v>32691307.822929502</v>
      </c>
      <c r="K4" s="5">
        <f t="shared" si="1"/>
        <v>3396969.8556236224</v>
      </c>
      <c r="L4" s="5">
        <f t="shared" si="2"/>
        <v>0</v>
      </c>
      <c r="M4" s="5">
        <f t="shared" si="3"/>
        <v>0</v>
      </c>
      <c r="N4" s="5">
        <f t="shared" si="4"/>
        <v>45661773.387708366</v>
      </c>
      <c r="O4" s="5">
        <f t="shared" si="5"/>
        <v>0</v>
      </c>
      <c r="P4" s="5">
        <f t="shared" si="6"/>
        <v>-26770.15403843857</v>
      </c>
      <c r="Q4" s="5">
        <f t="shared" si="7"/>
        <v>81723280.912223056</v>
      </c>
    </row>
    <row r="5" spans="1:17" x14ac:dyDescent="0.2">
      <c r="A5" s="3">
        <v>37712</v>
      </c>
      <c r="B5" s="4">
        <v>76688842</v>
      </c>
      <c r="C5" s="5">
        <v>372.5</v>
      </c>
      <c r="D5" s="5">
        <v>2.4</v>
      </c>
      <c r="E5" s="5">
        <v>1</v>
      </c>
      <c r="F5" s="5">
        <v>30</v>
      </c>
      <c r="G5" s="5">
        <v>0</v>
      </c>
      <c r="H5" s="5">
        <v>-0.3000000000001819</v>
      </c>
      <c r="J5" s="5">
        <f t="shared" si="0"/>
        <v>32691307.822929502</v>
      </c>
      <c r="K5" s="5">
        <f t="shared" si="1"/>
        <v>2177544.7792459116</v>
      </c>
      <c r="L5" s="5">
        <f t="shared" si="2"/>
        <v>135033.65312891782</v>
      </c>
      <c r="M5" s="5">
        <f t="shared" si="3"/>
        <v>-1762154.70179492</v>
      </c>
      <c r="N5" s="5">
        <f t="shared" si="4"/>
        <v>44188812.955846801</v>
      </c>
      <c r="O5" s="5">
        <f t="shared" si="5"/>
        <v>0</v>
      </c>
      <c r="P5" s="5">
        <f t="shared" si="6"/>
        <v>-7300.951101397367</v>
      </c>
      <c r="Q5" s="5">
        <f t="shared" si="7"/>
        <v>77423243.558254823</v>
      </c>
    </row>
    <row r="6" spans="1:17" x14ac:dyDescent="0.2">
      <c r="A6" s="3">
        <v>37742</v>
      </c>
      <c r="B6" s="4">
        <v>75643162</v>
      </c>
      <c r="C6" s="5">
        <v>177.9</v>
      </c>
      <c r="D6" s="5">
        <v>0</v>
      </c>
      <c r="E6" s="5">
        <v>1</v>
      </c>
      <c r="F6" s="5">
        <v>31</v>
      </c>
      <c r="G6" s="5">
        <v>0</v>
      </c>
      <c r="H6" s="5">
        <v>15.600000000000364</v>
      </c>
      <c r="J6" s="5">
        <f t="shared" si="0"/>
        <v>32691307.822929502</v>
      </c>
      <c r="K6" s="5">
        <f t="shared" si="1"/>
        <v>1039960.3120210677</v>
      </c>
      <c r="L6" s="5">
        <f t="shared" si="2"/>
        <v>0</v>
      </c>
      <c r="M6" s="5">
        <f t="shared" si="3"/>
        <v>-1762154.70179492</v>
      </c>
      <c r="N6" s="5">
        <f t="shared" si="4"/>
        <v>45661773.387708366</v>
      </c>
      <c r="O6" s="5">
        <f t="shared" si="5"/>
        <v>0</v>
      </c>
      <c r="P6" s="5">
        <f t="shared" si="6"/>
        <v>379649.45727244177</v>
      </c>
      <c r="Q6" s="5">
        <f t="shared" si="7"/>
        <v>78010536.278136462</v>
      </c>
    </row>
    <row r="7" spans="1:17" x14ac:dyDescent="0.2">
      <c r="A7" s="3">
        <v>37773</v>
      </c>
      <c r="B7" s="4">
        <v>77395094</v>
      </c>
      <c r="C7" s="5">
        <v>43.4</v>
      </c>
      <c r="D7" s="5">
        <v>52.9</v>
      </c>
      <c r="E7" s="5">
        <v>1</v>
      </c>
      <c r="F7" s="5">
        <v>30</v>
      </c>
      <c r="G7" s="5">
        <v>0</v>
      </c>
      <c r="H7" s="5">
        <v>9.0999999999999091</v>
      </c>
      <c r="J7" s="5">
        <f t="shared" si="0"/>
        <v>32691307.822929502</v>
      </c>
      <c r="K7" s="5">
        <f t="shared" si="1"/>
        <v>253705.88837388609</v>
      </c>
      <c r="L7" s="5">
        <f t="shared" si="2"/>
        <v>2976366.7710498972</v>
      </c>
      <c r="M7" s="5">
        <f t="shared" si="3"/>
        <v>-1762154.70179492</v>
      </c>
      <c r="N7" s="5">
        <f t="shared" si="4"/>
        <v>44188812.955846801</v>
      </c>
      <c r="O7" s="5">
        <f t="shared" si="5"/>
        <v>0</v>
      </c>
      <c r="P7" s="5">
        <f t="shared" si="6"/>
        <v>221462.18340891699</v>
      </c>
      <c r="Q7" s="5">
        <f t="shared" si="7"/>
        <v>78569500.91981408</v>
      </c>
    </row>
    <row r="8" spans="1:17" x14ac:dyDescent="0.2">
      <c r="A8" s="3">
        <v>37803</v>
      </c>
      <c r="B8" s="4">
        <v>85584277</v>
      </c>
      <c r="C8" s="5">
        <v>0.2</v>
      </c>
      <c r="D8" s="5">
        <v>118.3</v>
      </c>
      <c r="E8" s="5">
        <v>0</v>
      </c>
      <c r="F8" s="5">
        <v>31</v>
      </c>
      <c r="G8" s="5">
        <v>0</v>
      </c>
      <c r="H8" s="5">
        <v>20.099999999999909</v>
      </c>
      <c r="J8" s="5">
        <f t="shared" si="0"/>
        <v>32691307.822929502</v>
      </c>
      <c r="K8" s="5">
        <f t="shared" si="1"/>
        <v>1169.151559326664</v>
      </c>
      <c r="L8" s="5">
        <f t="shared" si="2"/>
        <v>6656033.8188129086</v>
      </c>
      <c r="M8" s="5">
        <f t="shared" si="3"/>
        <v>0</v>
      </c>
      <c r="N8" s="5">
        <f t="shared" si="4"/>
        <v>45661773.387708366</v>
      </c>
      <c r="O8" s="5">
        <f t="shared" si="5"/>
        <v>0</v>
      </c>
      <c r="P8" s="5">
        <f t="shared" si="6"/>
        <v>489163.72379332478</v>
      </c>
      <c r="Q8" s="5">
        <f t="shared" si="7"/>
        <v>85499447.904803425</v>
      </c>
    </row>
    <row r="9" spans="1:17" x14ac:dyDescent="0.2">
      <c r="A9" s="3">
        <v>37834</v>
      </c>
      <c r="B9" s="4">
        <v>80381442</v>
      </c>
      <c r="C9" s="5">
        <v>2</v>
      </c>
      <c r="D9" s="5">
        <v>128</v>
      </c>
      <c r="E9" s="5">
        <v>0</v>
      </c>
      <c r="F9" s="5">
        <v>31</v>
      </c>
      <c r="G9" s="5">
        <v>0</v>
      </c>
      <c r="H9" s="5">
        <v>19.400000000000091</v>
      </c>
      <c r="J9" s="5">
        <f t="shared" si="0"/>
        <v>32691307.822929502</v>
      </c>
      <c r="K9" s="5">
        <f t="shared" si="1"/>
        <v>11691.51559326664</v>
      </c>
      <c r="L9" s="5">
        <f t="shared" si="2"/>
        <v>7201794.8335422846</v>
      </c>
      <c r="M9" s="5">
        <f t="shared" si="3"/>
        <v>0</v>
      </c>
      <c r="N9" s="5">
        <f t="shared" si="4"/>
        <v>45661773.387708366</v>
      </c>
      <c r="O9" s="5">
        <f t="shared" si="5"/>
        <v>0</v>
      </c>
      <c r="P9" s="5">
        <f t="shared" si="6"/>
        <v>472128.17122341238</v>
      </c>
      <c r="Q9" s="5">
        <f t="shared" si="7"/>
        <v>86038695.730996832</v>
      </c>
    </row>
    <row r="10" spans="1:17" x14ac:dyDescent="0.2">
      <c r="A10" s="3">
        <v>37865</v>
      </c>
      <c r="B10" s="4">
        <v>80424090</v>
      </c>
      <c r="C10" s="5">
        <v>54.9</v>
      </c>
      <c r="D10" s="5">
        <v>24</v>
      </c>
      <c r="E10" s="5">
        <v>0</v>
      </c>
      <c r="F10" s="5">
        <v>30</v>
      </c>
      <c r="G10" s="5">
        <v>0</v>
      </c>
      <c r="H10" s="5">
        <v>17.099999999999909</v>
      </c>
      <c r="J10" s="5">
        <f t="shared" si="0"/>
        <v>32691307.822929502</v>
      </c>
      <c r="K10" s="5">
        <f t="shared" si="1"/>
        <v>320932.10303516925</v>
      </c>
      <c r="L10" s="5">
        <f t="shared" si="2"/>
        <v>1350336.5312891784</v>
      </c>
      <c r="M10" s="5">
        <f t="shared" si="3"/>
        <v>0</v>
      </c>
      <c r="N10" s="5">
        <f t="shared" si="4"/>
        <v>44188812.955846801</v>
      </c>
      <c r="O10" s="5">
        <f t="shared" si="5"/>
        <v>0</v>
      </c>
      <c r="P10" s="5">
        <f t="shared" si="6"/>
        <v>416154.2127793954</v>
      </c>
      <c r="Q10" s="5">
        <f t="shared" si="7"/>
        <v>78967543.625880063</v>
      </c>
    </row>
    <row r="11" spans="1:17" x14ac:dyDescent="0.2">
      <c r="A11" s="3">
        <v>37895</v>
      </c>
      <c r="B11" s="4">
        <v>77858426</v>
      </c>
      <c r="C11" s="5">
        <v>276</v>
      </c>
      <c r="D11" s="5">
        <v>0</v>
      </c>
      <c r="E11" s="5">
        <v>1</v>
      </c>
      <c r="F11" s="5">
        <v>31</v>
      </c>
      <c r="G11" s="5">
        <v>0</v>
      </c>
      <c r="H11" s="5">
        <v>-13.199999999999818</v>
      </c>
      <c r="J11" s="5">
        <f t="shared" si="0"/>
        <v>32691307.822929502</v>
      </c>
      <c r="K11" s="5">
        <f t="shared" si="1"/>
        <v>1613429.1518707965</v>
      </c>
      <c r="L11" s="5">
        <f t="shared" si="2"/>
        <v>0</v>
      </c>
      <c r="M11" s="5">
        <f t="shared" si="3"/>
        <v>-1762154.70179492</v>
      </c>
      <c r="N11" s="5">
        <f t="shared" si="4"/>
        <v>45661773.387708366</v>
      </c>
      <c r="O11" s="5">
        <f t="shared" si="5"/>
        <v>0</v>
      </c>
      <c r="P11" s="5">
        <f t="shared" si="6"/>
        <v>-321241.84846128494</v>
      </c>
      <c r="Q11" s="5">
        <f t="shared" si="7"/>
        <v>77883113.812252462</v>
      </c>
    </row>
    <row r="12" spans="1:17" x14ac:dyDescent="0.2">
      <c r="A12" s="3">
        <v>37926</v>
      </c>
      <c r="B12" s="4">
        <v>76495907</v>
      </c>
      <c r="C12" s="5">
        <v>398.5</v>
      </c>
      <c r="D12" s="5">
        <v>0</v>
      </c>
      <c r="E12" s="5">
        <v>1</v>
      </c>
      <c r="F12" s="5">
        <v>30</v>
      </c>
      <c r="G12" s="5">
        <v>0</v>
      </c>
      <c r="H12" s="5">
        <v>-20.100000000000364</v>
      </c>
      <c r="J12" s="5">
        <f t="shared" si="0"/>
        <v>32691307.822929502</v>
      </c>
      <c r="K12" s="5">
        <f t="shared" si="1"/>
        <v>2329534.4819583781</v>
      </c>
      <c r="L12" s="5">
        <f t="shared" si="2"/>
        <v>0</v>
      </c>
      <c r="M12" s="5">
        <f t="shared" si="3"/>
        <v>-1762154.70179492</v>
      </c>
      <c r="N12" s="5">
        <f t="shared" si="4"/>
        <v>44188812.955846801</v>
      </c>
      <c r="O12" s="5">
        <f t="shared" si="5"/>
        <v>0</v>
      </c>
      <c r="P12" s="5">
        <f t="shared" si="6"/>
        <v>-489163.72379333584</v>
      </c>
      <c r="Q12" s="5">
        <f t="shared" si="7"/>
        <v>76958336.835146412</v>
      </c>
    </row>
    <row r="13" spans="1:17" x14ac:dyDescent="0.2">
      <c r="A13" s="3">
        <v>37956</v>
      </c>
      <c r="B13" s="4">
        <v>76737586</v>
      </c>
      <c r="C13" s="5">
        <v>561.5</v>
      </c>
      <c r="D13" s="5">
        <v>0</v>
      </c>
      <c r="E13" s="5">
        <v>1</v>
      </c>
      <c r="F13" s="5">
        <v>31</v>
      </c>
      <c r="G13" s="5">
        <v>0</v>
      </c>
      <c r="H13" s="5">
        <v>-17.5</v>
      </c>
      <c r="J13" s="5">
        <f t="shared" si="0"/>
        <v>32691307.822929502</v>
      </c>
      <c r="K13" s="5">
        <f t="shared" si="1"/>
        <v>3282393.0028096093</v>
      </c>
      <c r="L13" s="5">
        <f t="shared" si="2"/>
        <v>0</v>
      </c>
      <c r="M13" s="5">
        <f t="shared" si="3"/>
        <v>-1762154.70179492</v>
      </c>
      <c r="N13" s="5">
        <f t="shared" si="4"/>
        <v>45661773.387708366</v>
      </c>
      <c r="O13" s="5">
        <f t="shared" si="5"/>
        <v>0</v>
      </c>
      <c r="P13" s="5">
        <f t="shared" si="6"/>
        <v>-425888.81424792152</v>
      </c>
      <c r="Q13" s="5">
        <f t="shared" si="7"/>
        <v>79447430.697404638</v>
      </c>
    </row>
    <row r="14" spans="1:17" x14ac:dyDescent="0.2">
      <c r="A14" s="3">
        <v>37987</v>
      </c>
      <c r="B14" s="4">
        <v>83579788</v>
      </c>
      <c r="C14" s="5">
        <v>849.1</v>
      </c>
      <c r="D14" s="5">
        <v>0</v>
      </c>
      <c r="E14" s="5">
        <v>0</v>
      </c>
      <c r="F14" s="5">
        <v>31</v>
      </c>
      <c r="G14" s="5">
        <v>0</v>
      </c>
      <c r="H14" s="5">
        <v>5.1000000000003638</v>
      </c>
      <c r="J14" s="5">
        <f t="shared" si="0"/>
        <v>32691307.822929502</v>
      </c>
      <c r="K14" s="5">
        <f t="shared" si="1"/>
        <v>4963632.9451213526</v>
      </c>
      <c r="L14" s="5">
        <f t="shared" si="2"/>
        <v>0</v>
      </c>
      <c r="M14" s="5">
        <f t="shared" si="3"/>
        <v>0</v>
      </c>
      <c r="N14" s="5">
        <f t="shared" si="4"/>
        <v>45661773.387708366</v>
      </c>
      <c r="O14" s="5">
        <f t="shared" si="5"/>
        <v>0</v>
      </c>
      <c r="P14" s="5">
        <f t="shared" si="6"/>
        <v>124116.16872368884</v>
      </c>
      <c r="Q14" s="5">
        <f t="shared" si="7"/>
        <v>83440830.324482903</v>
      </c>
    </row>
    <row r="15" spans="1:17" x14ac:dyDescent="0.2">
      <c r="A15" s="3">
        <v>38018</v>
      </c>
      <c r="B15" s="4">
        <v>78665825</v>
      </c>
      <c r="C15" s="5">
        <v>631.70000000000005</v>
      </c>
      <c r="D15" s="5">
        <v>0</v>
      </c>
      <c r="E15" s="5">
        <v>0</v>
      </c>
      <c r="F15" s="5">
        <v>29</v>
      </c>
      <c r="G15" s="5">
        <v>0</v>
      </c>
      <c r="H15" s="5">
        <v>-4.5</v>
      </c>
      <c r="J15" s="5">
        <f t="shared" si="0"/>
        <v>32691307.822929502</v>
      </c>
      <c r="K15" s="5">
        <f t="shared" si="1"/>
        <v>3692765.2001332687</v>
      </c>
      <c r="L15" s="5">
        <f t="shared" si="2"/>
        <v>0</v>
      </c>
      <c r="M15" s="5">
        <f t="shared" si="3"/>
        <v>0</v>
      </c>
      <c r="N15" s="5">
        <f t="shared" si="4"/>
        <v>42715852.523985244</v>
      </c>
      <c r="O15" s="5">
        <f t="shared" si="5"/>
        <v>0</v>
      </c>
      <c r="P15" s="5">
        <f t="shared" si="6"/>
        <v>-109514.2665208941</v>
      </c>
      <c r="Q15" s="5">
        <f t="shared" si="7"/>
        <v>78990411.28052713</v>
      </c>
    </row>
    <row r="16" spans="1:17" x14ac:dyDescent="0.2">
      <c r="A16" s="3">
        <v>38047</v>
      </c>
      <c r="B16" s="4">
        <v>81904568</v>
      </c>
      <c r="C16" s="5">
        <v>487.3</v>
      </c>
      <c r="D16" s="5">
        <v>0</v>
      </c>
      <c r="E16" s="5">
        <v>0</v>
      </c>
      <c r="F16" s="5">
        <v>31</v>
      </c>
      <c r="G16" s="5">
        <v>0</v>
      </c>
      <c r="H16" s="5">
        <v>4.5</v>
      </c>
      <c r="J16" s="5">
        <f t="shared" si="0"/>
        <v>32691307.822929502</v>
      </c>
      <c r="K16" s="5">
        <f t="shared" si="1"/>
        <v>2848637.7742994172</v>
      </c>
      <c r="L16" s="5">
        <f t="shared" si="2"/>
        <v>0</v>
      </c>
      <c r="M16" s="5">
        <f t="shared" si="3"/>
        <v>0</v>
      </c>
      <c r="N16" s="5">
        <f t="shared" si="4"/>
        <v>45661773.387708366</v>
      </c>
      <c r="O16" s="5">
        <f t="shared" si="5"/>
        <v>0</v>
      </c>
      <c r="P16" s="5">
        <f t="shared" si="6"/>
        <v>109514.2665208941</v>
      </c>
      <c r="Q16" s="5">
        <f t="shared" si="7"/>
        <v>81311233.251458168</v>
      </c>
    </row>
    <row r="17" spans="1:17" x14ac:dyDescent="0.2">
      <c r="A17" s="3">
        <v>38078</v>
      </c>
      <c r="B17" s="4">
        <v>75763152</v>
      </c>
      <c r="C17" s="5">
        <v>331.5</v>
      </c>
      <c r="D17" s="5">
        <v>0</v>
      </c>
      <c r="E17" s="5">
        <v>1</v>
      </c>
      <c r="F17" s="5">
        <v>30</v>
      </c>
      <c r="G17" s="5">
        <v>0</v>
      </c>
      <c r="H17" s="5">
        <v>3.0999999999999091</v>
      </c>
      <c r="J17" s="5">
        <f t="shared" si="0"/>
        <v>32691307.822929502</v>
      </c>
      <c r="K17" s="5">
        <f t="shared" si="1"/>
        <v>1937868.7095839456</v>
      </c>
      <c r="L17" s="5">
        <f t="shared" si="2"/>
        <v>0</v>
      </c>
      <c r="M17" s="5">
        <f t="shared" si="3"/>
        <v>-1762154.70179492</v>
      </c>
      <c r="N17" s="5">
        <f t="shared" si="4"/>
        <v>44188812.955846801</v>
      </c>
      <c r="O17" s="5">
        <f t="shared" si="5"/>
        <v>0</v>
      </c>
      <c r="P17" s="5">
        <f t="shared" si="6"/>
        <v>75443.161381058177</v>
      </c>
      <c r="Q17" s="5">
        <f t="shared" si="7"/>
        <v>77131277.947946385</v>
      </c>
    </row>
    <row r="18" spans="1:17" x14ac:dyDescent="0.2">
      <c r="A18" s="3">
        <v>38108</v>
      </c>
      <c r="B18" s="4">
        <v>78496582</v>
      </c>
      <c r="C18" s="5">
        <v>158.9</v>
      </c>
      <c r="D18" s="5">
        <v>8.6</v>
      </c>
      <c r="E18" s="5">
        <v>1</v>
      </c>
      <c r="F18" s="5">
        <v>31</v>
      </c>
      <c r="G18" s="5">
        <v>0</v>
      </c>
      <c r="H18" s="5">
        <v>25.699999999999818</v>
      </c>
      <c r="J18" s="5">
        <f t="shared" si="0"/>
        <v>32691307.822929502</v>
      </c>
      <c r="K18" s="5">
        <f t="shared" si="1"/>
        <v>928890.91388503462</v>
      </c>
      <c r="L18" s="5">
        <f t="shared" si="2"/>
        <v>483870.59037862223</v>
      </c>
      <c r="M18" s="5">
        <f t="shared" si="3"/>
        <v>-1762154.70179492</v>
      </c>
      <c r="N18" s="5">
        <f t="shared" si="4"/>
        <v>45661773.387708366</v>
      </c>
      <c r="O18" s="5">
        <f t="shared" si="5"/>
        <v>0</v>
      </c>
      <c r="P18" s="5">
        <f t="shared" si="6"/>
        <v>625448.14435265749</v>
      </c>
      <c r="Q18" s="5">
        <f t="shared" si="7"/>
        <v>78629136.157459259</v>
      </c>
    </row>
    <row r="19" spans="1:17" x14ac:dyDescent="0.2">
      <c r="A19" s="3">
        <v>38139</v>
      </c>
      <c r="B19" s="4">
        <v>80544814</v>
      </c>
      <c r="C19" s="5">
        <v>44.2</v>
      </c>
      <c r="D19" s="5">
        <v>31.6</v>
      </c>
      <c r="E19" s="5">
        <v>1</v>
      </c>
      <c r="F19" s="5">
        <v>30</v>
      </c>
      <c r="G19" s="5">
        <v>0</v>
      </c>
      <c r="H19" s="5">
        <v>13.900000000000091</v>
      </c>
      <c r="J19" s="5">
        <f t="shared" si="0"/>
        <v>32691307.822929502</v>
      </c>
      <c r="K19" s="5">
        <f t="shared" si="1"/>
        <v>258382.49461119276</v>
      </c>
      <c r="L19" s="5">
        <f t="shared" si="2"/>
        <v>1777943.0995307516</v>
      </c>
      <c r="M19" s="5">
        <f t="shared" si="3"/>
        <v>-1762154.70179492</v>
      </c>
      <c r="N19" s="5">
        <f t="shared" si="4"/>
        <v>44188812.955846801</v>
      </c>
      <c r="O19" s="5">
        <f t="shared" si="5"/>
        <v>0</v>
      </c>
      <c r="P19" s="5">
        <f t="shared" si="6"/>
        <v>338277.40103120846</v>
      </c>
      <c r="Q19" s="5">
        <f t="shared" si="7"/>
        <v>77492569.072154537</v>
      </c>
    </row>
    <row r="20" spans="1:17" x14ac:dyDescent="0.2">
      <c r="A20" s="3">
        <v>38169</v>
      </c>
      <c r="B20" s="4">
        <v>82237798</v>
      </c>
      <c r="C20" s="5">
        <v>3.6</v>
      </c>
      <c r="D20" s="5">
        <v>86.4</v>
      </c>
      <c r="E20" s="5">
        <v>0</v>
      </c>
      <c r="F20" s="5">
        <v>31</v>
      </c>
      <c r="G20" s="5">
        <v>0</v>
      </c>
      <c r="H20" s="5">
        <v>37.199999999999818</v>
      </c>
      <c r="J20" s="5">
        <f t="shared" si="0"/>
        <v>32691307.822929502</v>
      </c>
      <c r="K20" s="5">
        <f t="shared" si="1"/>
        <v>21044.728067879954</v>
      </c>
      <c r="L20" s="5">
        <f t="shared" si="2"/>
        <v>4861211.5126410425</v>
      </c>
      <c r="M20" s="5">
        <f t="shared" si="3"/>
        <v>0</v>
      </c>
      <c r="N20" s="5">
        <f t="shared" si="4"/>
        <v>45661773.387708366</v>
      </c>
      <c r="O20" s="5">
        <f t="shared" si="5"/>
        <v>0</v>
      </c>
      <c r="P20" s="5">
        <f t="shared" si="6"/>
        <v>905317.93657272018</v>
      </c>
      <c r="Q20" s="5">
        <f t="shared" si="7"/>
        <v>84140655.3879195</v>
      </c>
    </row>
    <row r="21" spans="1:17" x14ac:dyDescent="0.2">
      <c r="A21" s="3">
        <v>38200</v>
      </c>
      <c r="B21" s="4">
        <v>82890009</v>
      </c>
      <c r="C21" s="5">
        <v>12.8</v>
      </c>
      <c r="D21" s="5">
        <v>59.6</v>
      </c>
      <c r="E21" s="5">
        <v>0</v>
      </c>
      <c r="F21" s="5">
        <v>31</v>
      </c>
      <c r="G21" s="5">
        <v>0</v>
      </c>
      <c r="H21" s="5">
        <v>16.600000000000364</v>
      </c>
      <c r="J21" s="5">
        <f t="shared" si="0"/>
        <v>32691307.822929502</v>
      </c>
      <c r="K21" s="5">
        <f t="shared" si="1"/>
        <v>74825.699796906498</v>
      </c>
      <c r="L21" s="5">
        <f t="shared" si="2"/>
        <v>3353335.7193681262</v>
      </c>
      <c r="M21" s="5">
        <f t="shared" si="3"/>
        <v>0</v>
      </c>
      <c r="N21" s="5">
        <f t="shared" si="4"/>
        <v>45661773.387708366</v>
      </c>
      <c r="O21" s="5">
        <f t="shared" si="5"/>
        <v>0</v>
      </c>
      <c r="P21" s="5">
        <f t="shared" si="6"/>
        <v>403985.96094375156</v>
      </c>
      <c r="Q21" s="5">
        <f t="shared" si="7"/>
        <v>82185228.590746656</v>
      </c>
    </row>
    <row r="22" spans="1:17" x14ac:dyDescent="0.2">
      <c r="A22" s="3">
        <v>38231</v>
      </c>
      <c r="B22" s="4">
        <v>80286544</v>
      </c>
      <c r="C22" s="5">
        <v>30</v>
      </c>
      <c r="D22" s="5">
        <v>41.2</v>
      </c>
      <c r="E22" s="5">
        <v>0</v>
      </c>
      <c r="F22" s="5">
        <v>30</v>
      </c>
      <c r="G22" s="5">
        <v>0</v>
      </c>
      <c r="H22" s="5">
        <v>20.899999999999636</v>
      </c>
      <c r="J22" s="5">
        <f t="shared" si="0"/>
        <v>32691307.822929502</v>
      </c>
      <c r="K22" s="5">
        <f t="shared" si="1"/>
        <v>175372.73389899961</v>
      </c>
      <c r="L22" s="5">
        <f t="shared" si="2"/>
        <v>2318077.712046423</v>
      </c>
      <c r="M22" s="5">
        <f t="shared" si="3"/>
        <v>0</v>
      </c>
      <c r="N22" s="5">
        <f t="shared" si="4"/>
        <v>44188812.955846801</v>
      </c>
      <c r="O22" s="5">
        <f t="shared" si="5"/>
        <v>0</v>
      </c>
      <c r="P22" s="5">
        <f t="shared" si="6"/>
        <v>508632.92673036602</v>
      </c>
      <c r="Q22" s="5">
        <f t="shared" si="7"/>
        <v>79882204.151452094</v>
      </c>
    </row>
    <row r="23" spans="1:17" x14ac:dyDescent="0.2">
      <c r="A23" s="3">
        <v>38261</v>
      </c>
      <c r="B23" s="4">
        <v>78562718</v>
      </c>
      <c r="C23" s="5">
        <v>226.3</v>
      </c>
      <c r="D23" s="5">
        <v>1.5</v>
      </c>
      <c r="E23" s="5">
        <v>1</v>
      </c>
      <c r="F23" s="5">
        <v>31</v>
      </c>
      <c r="G23" s="5">
        <v>0</v>
      </c>
      <c r="H23" s="5">
        <v>-34.699999999999818</v>
      </c>
      <c r="J23" s="5">
        <f t="shared" si="0"/>
        <v>32691307.822929502</v>
      </c>
      <c r="K23" s="5">
        <f t="shared" si="1"/>
        <v>1322894.9893781205</v>
      </c>
      <c r="L23" s="5">
        <f t="shared" si="2"/>
        <v>84396.033205573651</v>
      </c>
      <c r="M23" s="5">
        <f t="shared" si="3"/>
        <v>-1762154.70179492</v>
      </c>
      <c r="N23" s="5">
        <f t="shared" si="4"/>
        <v>45661773.387708366</v>
      </c>
      <c r="O23" s="5">
        <f t="shared" si="5"/>
        <v>0</v>
      </c>
      <c r="P23" s="5">
        <f t="shared" si="6"/>
        <v>-844476.67739444564</v>
      </c>
      <c r="Q23" s="5">
        <f t="shared" si="7"/>
        <v>77153740.854032189</v>
      </c>
    </row>
    <row r="24" spans="1:17" x14ac:dyDescent="0.2">
      <c r="A24" s="3">
        <v>38292</v>
      </c>
      <c r="B24" s="4">
        <v>78684174</v>
      </c>
      <c r="C24" s="5">
        <v>379.1</v>
      </c>
      <c r="D24" s="5">
        <v>0</v>
      </c>
      <c r="E24" s="5">
        <v>1</v>
      </c>
      <c r="F24" s="5">
        <v>30</v>
      </c>
      <c r="G24" s="5">
        <v>0</v>
      </c>
      <c r="H24" s="5">
        <v>-39.800000000000182</v>
      </c>
      <c r="J24" s="5">
        <f t="shared" si="0"/>
        <v>32691307.822929502</v>
      </c>
      <c r="K24" s="5">
        <f t="shared" si="1"/>
        <v>2216126.7807036918</v>
      </c>
      <c r="L24" s="5">
        <f t="shared" si="2"/>
        <v>0</v>
      </c>
      <c r="M24" s="5">
        <f t="shared" si="3"/>
        <v>-1762154.70179492</v>
      </c>
      <c r="N24" s="5">
        <f t="shared" si="4"/>
        <v>44188812.955846801</v>
      </c>
      <c r="O24" s="5">
        <f t="shared" si="5"/>
        <v>0</v>
      </c>
      <c r="P24" s="5">
        <f t="shared" si="6"/>
        <v>-968592.84611813456</v>
      </c>
      <c r="Q24" s="5">
        <f t="shared" si="7"/>
        <v>76365500.011566937</v>
      </c>
    </row>
    <row r="25" spans="1:17" x14ac:dyDescent="0.2">
      <c r="A25" s="3">
        <v>38322</v>
      </c>
      <c r="B25" s="4">
        <v>79760239</v>
      </c>
      <c r="C25" s="5">
        <v>643.4</v>
      </c>
      <c r="D25" s="5">
        <v>0</v>
      </c>
      <c r="E25" s="5">
        <v>1</v>
      </c>
      <c r="F25" s="5">
        <v>31</v>
      </c>
      <c r="G25" s="5">
        <v>0</v>
      </c>
      <c r="H25" s="5">
        <v>-33.599999999999909</v>
      </c>
      <c r="J25" s="5">
        <f t="shared" si="0"/>
        <v>32691307.822929502</v>
      </c>
      <c r="K25" s="5">
        <f t="shared" si="1"/>
        <v>3761160.566353878</v>
      </c>
      <c r="L25" s="5">
        <f t="shared" si="2"/>
        <v>0</v>
      </c>
      <c r="M25" s="5">
        <f t="shared" si="3"/>
        <v>-1762154.70179492</v>
      </c>
      <c r="N25" s="5">
        <f t="shared" si="4"/>
        <v>45661773.387708366</v>
      </c>
      <c r="O25" s="5">
        <f t="shared" si="5"/>
        <v>0</v>
      </c>
      <c r="P25" s="5">
        <f t="shared" si="6"/>
        <v>-817706.52335600706</v>
      </c>
      <c r="Q25" s="5">
        <f t="shared" si="7"/>
        <v>79534380.551840827</v>
      </c>
    </row>
    <row r="26" spans="1:17" x14ac:dyDescent="0.2">
      <c r="A26" s="3">
        <v>38353</v>
      </c>
      <c r="B26" s="4">
        <v>87883841</v>
      </c>
      <c r="C26" s="5">
        <v>770</v>
      </c>
      <c r="D26" s="5">
        <v>0</v>
      </c>
      <c r="E26" s="5">
        <v>0</v>
      </c>
      <c r="F26" s="5">
        <v>31</v>
      </c>
      <c r="G26" s="5">
        <v>0</v>
      </c>
      <c r="H26" s="5">
        <v>-18.900000000000091</v>
      </c>
      <c r="J26" s="5">
        <f t="shared" si="0"/>
        <v>32691307.822929502</v>
      </c>
      <c r="K26" s="5">
        <f t="shared" si="1"/>
        <v>4501233.5034076562</v>
      </c>
      <c r="L26" s="5">
        <f t="shared" si="2"/>
        <v>0</v>
      </c>
      <c r="M26" s="5">
        <f t="shared" si="3"/>
        <v>0</v>
      </c>
      <c r="N26" s="5">
        <f t="shared" si="4"/>
        <v>45661773.387708366</v>
      </c>
      <c r="O26" s="5">
        <f t="shared" si="5"/>
        <v>0</v>
      </c>
      <c r="P26" s="5">
        <f t="shared" si="6"/>
        <v>-459959.91938775749</v>
      </c>
      <c r="Q26" s="5">
        <f t="shared" si="7"/>
        <v>82394354.794657767</v>
      </c>
    </row>
    <row r="27" spans="1:17" x14ac:dyDescent="0.2">
      <c r="A27" s="3">
        <v>38384</v>
      </c>
      <c r="B27" s="4">
        <v>79239244</v>
      </c>
      <c r="C27" s="5">
        <v>616.4</v>
      </c>
      <c r="D27" s="5">
        <v>0</v>
      </c>
      <c r="E27" s="5">
        <v>0</v>
      </c>
      <c r="F27" s="5">
        <v>28</v>
      </c>
      <c r="G27" s="5">
        <v>0</v>
      </c>
      <c r="H27" s="5">
        <v>-20.199999999999818</v>
      </c>
      <c r="J27" s="5">
        <f t="shared" si="0"/>
        <v>32691307.822929502</v>
      </c>
      <c r="K27" s="5">
        <f t="shared" si="1"/>
        <v>3603325.1058447785</v>
      </c>
      <c r="L27" s="5">
        <f t="shared" si="2"/>
        <v>0</v>
      </c>
      <c r="M27" s="5">
        <f t="shared" si="3"/>
        <v>0</v>
      </c>
      <c r="N27" s="5">
        <f t="shared" si="4"/>
        <v>41242892.09212368</v>
      </c>
      <c r="O27" s="5">
        <f t="shared" si="5"/>
        <v>0</v>
      </c>
      <c r="P27" s="5">
        <f t="shared" si="6"/>
        <v>-491597.37416045356</v>
      </c>
      <c r="Q27" s="5">
        <f t="shared" si="7"/>
        <v>77045927.646737501</v>
      </c>
    </row>
    <row r="28" spans="1:17" x14ac:dyDescent="0.2">
      <c r="A28" s="3">
        <v>38412</v>
      </c>
      <c r="B28" s="4">
        <v>83758720</v>
      </c>
      <c r="C28" s="5">
        <v>608.6</v>
      </c>
      <c r="D28" s="5">
        <v>0</v>
      </c>
      <c r="E28" s="5">
        <v>0</v>
      </c>
      <c r="F28" s="5">
        <v>31</v>
      </c>
      <c r="G28" s="5">
        <v>0</v>
      </c>
      <c r="H28" s="5">
        <v>-18.400000000000091</v>
      </c>
      <c r="J28" s="5">
        <f t="shared" si="0"/>
        <v>32691307.822929502</v>
      </c>
      <c r="K28" s="5">
        <f t="shared" si="1"/>
        <v>3557728.195031039</v>
      </c>
      <c r="L28" s="5">
        <f t="shared" si="2"/>
        <v>0</v>
      </c>
      <c r="M28" s="5">
        <f t="shared" si="3"/>
        <v>0</v>
      </c>
      <c r="N28" s="5">
        <f t="shared" si="4"/>
        <v>45661773.387708366</v>
      </c>
      <c r="O28" s="5">
        <f t="shared" si="5"/>
        <v>0</v>
      </c>
      <c r="P28" s="5">
        <f t="shared" si="6"/>
        <v>-447791.66755210259</v>
      </c>
      <c r="Q28" s="5">
        <f t="shared" si="7"/>
        <v>81463017.738116816</v>
      </c>
    </row>
    <row r="29" spans="1:17" x14ac:dyDescent="0.2">
      <c r="A29" s="3">
        <v>38443</v>
      </c>
      <c r="B29" s="4">
        <v>77896246</v>
      </c>
      <c r="C29" s="5">
        <v>306.8</v>
      </c>
      <c r="D29" s="5">
        <v>0</v>
      </c>
      <c r="E29" s="5">
        <v>1</v>
      </c>
      <c r="F29" s="5">
        <v>30</v>
      </c>
      <c r="G29" s="5">
        <v>0</v>
      </c>
      <c r="H29" s="5">
        <v>1.4000000000000909</v>
      </c>
      <c r="J29" s="5">
        <f t="shared" si="0"/>
        <v>32691307.822929502</v>
      </c>
      <c r="K29" s="5">
        <f t="shared" si="1"/>
        <v>1793478.4920071026</v>
      </c>
      <c r="L29" s="5">
        <f t="shared" si="2"/>
        <v>0</v>
      </c>
      <c r="M29" s="5">
        <f t="shared" si="3"/>
        <v>-1762154.70179492</v>
      </c>
      <c r="N29" s="5">
        <f t="shared" si="4"/>
        <v>44188812.955846801</v>
      </c>
      <c r="O29" s="5">
        <f t="shared" si="5"/>
        <v>0</v>
      </c>
      <c r="P29" s="5">
        <f t="shared" si="6"/>
        <v>34071.105139835934</v>
      </c>
      <c r="Q29" s="5">
        <f t="shared" si="7"/>
        <v>76945515.674128324</v>
      </c>
    </row>
    <row r="30" spans="1:17" x14ac:dyDescent="0.2">
      <c r="A30" s="3">
        <v>38473</v>
      </c>
      <c r="B30" s="4">
        <v>79486296</v>
      </c>
      <c r="C30" s="5">
        <v>189.4</v>
      </c>
      <c r="D30" s="5">
        <v>0.8</v>
      </c>
      <c r="E30" s="5">
        <v>1</v>
      </c>
      <c r="F30" s="5">
        <v>31</v>
      </c>
      <c r="G30" s="5">
        <v>0</v>
      </c>
      <c r="H30" s="5">
        <v>32.699999999999818</v>
      </c>
      <c r="J30" s="5">
        <f t="shared" si="0"/>
        <v>32691307.822929502</v>
      </c>
      <c r="K30" s="5">
        <f t="shared" si="1"/>
        <v>1107186.5266823508</v>
      </c>
      <c r="L30" s="5">
        <f t="shared" si="2"/>
        <v>45011.217709639284</v>
      </c>
      <c r="M30" s="5">
        <f t="shared" si="3"/>
        <v>-1762154.70179492</v>
      </c>
      <c r="N30" s="5">
        <f t="shared" si="4"/>
        <v>45661773.387708366</v>
      </c>
      <c r="O30" s="5">
        <f t="shared" si="5"/>
        <v>0</v>
      </c>
      <c r="P30" s="5">
        <f t="shared" si="6"/>
        <v>795803.67005182605</v>
      </c>
      <c r="Q30" s="5">
        <f t="shared" si="7"/>
        <v>78538927.923286766</v>
      </c>
    </row>
    <row r="31" spans="1:17" x14ac:dyDescent="0.2">
      <c r="A31" s="3">
        <v>38504</v>
      </c>
      <c r="B31" s="4">
        <v>86984309</v>
      </c>
      <c r="C31" s="5">
        <v>8.9</v>
      </c>
      <c r="D31" s="5">
        <v>146.30000000000001</v>
      </c>
      <c r="E31" s="5">
        <v>1</v>
      </c>
      <c r="F31" s="5">
        <v>30</v>
      </c>
      <c r="G31" s="5">
        <v>0</v>
      </c>
      <c r="H31" s="5">
        <v>33.300000000000182</v>
      </c>
      <c r="J31" s="5">
        <f t="shared" si="0"/>
        <v>32691307.822929502</v>
      </c>
      <c r="K31" s="5">
        <f t="shared" si="1"/>
        <v>52027.244390036554</v>
      </c>
      <c r="L31" s="5">
        <f t="shared" si="2"/>
        <v>8231426.438650284</v>
      </c>
      <c r="M31" s="5">
        <f t="shared" si="3"/>
        <v>-1762154.70179492</v>
      </c>
      <c r="N31" s="5">
        <f t="shared" si="4"/>
        <v>44188812.955846801</v>
      </c>
      <c r="O31" s="5">
        <f t="shared" si="5"/>
        <v>0</v>
      </c>
      <c r="P31" s="5">
        <f t="shared" si="6"/>
        <v>810405.57225462084</v>
      </c>
      <c r="Q31" s="5">
        <f t="shared" si="7"/>
        <v>84211825.332276329</v>
      </c>
    </row>
    <row r="32" spans="1:17" x14ac:dyDescent="0.2">
      <c r="A32" s="3">
        <v>38534</v>
      </c>
      <c r="B32" s="4">
        <v>88101741</v>
      </c>
      <c r="C32" s="5">
        <v>0</v>
      </c>
      <c r="D32" s="5">
        <v>188.7</v>
      </c>
      <c r="E32" s="5">
        <v>0</v>
      </c>
      <c r="F32" s="5">
        <v>31</v>
      </c>
      <c r="G32" s="5">
        <v>0</v>
      </c>
      <c r="H32" s="5">
        <v>48.599999999999909</v>
      </c>
      <c r="J32" s="5">
        <f t="shared" si="0"/>
        <v>32691307.822929502</v>
      </c>
      <c r="K32" s="5">
        <f t="shared" si="1"/>
        <v>0</v>
      </c>
      <c r="L32" s="5">
        <f t="shared" si="2"/>
        <v>10617020.977261163</v>
      </c>
      <c r="M32" s="5">
        <f t="shared" si="3"/>
        <v>0</v>
      </c>
      <c r="N32" s="5">
        <f t="shared" si="4"/>
        <v>45661773.387708366</v>
      </c>
      <c r="O32" s="5">
        <f t="shared" si="5"/>
        <v>0</v>
      </c>
      <c r="P32" s="5">
        <f t="shared" si="6"/>
        <v>1182754.0784256542</v>
      </c>
      <c r="Q32" s="5">
        <f t="shared" si="7"/>
        <v>90152856.266324684</v>
      </c>
    </row>
    <row r="33" spans="1:17" x14ac:dyDescent="0.2">
      <c r="A33" s="3">
        <v>38565</v>
      </c>
      <c r="B33" s="4">
        <v>88099534</v>
      </c>
      <c r="C33" s="5">
        <v>0.2</v>
      </c>
      <c r="D33" s="5">
        <v>140.69999999999999</v>
      </c>
      <c r="E33" s="5">
        <v>0</v>
      </c>
      <c r="F33" s="5">
        <v>31</v>
      </c>
      <c r="G33" s="5">
        <v>0</v>
      </c>
      <c r="H33" s="5">
        <v>41.5</v>
      </c>
      <c r="J33" s="5">
        <f t="shared" si="0"/>
        <v>32691307.822929502</v>
      </c>
      <c r="K33" s="5">
        <f t="shared" si="1"/>
        <v>1169.151559326664</v>
      </c>
      <c r="L33" s="5">
        <f t="shared" si="2"/>
        <v>7916347.9146828074</v>
      </c>
      <c r="M33" s="5">
        <f t="shared" si="3"/>
        <v>0</v>
      </c>
      <c r="N33" s="5">
        <f t="shared" si="4"/>
        <v>45661773.387708366</v>
      </c>
      <c r="O33" s="5">
        <f t="shared" si="5"/>
        <v>0</v>
      </c>
      <c r="P33" s="5">
        <f t="shared" si="6"/>
        <v>1009964.9023593568</v>
      </c>
      <c r="Q33" s="5">
        <f t="shared" si="7"/>
        <v>87280563.179239348</v>
      </c>
    </row>
    <row r="34" spans="1:17" x14ac:dyDescent="0.2">
      <c r="A34" s="3">
        <v>38596</v>
      </c>
      <c r="B34" s="4">
        <v>82921459</v>
      </c>
      <c r="C34" s="5">
        <v>22.6</v>
      </c>
      <c r="D34" s="5">
        <v>52.1</v>
      </c>
      <c r="E34" s="5">
        <v>0</v>
      </c>
      <c r="F34" s="5">
        <v>30</v>
      </c>
      <c r="G34" s="5">
        <v>0</v>
      </c>
      <c r="H34" s="5">
        <v>41.800000000000182</v>
      </c>
      <c r="J34" s="5">
        <f t="shared" ref="J34:J65" si="8">const</f>
        <v>32691307.822929502</v>
      </c>
      <c r="K34" s="5">
        <f t="shared" ref="K34:K65" si="9">PearsonHDD*C34</f>
        <v>132114.12620391304</v>
      </c>
      <c r="L34" s="5">
        <f t="shared" ref="L34:L65" si="10">PearsonCDD*D34</f>
        <v>2931355.5533402581</v>
      </c>
      <c r="M34" s="5">
        <f t="shared" ref="M34:M65" si="11">Shoulder2*E34</f>
        <v>0</v>
      </c>
      <c r="N34" s="5">
        <f t="shared" ref="N34:N65" si="12">MonthDays*F34</f>
        <v>44188812.955846801</v>
      </c>
      <c r="O34" s="5">
        <f t="shared" ref="O34:O65" si="13">GSgtStrucD*G34</f>
        <v>0</v>
      </c>
      <c r="P34" s="5">
        <f t="shared" ref="P34:P65" si="14">d_TorFTE_1*H34</f>
        <v>1017265.8534607542</v>
      </c>
      <c r="Q34" s="5">
        <f t="shared" ref="Q34:Q65" si="15">SUM(J34:P34)</f>
        <v>80960856.311781228</v>
      </c>
    </row>
    <row r="35" spans="1:17" x14ac:dyDescent="0.2">
      <c r="A35" s="3">
        <v>38626</v>
      </c>
      <c r="B35" s="4">
        <v>79551766</v>
      </c>
      <c r="C35" s="5">
        <v>220.2</v>
      </c>
      <c r="D35" s="5">
        <v>7.6</v>
      </c>
      <c r="E35" s="5">
        <v>1</v>
      </c>
      <c r="F35" s="5">
        <v>31</v>
      </c>
      <c r="G35" s="5">
        <v>0</v>
      </c>
      <c r="H35" s="5">
        <v>4</v>
      </c>
      <c r="J35" s="5">
        <f t="shared" si="8"/>
        <v>32691307.822929502</v>
      </c>
      <c r="K35" s="5">
        <f t="shared" si="9"/>
        <v>1287235.8668186569</v>
      </c>
      <c r="L35" s="5">
        <f t="shared" si="10"/>
        <v>427606.56824157311</v>
      </c>
      <c r="M35" s="5">
        <f t="shared" si="11"/>
        <v>-1762154.70179492</v>
      </c>
      <c r="N35" s="5">
        <f t="shared" si="12"/>
        <v>45661773.387708366</v>
      </c>
      <c r="O35" s="5">
        <f t="shared" si="13"/>
        <v>0</v>
      </c>
      <c r="P35" s="5">
        <f t="shared" si="14"/>
        <v>97346.014685239206</v>
      </c>
      <c r="Q35" s="5">
        <f t="shared" si="15"/>
        <v>78403114.958588421</v>
      </c>
    </row>
    <row r="36" spans="1:17" x14ac:dyDescent="0.2">
      <c r="A36" s="3">
        <v>38657</v>
      </c>
      <c r="B36" s="4">
        <v>80156802</v>
      </c>
      <c r="C36" s="5">
        <v>388.4</v>
      </c>
      <c r="D36" s="5">
        <v>0</v>
      </c>
      <c r="E36" s="5">
        <v>1</v>
      </c>
      <c r="F36" s="5">
        <v>30</v>
      </c>
      <c r="G36" s="5">
        <v>0</v>
      </c>
      <c r="H36" s="5">
        <v>-16.300000000000182</v>
      </c>
      <c r="J36" s="5">
        <f t="shared" si="8"/>
        <v>32691307.822929502</v>
      </c>
      <c r="K36" s="5">
        <f t="shared" si="9"/>
        <v>2270492.3282123813</v>
      </c>
      <c r="L36" s="5">
        <f t="shared" si="10"/>
        <v>0</v>
      </c>
      <c r="M36" s="5">
        <f t="shared" si="11"/>
        <v>-1762154.70179492</v>
      </c>
      <c r="N36" s="5">
        <f t="shared" si="12"/>
        <v>44188812.955846801</v>
      </c>
      <c r="O36" s="5">
        <f t="shared" si="13"/>
        <v>0</v>
      </c>
      <c r="P36" s="5">
        <f t="shared" si="14"/>
        <v>-396685.00984235416</v>
      </c>
      <c r="Q36" s="5">
        <f t="shared" si="15"/>
        <v>76991773.39535141</v>
      </c>
    </row>
    <row r="37" spans="1:17" x14ac:dyDescent="0.2">
      <c r="A37" s="3">
        <v>38687</v>
      </c>
      <c r="B37" s="4">
        <v>81292738</v>
      </c>
      <c r="C37" s="5">
        <v>665.3</v>
      </c>
      <c r="D37" s="5">
        <v>0</v>
      </c>
      <c r="E37" s="5">
        <v>1</v>
      </c>
      <c r="F37" s="5">
        <v>31</v>
      </c>
      <c r="G37" s="5">
        <v>0</v>
      </c>
      <c r="H37" s="5">
        <v>-33.299999999999727</v>
      </c>
      <c r="J37" s="5">
        <f t="shared" si="8"/>
        <v>32691307.822929502</v>
      </c>
      <c r="K37" s="5">
        <f t="shared" si="9"/>
        <v>3889182.6621001475</v>
      </c>
      <c r="L37" s="5">
        <f t="shared" si="10"/>
        <v>0</v>
      </c>
      <c r="M37" s="5">
        <f t="shared" si="11"/>
        <v>-1762154.70179492</v>
      </c>
      <c r="N37" s="5">
        <f t="shared" si="12"/>
        <v>45661773.387708366</v>
      </c>
      <c r="O37" s="5">
        <f t="shared" si="13"/>
        <v>0</v>
      </c>
      <c r="P37" s="5">
        <f t="shared" si="14"/>
        <v>-810405.57225460978</v>
      </c>
      <c r="Q37" s="5">
        <f t="shared" si="15"/>
        <v>79669703.598688483</v>
      </c>
    </row>
    <row r="38" spans="1:17" x14ac:dyDescent="0.2">
      <c r="A38" s="3">
        <v>38718</v>
      </c>
      <c r="B38" s="4">
        <v>84001283</v>
      </c>
      <c r="C38" s="5">
        <v>551.79999999999995</v>
      </c>
      <c r="D38" s="5">
        <v>0</v>
      </c>
      <c r="E38" s="5">
        <v>0</v>
      </c>
      <c r="F38" s="5">
        <v>31</v>
      </c>
      <c r="G38" s="5">
        <v>0</v>
      </c>
      <c r="H38" s="5">
        <v>-19.300000000000182</v>
      </c>
      <c r="J38" s="5">
        <f t="shared" si="8"/>
        <v>32691307.822929502</v>
      </c>
      <c r="K38" s="5">
        <f t="shared" si="9"/>
        <v>3225689.1521822657</v>
      </c>
      <c r="L38" s="5">
        <f t="shared" si="10"/>
        <v>0</v>
      </c>
      <c r="M38" s="5">
        <f t="shared" si="11"/>
        <v>0</v>
      </c>
      <c r="N38" s="5">
        <f t="shared" si="12"/>
        <v>45661773.387708366</v>
      </c>
      <c r="O38" s="5">
        <f t="shared" si="13"/>
        <v>0</v>
      </c>
      <c r="P38" s="5">
        <f t="shared" si="14"/>
        <v>-469694.52085628361</v>
      </c>
      <c r="Q38" s="5">
        <f t="shared" si="15"/>
        <v>81109075.841963857</v>
      </c>
    </row>
    <row r="39" spans="1:17" x14ac:dyDescent="0.2">
      <c r="A39" s="3">
        <v>38749</v>
      </c>
      <c r="B39" s="4">
        <v>77779059</v>
      </c>
      <c r="C39" s="5">
        <v>604.29999999999995</v>
      </c>
      <c r="D39" s="5">
        <v>0</v>
      </c>
      <c r="E39" s="5">
        <v>0</v>
      </c>
      <c r="F39" s="5">
        <v>28</v>
      </c>
      <c r="G39" s="5">
        <v>0</v>
      </c>
      <c r="H39" s="5">
        <v>-22.300000000000182</v>
      </c>
      <c r="J39" s="5">
        <f t="shared" si="8"/>
        <v>32691307.822929502</v>
      </c>
      <c r="K39" s="5">
        <f t="shared" si="9"/>
        <v>3532591.4365055151</v>
      </c>
      <c r="L39" s="5">
        <f t="shared" si="10"/>
        <v>0</v>
      </c>
      <c r="M39" s="5">
        <f t="shared" si="11"/>
        <v>0</v>
      </c>
      <c r="N39" s="5">
        <f t="shared" si="12"/>
        <v>41242892.09212368</v>
      </c>
      <c r="O39" s="5">
        <f t="shared" si="13"/>
        <v>0</v>
      </c>
      <c r="P39" s="5">
        <f t="shared" si="14"/>
        <v>-542704.03187021299</v>
      </c>
      <c r="Q39" s="5">
        <f t="shared" si="15"/>
        <v>76924087.319688469</v>
      </c>
    </row>
    <row r="40" spans="1:17" x14ac:dyDescent="0.2">
      <c r="A40" s="3">
        <v>38777</v>
      </c>
      <c r="B40" s="4">
        <v>83749692</v>
      </c>
      <c r="C40" s="5">
        <v>516.6</v>
      </c>
      <c r="D40" s="5">
        <v>0</v>
      </c>
      <c r="E40" s="5">
        <v>0</v>
      </c>
      <c r="F40" s="5">
        <v>31</v>
      </c>
      <c r="G40" s="5">
        <v>0</v>
      </c>
      <c r="H40" s="5">
        <v>-22.599999999999909</v>
      </c>
      <c r="J40" s="5">
        <f t="shared" si="8"/>
        <v>32691307.822929502</v>
      </c>
      <c r="K40" s="5">
        <f t="shared" si="9"/>
        <v>3019918.4777407735</v>
      </c>
      <c r="L40" s="5">
        <f t="shared" si="10"/>
        <v>0</v>
      </c>
      <c r="M40" s="5">
        <f t="shared" si="11"/>
        <v>0</v>
      </c>
      <c r="N40" s="5">
        <f t="shared" si="12"/>
        <v>45661773.387708366</v>
      </c>
      <c r="O40" s="5">
        <f t="shared" si="13"/>
        <v>0</v>
      </c>
      <c r="P40" s="5">
        <f t="shared" si="14"/>
        <v>-550004.98297159933</v>
      </c>
      <c r="Q40" s="5">
        <f t="shared" si="15"/>
        <v>80822994.705407038</v>
      </c>
    </row>
    <row r="41" spans="1:17" x14ac:dyDescent="0.2">
      <c r="A41" s="3">
        <v>38808</v>
      </c>
      <c r="B41" s="4">
        <v>74769717</v>
      </c>
      <c r="C41" s="5">
        <v>293.3</v>
      </c>
      <c r="D41" s="5">
        <v>0</v>
      </c>
      <c r="E41" s="5">
        <v>1</v>
      </c>
      <c r="F41" s="5">
        <v>30</v>
      </c>
      <c r="G41" s="5">
        <v>0</v>
      </c>
      <c r="H41" s="5">
        <v>-16.400000000000091</v>
      </c>
      <c r="J41" s="5">
        <f t="shared" si="8"/>
        <v>32691307.822929502</v>
      </c>
      <c r="K41" s="5">
        <f t="shared" si="9"/>
        <v>1714560.7617525528</v>
      </c>
      <c r="L41" s="5">
        <f t="shared" si="10"/>
        <v>0</v>
      </c>
      <c r="M41" s="5">
        <f t="shared" si="11"/>
        <v>-1762154.70179492</v>
      </c>
      <c r="N41" s="5">
        <f t="shared" si="12"/>
        <v>44188812.955846801</v>
      </c>
      <c r="O41" s="5">
        <f t="shared" si="13"/>
        <v>0</v>
      </c>
      <c r="P41" s="5">
        <f t="shared" si="14"/>
        <v>-399118.66020948294</v>
      </c>
      <c r="Q41" s="5">
        <f t="shared" si="15"/>
        <v>76433408.178524464</v>
      </c>
    </row>
    <row r="42" spans="1:17" x14ac:dyDescent="0.2">
      <c r="A42" s="3">
        <v>38838</v>
      </c>
      <c r="B42" s="4">
        <v>79191069</v>
      </c>
      <c r="C42" s="5">
        <v>136.9</v>
      </c>
      <c r="D42" s="5">
        <v>26</v>
      </c>
      <c r="E42" s="5">
        <v>1</v>
      </c>
      <c r="F42" s="5">
        <v>31</v>
      </c>
      <c r="G42" s="5">
        <v>0</v>
      </c>
      <c r="H42" s="5">
        <v>6.1000000000003638</v>
      </c>
      <c r="J42" s="5">
        <f t="shared" si="8"/>
        <v>32691307.822929502</v>
      </c>
      <c r="K42" s="5">
        <f t="shared" si="9"/>
        <v>800284.24235910154</v>
      </c>
      <c r="L42" s="5">
        <f t="shared" si="10"/>
        <v>1462864.5755632767</v>
      </c>
      <c r="M42" s="5">
        <f t="shared" si="11"/>
        <v>-1762154.70179492</v>
      </c>
      <c r="N42" s="5">
        <f t="shared" si="12"/>
        <v>45661773.387708366</v>
      </c>
      <c r="O42" s="5">
        <f t="shared" si="13"/>
        <v>0</v>
      </c>
      <c r="P42" s="5">
        <f t="shared" si="14"/>
        <v>148452.67239499863</v>
      </c>
      <c r="Q42" s="5">
        <f t="shared" si="15"/>
        <v>79002527.999160334</v>
      </c>
    </row>
    <row r="43" spans="1:17" x14ac:dyDescent="0.2">
      <c r="A43" s="3">
        <v>38869</v>
      </c>
      <c r="B43" s="4">
        <v>83409824</v>
      </c>
      <c r="C43" s="5">
        <v>19.5</v>
      </c>
      <c r="D43" s="5">
        <v>73.599999999999994</v>
      </c>
      <c r="E43" s="5">
        <v>1</v>
      </c>
      <c r="F43" s="5">
        <v>30</v>
      </c>
      <c r="G43" s="5">
        <v>0</v>
      </c>
      <c r="H43" s="5">
        <v>44.099999999999909</v>
      </c>
      <c r="J43" s="5">
        <f t="shared" si="8"/>
        <v>32691307.822929502</v>
      </c>
      <c r="K43" s="5">
        <f t="shared" si="9"/>
        <v>113992.27703434974</v>
      </c>
      <c r="L43" s="5">
        <f t="shared" si="10"/>
        <v>4141032.0292868135</v>
      </c>
      <c r="M43" s="5">
        <f t="shared" si="11"/>
        <v>-1762154.70179492</v>
      </c>
      <c r="N43" s="5">
        <f t="shared" si="12"/>
        <v>44188812.955846801</v>
      </c>
      <c r="O43" s="5">
        <f t="shared" si="13"/>
        <v>0</v>
      </c>
      <c r="P43" s="5">
        <f t="shared" si="14"/>
        <v>1073239.8119047601</v>
      </c>
      <c r="Q43" s="5">
        <f t="shared" si="15"/>
        <v>80446230.195207298</v>
      </c>
    </row>
    <row r="44" spans="1:17" x14ac:dyDescent="0.2">
      <c r="A44" s="3">
        <v>38899</v>
      </c>
      <c r="B44" s="4">
        <v>87535072</v>
      </c>
      <c r="C44" s="5">
        <v>0</v>
      </c>
      <c r="D44" s="5">
        <v>167.3</v>
      </c>
      <c r="E44" s="5">
        <v>0</v>
      </c>
      <c r="F44" s="5">
        <v>31</v>
      </c>
      <c r="G44" s="5">
        <v>0</v>
      </c>
      <c r="H44" s="5">
        <v>51.599999999999909</v>
      </c>
      <c r="J44" s="5">
        <f t="shared" si="8"/>
        <v>32691307.822929502</v>
      </c>
      <c r="K44" s="5">
        <f t="shared" si="9"/>
        <v>0</v>
      </c>
      <c r="L44" s="5">
        <f t="shared" si="10"/>
        <v>9412970.9035283141</v>
      </c>
      <c r="M44" s="5">
        <f t="shared" si="11"/>
        <v>0</v>
      </c>
      <c r="N44" s="5">
        <f t="shared" si="12"/>
        <v>45661773.387708366</v>
      </c>
      <c r="O44" s="5">
        <f t="shared" si="13"/>
        <v>0</v>
      </c>
      <c r="P44" s="5">
        <f t="shared" si="14"/>
        <v>1255763.5894395835</v>
      </c>
      <c r="Q44" s="5">
        <f t="shared" si="15"/>
        <v>89021815.703605771</v>
      </c>
    </row>
    <row r="45" spans="1:17" x14ac:dyDescent="0.2">
      <c r="A45" s="3">
        <v>38930</v>
      </c>
      <c r="B45" s="4">
        <v>85467855</v>
      </c>
      <c r="C45" s="5">
        <v>4.2</v>
      </c>
      <c r="D45" s="5">
        <v>101.6</v>
      </c>
      <c r="E45" s="5">
        <v>0</v>
      </c>
      <c r="F45" s="5">
        <v>31</v>
      </c>
      <c r="G45" s="5">
        <v>0</v>
      </c>
      <c r="H45" s="5">
        <v>50.800000000000182</v>
      </c>
      <c r="J45" s="5">
        <f t="shared" si="8"/>
        <v>32691307.822929502</v>
      </c>
      <c r="K45" s="5">
        <f t="shared" si="9"/>
        <v>24552.182745859947</v>
      </c>
      <c r="L45" s="5">
        <f t="shared" si="10"/>
        <v>5716424.6491241883</v>
      </c>
      <c r="M45" s="5">
        <f t="shared" si="11"/>
        <v>0</v>
      </c>
      <c r="N45" s="5">
        <f t="shared" si="12"/>
        <v>45661773.387708366</v>
      </c>
      <c r="O45" s="5">
        <f t="shared" si="13"/>
        <v>0</v>
      </c>
      <c r="P45" s="5">
        <f t="shared" si="14"/>
        <v>1236294.3865025423</v>
      </c>
      <c r="Q45" s="5">
        <f t="shared" si="15"/>
        <v>85330352.429010466</v>
      </c>
    </row>
    <row r="46" spans="1:17" x14ac:dyDescent="0.2">
      <c r="A46" s="3">
        <v>38961</v>
      </c>
      <c r="B46" s="4">
        <v>77924768</v>
      </c>
      <c r="C46" s="5">
        <v>80.900000000000006</v>
      </c>
      <c r="D46" s="5">
        <v>12.9</v>
      </c>
      <c r="E46" s="5">
        <v>0</v>
      </c>
      <c r="F46" s="5">
        <v>30</v>
      </c>
      <c r="G46" s="5">
        <v>0</v>
      </c>
      <c r="H46" s="5">
        <v>10.199999999999818</v>
      </c>
      <c r="J46" s="5">
        <f t="shared" si="8"/>
        <v>32691307.822929502</v>
      </c>
      <c r="K46" s="5">
        <f t="shared" si="9"/>
        <v>472921.8057476356</v>
      </c>
      <c r="L46" s="5">
        <f t="shared" si="10"/>
        <v>725805.88556793344</v>
      </c>
      <c r="M46" s="5">
        <f t="shared" si="11"/>
        <v>0</v>
      </c>
      <c r="N46" s="5">
        <f t="shared" si="12"/>
        <v>44188812.955846801</v>
      </c>
      <c r="O46" s="5">
        <f t="shared" si="13"/>
        <v>0</v>
      </c>
      <c r="P46" s="5">
        <f t="shared" si="14"/>
        <v>248232.33744735556</v>
      </c>
      <c r="Q46" s="5">
        <f t="shared" si="15"/>
        <v>78327080.80753924</v>
      </c>
    </row>
    <row r="47" spans="1:17" x14ac:dyDescent="0.2">
      <c r="A47" s="3">
        <v>38991</v>
      </c>
      <c r="B47" s="4">
        <v>78147283</v>
      </c>
      <c r="C47" s="5">
        <v>288.3</v>
      </c>
      <c r="D47" s="5">
        <v>1.1000000000000001</v>
      </c>
      <c r="E47" s="5">
        <v>1</v>
      </c>
      <c r="F47" s="5">
        <v>31</v>
      </c>
      <c r="G47" s="5">
        <v>0</v>
      </c>
      <c r="H47" s="5">
        <v>-30.099999999999909</v>
      </c>
      <c r="J47" s="5">
        <f t="shared" si="8"/>
        <v>32691307.822929502</v>
      </c>
      <c r="K47" s="5">
        <f t="shared" si="9"/>
        <v>1685331.9727693864</v>
      </c>
      <c r="L47" s="5">
        <f t="shared" si="10"/>
        <v>61890.424350754016</v>
      </c>
      <c r="M47" s="5">
        <f t="shared" si="11"/>
        <v>-1762154.70179492</v>
      </c>
      <c r="N47" s="5">
        <f t="shared" si="12"/>
        <v>45661773.387708366</v>
      </c>
      <c r="O47" s="5">
        <f t="shared" si="13"/>
        <v>0</v>
      </c>
      <c r="P47" s="5">
        <f t="shared" si="14"/>
        <v>-732528.76050642284</v>
      </c>
      <c r="Q47" s="5">
        <f t="shared" si="15"/>
        <v>77605620.145456672</v>
      </c>
    </row>
    <row r="48" spans="1:17" x14ac:dyDescent="0.2">
      <c r="A48" s="3">
        <v>39022</v>
      </c>
      <c r="B48" s="4">
        <v>77305316</v>
      </c>
      <c r="C48" s="5">
        <v>382.2</v>
      </c>
      <c r="D48" s="5">
        <v>0</v>
      </c>
      <c r="E48" s="5">
        <v>1</v>
      </c>
      <c r="F48" s="5">
        <v>30</v>
      </c>
      <c r="G48" s="5">
        <v>0</v>
      </c>
      <c r="H48" s="5">
        <v>-36</v>
      </c>
      <c r="J48" s="5">
        <f t="shared" si="8"/>
        <v>32691307.822929502</v>
      </c>
      <c r="K48" s="5">
        <f t="shared" si="9"/>
        <v>2234248.6298732548</v>
      </c>
      <c r="L48" s="5">
        <f t="shared" si="10"/>
        <v>0</v>
      </c>
      <c r="M48" s="5">
        <f t="shared" si="11"/>
        <v>-1762154.70179492</v>
      </c>
      <c r="N48" s="5">
        <f t="shared" si="12"/>
        <v>44188812.955846801</v>
      </c>
      <c r="O48" s="5">
        <f t="shared" si="13"/>
        <v>0</v>
      </c>
      <c r="P48" s="5">
        <f t="shared" si="14"/>
        <v>-876114.13216715283</v>
      </c>
      <c r="Q48" s="5">
        <f t="shared" si="15"/>
        <v>76476100.574687496</v>
      </c>
    </row>
    <row r="49" spans="1:17" x14ac:dyDescent="0.2">
      <c r="A49" s="3">
        <v>39052</v>
      </c>
      <c r="B49" s="4">
        <v>75502945</v>
      </c>
      <c r="C49" s="5">
        <v>500.5</v>
      </c>
      <c r="D49" s="5">
        <v>0</v>
      </c>
      <c r="E49" s="5">
        <v>1</v>
      </c>
      <c r="F49" s="5">
        <v>31</v>
      </c>
      <c r="G49" s="5">
        <v>0</v>
      </c>
      <c r="H49" s="5">
        <v>-33.800000000000182</v>
      </c>
      <c r="J49" s="5">
        <f t="shared" si="8"/>
        <v>32691307.822929502</v>
      </c>
      <c r="K49" s="5">
        <f t="shared" si="9"/>
        <v>2925801.777214977</v>
      </c>
      <c r="L49" s="5">
        <f t="shared" si="10"/>
        <v>0</v>
      </c>
      <c r="M49" s="5">
        <f t="shared" si="11"/>
        <v>-1762154.70179492</v>
      </c>
      <c r="N49" s="5">
        <f t="shared" si="12"/>
        <v>45661773.387708366</v>
      </c>
      <c r="O49" s="5">
        <f t="shared" si="13"/>
        <v>0</v>
      </c>
      <c r="P49" s="5">
        <f t="shared" si="14"/>
        <v>-822573.82409027568</v>
      </c>
      <c r="Q49" s="5">
        <f t="shared" si="15"/>
        <v>78694154.461967647</v>
      </c>
    </row>
    <row r="50" spans="1:17" x14ac:dyDescent="0.2">
      <c r="A50" s="3">
        <v>39083</v>
      </c>
      <c r="B50" s="4">
        <v>82238335</v>
      </c>
      <c r="C50" s="5">
        <v>647.1</v>
      </c>
      <c r="D50" s="5">
        <v>0</v>
      </c>
      <c r="E50" s="5">
        <v>0</v>
      </c>
      <c r="F50" s="5">
        <v>31</v>
      </c>
      <c r="G50" s="5">
        <v>0</v>
      </c>
      <c r="H50" s="5">
        <v>8.0999999999999091</v>
      </c>
      <c r="J50" s="5">
        <f t="shared" si="8"/>
        <v>32691307.822929502</v>
      </c>
      <c r="K50" s="5">
        <f t="shared" si="9"/>
        <v>3782789.8702014214</v>
      </c>
      <c r="L50" s="5">
        <f t="shared" si="10"/>
        <v>0</v>
      </c>
      <c r="M50" s="5">
        <f t="shared" si="11"/>
        <v>0</v>
      </c>
      <c r="N50" s="5">
        <f t="shared" si="12"/>
        <v>45661773.387708366</v>
      </c>
      <c r="O50" s="5">
        <f t="shared" si="13"/>
        <v>0</v>
      </c>
      <c r="P50" s="5">
        <f t="shared" si="14"/>
        <v>197125.67973760719</v>
      </c>
      <c r="Q50" s="5">
        <f t="shared" si="15"/>
        <v>82332996.760576904</v>
      </c>
    </row>
    <row r="51" spans="1:17" x14ac:dyDescent="0.2">
      <c r="A51" s="3">
        <v>39114</v>
      </c>
      <c r="B51" s="4">
        <v>78151825</v>
      </c>
      <c r="C51" s="5">
        <v>740.1</v>
      </c>
      <c r="D51" s="5">
        <v>0</v>
      </c>
      <c r="E51" s="5">
        <v>0</v>
      </c>
      <c r="F51" s="5">
        <v>28</v>
      </c>
      <c r="G51" s="5">
        <v>0</v>
      </c>
      <c r="H51" s="5">
        <v>-2.6999999999998181</v>
      </c>
      <c r="J51" s="5">
        <f t="shared" si="8"/>
        <v>32691307.822929502</v>
      </c>
      <c r="K51" s="5">
        <f t="shared" si="9"/>
        <v>4326445.3452883204</v>
      </c>
      <c r="L51" s="5">
        <f t="shared" si="10"/>
        <v>0</v>
      </c>
      <c r="M51" s="5">
        <f t="shared" si="11"/>
        <v>0</v>
      </c>
      <c r="N51" s="5">
        <f t="shared" si="12"/>
        <v>41242892.09212368</v>
      </c>
      <c r="O51" s="5">
        <f t="shared" si="13"/>
        <v>0</v>
      </c>
      <c r="P51" s="5">
        <f t="shared" si="14"/>
        <v>-65708.559912532044</v>
      </c>
      <c r="Q51" s="5">
        <f t="shared" si="15"/>
        <v>78194936.700428963</v>
      </c>
    </row>
    <row r="52" spans="1:17" x14ac:dyDescent="0.2">
      <c r="A52" s="3">
        <v>39142</v>
      </c>
      <c r="B52" s="4">
        <v>82573885</v>
      </c>
      <c r="C52" s="5">
        <v>546.70000000000005</v>
      </c>
      <c r="D52" s="5">
        <v>0</v>
      </c>
      <c r="E52" s="5">
        <v>0</v>
      </c>
      <c r="F52" s="5">
        <v>31</v>
      </c>
      <c r="G52" s="5">
        <v>0</v>
      </c>
      <c r="H52" s="5">
        <v>4.0999999999999091</v>
      </c>
      <c r="J52" s="5">
        <f t="shared" si="8"/>
        <v>32691307.822929502</v>
      </c>
      <c r="K52" s="5">
        <f t="shared" si="9"/>
        <v>3195875.7874194365</v>
      </c>
      <c r="L52" s="5">
        <f t="shared" si="10"/>
        <v>0</v>
      </c>
      <c r="M52" s="5">
        <f t="shared" si="11"/>
        <v>0</v>
      </c>
      <c r="N52" s="5">
        <f t="shared" si="12"/>
        <v>45661773.387708366</v>
      </c>
      <c r="O52" s="5">
        <f t="shared" si="13"/>
        <v>0</v>
      </c>
      <c r="P52" s="5">
        <f t="shared" si="14"/>
        <v>99779.665052367971</v>
      </c>
      <c r="Q52" s="5">
        <f t="shared" si="15"/>
        <v>81648736.663109675</v>
      </c>
    </row>
    <row r="53" spans="1:17" x14ac:dyDescent="0.2">
      <c r="A53" s="3">
        <v>39173</v>
      </c>
      <c r="B53" s="4">
        <v>76960082</v>
      </c>
      <c r="C53" s="5">
        <v>356.4</v>
      </c>
      <c r="D53" s="5">
        <v>0</v>
      </c>
      <c r="E53" s="5">
        <v>1</v>
      </c>
      <c r="F53" s="5">
        <v>30</v>
      </c>
      <c r="G53" s="5">
        <v>0</v>
      </c>
      <c r="H53" s="5">
        <v>1.0999999999999091</v>
      </c>
      <c r="J53" s="5">
        <f t="shared" si="8"/>
        <v>32691307.822929502</v>
      </c>
      <c r="K53" s="5">
        <f t="shared" si="9"/>
        <v>2083428.0787201151</v>
      </c>
      <c r="L53" s="5">
        <f t="shared" si="10"/>
        <v>0</v>
      </c>
      <c r="M53" s="5">
        <f t="shared" si="11"/>
        <v>-1762154.70179492</v>
      </c>
      <c r="N53" s="5">
        <f t="shared" si="12"/>
        <v>44188812.955846801</v>
      </c>
      <c r="O53" s="5">
        <f t="shared" si="13"/>
        <v>0</v>
      </c>
      <c r="P53" s="5">
        <f t="shared" si="14"/>
        <v>26770.15403843857</v>
      </c>
      <c r="Q53" s="5">
        <f t="shared" si="15"/>
        <v>77228164.309739947</v>
      </c>
    </row>
    <row r="54" spans="1:17" x14ac:dyDescent="0.2">
      <c r="A54" s="3">
        <v>39203</v>
      </c>
      <c r="B54" s="4">
        <v>80343380</v>
      </c>
      <c r="C54" s="5">
        <v>136.4</v>
      </c>
      <c r="D54" s="5">
        <v>22.4</v>
      </c>
      <c r="E54" s="5">
        <v>1</v>
      </c>
      <c r="F54" s="5">
        <v>31</v>
      </c>
      <c r="G54" s="5">
        <v>0</v>
      </c>
      <c r="H54" s="5">
        <v>8.4000000000000909</v>
      </c>
      <c r="J54" s="5">
        <f t="shared" si="8"/>
        <v>32691307.822929502</v>
      </c>
      <c r="K54" s="5">
        <f t="shared" si="9"/>
        <v>797361.36346078489</v>
      </c>
      <c r="L54" s="5">
        <f t="shared" si="10"/>
        <v>1260314.0958698997</v>
      </c>
      <c r="M54" s="5">
        <f t="shared" si="11"/>
        <v>-1762154.70179492</v>
      </c>
      <c r="N54" s="5">
        <f t="shared" si="12"/>
        <v>45661773.387708366</v>
      </c>
      <c r="O54" s="5">
        <f t="shared" si="13"/>
        <v>0</v>
      </c>
      <c r="P54" s="5">
        <f t="shared" si="14"/>
        <v>204426.63083900456</v>
      </c>
      <c r="Q54" s="5">
        <f t="shared" si="15"/>
        <v>78853028.599012643</v>
      </c>
    </row>
    <row r="55" spans="1:17" x14ac:dyDescent="0.2">
      <c r="A55" s="3">
        <v>39234</v>
      </c>
      <c r="B55" s="4">
        <v>83934983</v>
      </c>
      <c r="C55" s="5">
        <v>16.5</v>
      </c>
      <c r="D55" s="5">
        <v>99.2</v>
      </c>
      <c r="E55" s="5">
        <v>1</v>
      </c>
      <c r="F55" s="5">
        <v>30</v>
      </c>
      <c r="G55" s="5">
        <v>0</v>
      </c>
      <c r="H55" s="5">
        <v>27.400000000000091</v>
      </c>
      <c r="J55" s="5">
        <f t="shared" si="8"/>
        <v>32691307.822929502</v>
      </c>
      <c r="K55" s="5">
        <f t="shared" si="9"/>
        <v>96455.003644449782</v>
      </c>
      <c r="L55" s="5">
        <f t="shared" si="10"/>
        <v>5581390.995995271</v>
      </c>
      <c r="M55" s="5">
        <f t="shared" si="11"/>
        <v>-1762154.70179492</v>
      </c>
      <c r="N55" s="5">
        <f t="shared" si="12"/>
        <v>44188812.955846801</v>
      </c>
      <c r="O55" s="5">
        <f t="shared" si="13"/>
        <v>0</v>
      </c>
      <c r="P55" s="5">
        <f t="shared" si="14"/>
        <v>666820.20059389074</v>
      </c>
      <c r="Q55" s="5">
        <f t="shared" si="15"/>
        <v>81462632.277214989</v>
      </c>
    </row>
    <row r="56" spans="1:17" x14ac:dyDescent="0.2">
      <c r="A56" s="3">
        <v>39264</v>
      </c>
      <c r="B56" s="4">
        <v>85368303</v>
      </c>
      <c r="C56" s="5">
        <v>3.2</v>
      </c>
      <c r="D56" s="5">
        <v>106.1</v>
      </c>
      <c r="E56" s="5">
        <v>0</v>
      </c>
      <c r="F56" s="5">
        <v>31</v>
      </c>
      <c r="G56" s="5">
        <v>0</v>
      </c>
      <c r="H56" s="5">
        <v>45.400000000000091</v>
      </c>
      <c r="J56" s="5">
        <f t="shared" si="8"/>
        <v>32691307.822929502</v>
      </c>
      <c r="K56" s="5">
        <f t="shared" si="9"/>
        <v>18706.424949226624</v>
      </c>
      <c r="L56" s="5">
        <f t="shared" si="10"/>
        <v>5969612.7487409087</v>
      </c>
      <c r="M56" s="5">
        <f t="shared" si="11"/>
        <v>0</v>
      </c>
      <c r="N56" s="5">
        <f t="shared" si="12"/>
        <v>45661773.387708366</v>
      </c>
      <c r="O56" s="5">
        <f t="shared" si="13"/>
        <v>0</v>
      </c>
      <c r="P56" s="5">
        <f t="shared" si="14"/>
        <v>1104877.2666774672</v>
      </c>
      <c r="Q56" s="5">
        <f t="shared" si="15"/>
        <v>85446277.651005477</v>
      </c>
    </row>
    <row r="57" spans="1:17" x14ac:dyDescent="0.2">
      <c r="A57" s="3">
        <v>39295</v>
      </c>
      <c r="B57" s="4">
        <v>85986959</v>
      </c>
      <c r="C57" s="5">
        <v>5.2</v>
      </c>
      <c r="D57" s="5">
        <v>141</v>
      </c>
      <c r="E57" s="5">
        <v>0</v>
      </c>
      <c r="F57" s="5">
        <v>31</v>
      </c>
      <c r="G57" s="5">
        <v>0</v>
      </c>
      <c r="H57" s="5">
        <v>44.799999999999727</v>
      </c>
      <c r="J57" s="5">
        <f t="shared" si="8"/>
        <v>32691307.822929502</v>
      </c>
      <c r="K57" s="5">
        <f t="shared" si="9"/>
        <v>30397.940542493267</v>
      </c>
      <c r="L57" s="5">
        <f t="shared" si="10"/>
        <v>7933227.1213239226</v>
      </c>
      <c r="M57" s="5">
        <f t="shared" si="11"/>
        <v>0</v>
      </c>
      <c r="N57" s="5">
        <f t="shared" si="12"/>
        <v>45661773.387708366</v>
      </c>
      <c r="O57" s="5">
        <f t="shared" si="13"/>
        <v>0</v>
      </c>
      <c r="P57" s="5">
        <f t="shared" si="14"/>
        <v>1090275.3644746724</v>
      </c>
      <c r="Q57" s="5">
        <f t="shared" si="15"/>
        <v>87406981.636978954</v>
      </c>
    </row>
    <row r="58" spans="1:17" x14ac:dyDescent="0.2">
      <c r="A58" s="3">
        <v>39326</v>
      </c>
      <c r="B58" s="4">
        <v>79914933</v>
      </c>
      <c r="C58" s="5">
        <v>36.9</v>
      </c>
      <c r="D58" s="5">
        <v>47.5</v>
      </c>
      <c r="E58" s="5">
        <v>0</v>
      </c>
      <c r="F58" s="5">
        <v>30</v>
      </c>
      <c r="G58" s="5">
        <v>0</v>
      </c>
      <c r="H58" s="5">
        <v>21.5</v>
      </c>
      <c r="J58" s="5">
        <f t="shared" si="8"/>
        <v>32691307.822929502</v>
      </c>
      <c r="K58" s="5">
        <f t="shared" si="9"/>
        <v>215708.4626957695</v>
      </c>
      <c r="L58" s="5">
        <f t="shared" si="10"/>
        <v>2672541.051509832</v>
      </c>
      <c r="M58" s="5">
        <f t="shared" si="11"/>
        <v>0</v>
      </c>
      <c r="N58" s="5">
        <f t="shared" si="12"/>
        <v>44188812.955846801</v>
      </c>
      <c r="O58" s="5">
        <f t="shared" si="13"/>
        <v>0</v>
      </c>
      <c r="P58" s="5">
        <f t="shared" si="14"/>
        <v>523234.82893316075</v>
      </c>
      <c r="Q58" s="5">
        <f t="shared" si="15"/>
        <v>80291605.121915072</v>
      </c>
    </row>
    <row r="59" spans="1:17" x14ac:dyDescent="0.2">
      <c r="A59" s="3">
        <v>39356</v>
      </c>
      <c r="B59" s="4">
        <v>79550306</v>
      </c>
      <c r="C59" s="5">
        <v>137.69999999999999</v>
      </c>
      <c r="D59" s="5">
        <v>19.8</v>
      </c>
      <c r="E59" s="5">
        <v>1</v>
      </c>
      <c r="F59" s="5">
        <v>31</v>
      </c>
      <c r="G59" s="5">
        <v>0</v>
      </c>
      <c r="H59" s="5">
        <v>-29.299999999999727</v>
      </c>
      <c r="J59" s="5">
        <f t="shared" si="8"/>
        <v>32691307.822929502</v>
      </c>
      <c r="K59" s="5">
        <f t="shared" si="9"/>
        <v>804960.84859640815</v>
      </c>
      <c r="L59" s="5">
        <f t="shared" si="10"/>
        <v>1114027.6383135722</v>
      </c>
      <c r="M59" s="5">
        <f t="shared" si="11"/>
        <v>-1762154.70179492</v>
      </c>
      <c r="N59" s="5">
        <f t="shared" si="12"/>
        <v>45661773.387708366</v>
      </c>
      <c r="O59" s="5">
        <f t="shared" si="13"/>
        <v>0</v>
      </c>
      <c r="P59" s="5">
        <f t="shared" si="14"/>
        <v>-713059.55756937049</v>
      </c>
      <c r="Q59" s="5">
        <f t="shared" si="15"/>
        <v>77796855.438183561</v>
      </c>
    </row>
    <row r="60" spans="1:17" x14ac:dyDescent="0.2">
      <c r="A60" s="3">
        <v>39387</v>
      </c>
      <c r="B60" s="4">
        <v>76837653</v>
      </c>
      <c r="C60" s="5">
        <v>462.5</v>
      </c>
      <c r="D60" s="5">
        <v>0</v>
      </c>
      <c r="E60" s="5">
        <v>1</v>
      </c>
      <c r="F60" s="5">
        <v>30</v>
      </c>
      <c r="G60" s="5">
        <v>0</v>
      </c>
      <c r="H60" s="5">
        <v>-30.5</v>
      </c>
      <c r="J60" s="5">
        <f t="shared" si="8"/>
        <v>32691307.822929502</v>
      </c>
      <c r="K60" s="5">
        <f t="shared" si="9"/>
        <v>2703662.9809429105</v>
      </c>
      <c r="L60" s="5">
        <f t="shared" si="10"/>
        <v>0</v>
      </c>
      <c r="M60" s="5">
        <f t="shared" si="11"/>
        <v>-1762154.70179492</v>
      </c>
      <c r="N60" s="5">
        <f t="shared" si="12"/>
        <v>44188812.955846801</v>
      </c>
      <c r="O60" s="5">
        <f t="shared" si="13"/>
        <v>0</v>
      </c>
      <c r="P60" s="5">
        <f t="shared" si="14"/>
        <v>-742263.3619749489</v>
      </c>
      <c r="Q60" s="5">
        <f t="shared" si="15"/>
        <v>77079365.695949346</v>
      </c>
    </row>
    <row r="61" spans="1:17" x14ac:dyDescent="0.2">
      <c r="A61" s="3">
        <v>39417</v>
      </c>
      <c r="B61" s="4">
        <v>77418749</v>
      </c>
      <c r="C61" s="5">
        <v>630.70000000000005</v>
      </c>
      <c r="D61" s="5">
        <v>0</v>
      </c>
      <c r="E61" s="5">
        <v>1</v>
      </c>
      <c r="F61" s="5">
        <v>31</v>
      </c>
      <c r="G61" s="5">
        <v>0</v>
      </c>
      <c r="H61" s="5">
        <v>-27.800000000000182</v>
      </c>
      <c r="J61" s="5">
        <f t="shared" si="8"/>
        <v>32691307.822929502</v>
      </c>
      <c r="K61" s="5">
        <f t="shared" si="9"/>
        <v>3686919.4423366352</v>
      </c>
      <c r="L61" s="5">
        <f t="shared" si="10"/>
        <v>0</v>
      </c>
      <c r="M61" s="5">
        <f t="shared" si="11"/>
        <v>-1762154.70179492</v>
      </c>
      <c r="N61" s="5">
        <f t="shared" si="12"/>
        <v>45661773.387708366</v>
      </c>
      <c r="O61" s="5">
        <f t="shared" si="13"/>
        <v>0</v>
      </c>
      <c r="P61" s="5">
        <f t="shared" si="14"/>
        <v>-676554.80206241691</v>
      </c>
      <c r="Q61" s="5">
        <f t="shared" si="15"/>
        <v>79601291.149117157</v>
      </c>
    </row>
    <row r="62" spans="1:17" x14ac:dyDescent="0.2">
      <c r="A62" s="3">
        <v>39448</v>
      </c>
      <c r="B62" s="4">
        <v>82434516</v>
      </c>
      <c r="C62" s="5">
        <v>623.5</v>
      </c>
      <c r="D62" s="5">
        <v>0</v>
      </c>
      <c r="E62" s="5">
        <v>0</v>
      </c>
      <c r="F62" s="5">
        <v>31</v>
      </c>
      <c r="G62" s="5">
        <v>0</v>
      </c>
      <c r="H62" s="5">
        <v>0.5</v>
      </c>
      <c r="J62" s="5">
        <f t="shared" si="8"/>
        <v>32691307.822929502</v>
      </c>
      <c r="K62" s="5">
        <f t="shared" si="9"/>
        <v>3644829.9862008751</v>
      </c>
      <c r="L62" s="5">
        <f t="shared" si="10"/>
        <v>0</v>
      </c>
      <c r="M62" s="5">
        <f t="shared" si="11"/>
        <v>0</v>
      </c>
      <c r="N62" s="5">
        <f t="shared" si="12"/>
        <v>45661773.387708366</v>
      </c>
      <c r="O62" s="5">
        <f t="shared" si="13"/>
        <v>0</v>
      </c>
      <c r="P62" s="5">
        <f t="shared" si="14"/>
        <v>12168.251835654901</v>
      </c>
      <c r="Q62" s="5">
        <f t="shared" si="15"/>
        <v>82010079.448674396</v>
      </c>
    </row>
    <row r="63" spans="1:17" x14ac:dyDescent="0.2">
      <c r="A63" s="3">
        <v>39479</v>
      </c>
      <c r="B63" s="4">
        <v>77683397</v>
      </c>
      <c r="C63" s="5">
        <v>674.7</v>
      </c>
      <c r="D63" s="5">
        <v>0</v>
      </c>
      <c r="E63" s="5">
        <v>0</v>
      </c>
      <c r="F63" s="5">
        <v>29</v>
      </c>
      <c r="G63" s="5">
        <v>0</v>
      </c>
      <c r="H63" s="5">
        <v>-12.900000000000091</v>
      </c>
      <c r="J63" s="5">
        <f t="shared" si="8"/>
        <v>32691307.822929502</v>
      </c>
      <c r="K63" s="5">
        <f t="shared" si="9"/>
        <v>3944132.7853885014</v>
      </c>
      <c r="L63" s="5">
        <f t="shared" si="10"/>
        <v>0</v>
      </c>
      <c r="M63" s="5">
        <f t="shared" si="11"/>
        <v>0</v>
      </c>
      <c r="N63" s="5">
        <f t="shared" si="12"/>
        <v>42715852.523985244</v>
      </c>
      <c r="O63" s="5">
        <f t="shared" si="13"/>
        <v>0</v>
      </c>
      <c r="P63" s="5">
        <f t="shared" si="14"/>
        <v>-313940.89735989866</v>
      </c>
      <c r="Q63" s="5">
        <f t="shared" si="15"/>
        <v>79037352.234943345</v>
      </c>
    </row>
    <row r="64" spans="1:17" x14ac:dyDescent="0.2">
      <c r="A64" s="3">
        <v>39508</v>
      </c>
      <c r="B64" s="4">
        <v>79014173</v>
      </c>
      <c r="C64" s="5">
        <v>610.20000000000005</v>
      </c>
      <c r="D64" s="5">
        <v>0</v>
      </c>
      <c r="E64" s="5">
        <v>0</v>
      </c>
      <c r="F64" s="5">
        <v>31</v>
      </c>
      <c r="G64" s="5">
        <v>0</v>
      </c>
      <c r="H64" s="5">
        <v>1.9000000000000909</v>
      </c>
      <c r="J64" s="5">
        <f t="shared" si="8"/>
        <v>32691307.822929502</v>
      </c>
      <c r="K64" s="5">
        <f t="shared" si="9"/>
        <v>3567081.4075056524</v>
      </c>
      <c r="L64" s="5">
        <f t="shared" si="10"/>
        <v>0</v>
      </c>
      <c r="M64" s="5">
        <f t="shared" si="11"/>
        <v>0</v>
      </c>
      <c r="N64" s="5">
        <f t="shared" si="12"/>
        <v>45661773.387708366</v>
      </c>
      <c r="O64" s="5">
        <f t="shared" si="13"/>
        <v>0</v>
      </c>
      <c r="P64" s="5">
        <f t="shared" si="14"/>
        <v>46239.356975490839</v>
      </c>
      <c r="Q64" s="5">
        <f t="shared" si="15"/>
        <v>81966401.975119025</v>
      </c>
    </row>
    <row r="65" spans="1:17" x14ac:dyDescent="0.2">
      <c r="A65" s="3">
        <v>39539</v>
      </c>
      <c r="B65" s="4">
        <v>75002971</v>
      </c>
      <c r="C65" s="5">
        <v>253.9</v>
      </c>
      <c r="D65" s="5">
        <v>0</v>
      </c>
      <c r="E65" s="5">
        <v>1</v>
      </c>
      <c r="F65" s="5">
        <v>30</v>
      </c>
      <c r="G65" s="5">
        <v>0</v>
      </c>
      <c r="H65" s="5">
        <v>-4.5</v>
      </c>
      <c r="J65" s="5">
        <f t="shared" si="8"/>
        <v>32691307.822929502</v>
      </c>
      <c r="K65" s="5">
        <f t="shared" si="9"/>
        <v>1484237.9045652</v>
      </c>
      <c r="L65" s="5">
        <f t="shared" si="10"/>
        <v>0</v>
      </c>
      <c r="M65" s="5">
        <f t="shared" si="11"/>
        <v>-1762154.70179492</v>
      </c>
      <c r="N65" s="5">
        <f t="shared" si="12"/>
        <v>44188812.955846801</v>
      </c>
      <c r="O65" s="5">
        <f t="shared" si="13"/>
        <v>0</v>
      </c>
      <c r="P65" s="5">
        <f t="shared" si="14"/>
        <v>-109514.2665208941</v>
      </c>
      <c r="Q65" s="5">
        <f t="shared" si="15"/>
        <v>76492689.715025693</v>
      </c>
    </row>
    <row r="66" spans="1:17" x14ac:dyDescent="0.2">
      <c r="A66" s="3">
        <v>39569</v>
      </c>
      <c r="B66" s="4">
        <v>75240970</v>
      </c>
      <c r="C66" s="5">
        <v>193.5</v>
      </c>
      <c r="D66" s="5">
        <v>2.5</v>
      </c>
      <c r="E66" s="5">
        <v>1</v>
      </c>
      <c r="F66" s="5">
        <v>31</v>
      </c>
      <c r="G66" s="5">
        <v>0</v>
      </c>
      <c r="H66" s="5">
        <v>19</v>
      </c>
      <c r="J66" s="5">
        <f t="shared" ref="J66:J97" si="16">const</f>
        <v>32691307.822929502</v>
      </c>
      <c r="K66" s="5">
        <f t="shared" ref="K66:K97" si="17">PearsonHDD*C66</f>
        <v>1131154.1336485473</v>
      </c>
      <c r="L66" s="5">
        <f t="shared" ref="L66:L97" si="18">PearsonCDD*D66</f>
        <v>140660.05534262274</v>
      </c>
      <c r="M66" s="5">
        <f t="shared" ref="M66:M97" si="19">Shoulder2*E66</f>
        <v>-1762154.70179492</v>
      </c>
      <c r="N66" s="5">
        <f t="shared" ref="N66:N97" si="20">MonthDays*F66</f>
        <v>45661773.387708366</v>
      </c>
      <c r="O66" s="5">
        <f t="shared" ref="O66:O97" si="21">GSgtStrucD*G66</f>
        <v>0</v>
      </c>
      <c r="P66" s="5">
        <f t="shared" ref="P66:P97" si="22">d_TorFTE_1*H66</f>
        <v>462393.56975488621</v>
      </c>
      <c r="Q66" s="5">
        <f t="shared" ref="Q66:Q97" si="23">SUM(J66:P66)</f>
        <v>78325134.267589003</v>
      </c>
    </row>
    <row r="67" spans="1:17" x14ac:dyDescent="0.2">
      <c r="A67" s="3">
        <v>39600</v>
      </c>
      <c r="B67" s="4">
        <v>78608887</v>
      </c>
      <c r="C67" s="5">
        <v>22.7</v>
      </c>
      <c r="D67" s="5">
        <v>71.5</v>
      </c>
      <c r="E67" s="5">
        <v>1</v>
      </c>
      <c r="F67" s="5">
        <v>30</v>
      </c>
      <c r="G67" s="5">
        <v>0</v>
      </c>
      <c r="H67" s="5">
        <v>23.400000000000091</v>
      </c>
      <c r="J67" s="5">
        <f t="shared" si="16"/>
        <v>32691307.822929502</v>
      </c>
      <c r="K67" s="5">
        <f t="shared" si="17"/>
        <v>132698.70198357635</v>
      </c>
      <c r="L67" s="5">
        <f t="shared" si="18"/>
        <v>4022877.5827990104</v>
      </c>
      <c r="M67" s="5">
        <f t="shared" si="19"/>
        <v>-1762154.70179492</v>
      </c>
      <c r="N67" s="5">
        <f t="shared" si="20"/>
        <v>44188812.955846801</v>
      </c>
      <c r="O67" s="5">
        <f t="shared" si="21"/>
        <v>0</v>
      </c>
      <c r="P67" s="5">
        <f t="shared" si="22"/>
        <v>569474.18590865156</v>
      </c>
      <c r="Q67" s="5">
        <f t="shared" si="23"/>
        <v>79843016.547672614</v>
      </c>
    </row>
    <row r="68" spans="1:17" x14ac:dyDescent="0.2">
      <c r="A68" s="3">
        <v>39630</v>
      </c>
      <c r="B68" s="4">
        <v>84457848</v>
      </c>
      <c r="C68" s="5">
        <v>1</v>
      </c>
      <c r="D68" s="5">
        <v>111</v>
      </c>
      <c r="E68" s="5">
        <v>0</v>
      </c>
      <c r="F68" s="5">
        <v>31</v>
      </c>
      <c r="G68" s="5">
        <v>0</v>
      </c>
      <c r="H68" s="5">
        <v>23.599999999999909</v>
      </c>
      <c r="J68" s="5">
        <f t="shared" si="16"/>
        <v>32691307.822929502</v>
      </c>
      <c r="K68" s="5">
        <f t="shared" si="17"/>
        <v>5845.7577966333201</v>
      </c>
      <c r="L68" s="5">
        <f t="shared" si="18"/>
        <v>6245306.45721245</v>
      </c>
      <c r="M68" s="5">
        <f t="shared" si="19"/>
        <v>0</v>
      </c>
      <c r="N68" s="5">
        <f t="shared" si="20"/>
        <v>45661773.387708366</v>
      </c>
      <c r="O68" s="5">
        <f t="shared" si="21"/>
        <v>0</v>
      </c>
      <c r="P68" s="5">
        <f t="shared" si="22"/>
        <v>574341.48664290912</v>
      </c>
      <c r="Q68" s="5">
        <f t="shared" si="23"/>
        <v>85178574.912289873</v>
      </c>
    </row>
    <row r="69" spans="1:17" x14ac:dyDescent="0.2">
      <c r="A69" s="3">
        <v>39661</v>
      </c>
      <c r="B69" s="4">
        <v>80678707</v>
      </c>
      <c r="C69" s="5">
        <v>12.7</v>
      </c>
      <c r="D69" s="5">
        <v>64</v>
      </c>
      <c r="E69" s="5">
        <v>0</v>
      </c>
      <c r="F69" s="5">
        <v>31</v>
      </c>
      <c r="G69" s="5">
        <v>0</v>
      </c>
      <c r="H69" s="5">
        <v>13.400000000000091</v>
      </c>
      <c r="J69" s="5">
        <f t="shared" si="16"/>
        <v>32691307.822929502</v>
      </c>
      <c r="K69" s="5">
        <f t="shared" si="17"/>
        <v>74241.124017243157</v>
      </c>
      <c r="L69" s="5">
        <f t="shared" si="18"/>
        <v>3600897.4167711423</v>
      </c>
      <c r="M69" s="5">
        <f t="shared" si="19"/>
        <v>0</v>
      </c>
      <c r="N69" s="5">
        <f t="shared" si="20"/>
        <v>45661773.387708366</v>
      </c>
      <c r="O69" s="5">
        <f t="shared" si="21"/>
        <v>0</v>
      </c>
      <c r="P69" s="5">
        <f t="shared" si="22"/>
        <v>326109.14919555356</v>
      </c>
      <c r="Q69" s="5">
        <f t="shared" si="23"/>
        <v>82354328.900621802</v>
      </c>
    </row>
    <row r="70" spans="1:17" x14ac:dyDescent="0.2">
      <c r="A70" s="3">
        <v>39692</v>
      </c>
      <c r="B70" s="4">
        <v>76880780</v>
      </c>
      <c r="C70" s="5">
        <v>59</v>
      </c>
      <c r="D70" s="5">
        <v>26.7</v>
      </c>
      <c r="E70" s="5">
        <v>0</v>
      </c>
      <c r="F70" s="5">
        <v>30</v>
      </c>
      <c r="G70" s="5">
        <v>0</v>
      </c>
      <c r="H70" s="5">
        <v>7.5999999999999091</v>
      </c>
      <c r="J70" s="5">
        <f t="shared" si="16"/>
        <v>32691307.822929502</v>
      </c>
      <c r="K70" s="5">
        <f t="shared" si="17"/>
        <v>344899.71000136586</v>
      </c>
      <c r="L70" s="5">
        <f t="shared" si="18"/>
        <v>1502249.391059211</v>
      </c>
      <c r="M70" s="5">
        <f t="shared" si="19"/>
        <v>0</v>
      </c>
      <c r="N70" s="5">
        <f t="shared" si="20"/>
        <v>44188812.955846801</v>
      </c>
      <c r="O70" s="5">
        <f t="shared" si="21"/>
        <v>0</v>
      </c>
      <c r="P70" s="5">
        <f t="shared" si="22"/>
        <v>184957.42790195227</v>
      </c>
      <c r="Q70" s="5">
        <f t="shared" si="23"/>
        <v>78912227.307738841</v>
      </c>
    </row>
    <row r="71" spans="1:17" x14ac:dyDescent="0.2">
      <c r="A71" s="3">
        <v>39722</v>
      </c>
      <c r="B71" s="4">
        <v>74988368</v>
      </c>
      <c r="C71" s="5">
        <v>278.60000000000002</v>
      </c>
      <c r="D71" s="5">
        <v>0</v>
      </c>
      <c r="E71" s="5">
        <v>1</v>
      </c>
      <c r="F71" s="5">
        <v>31</v>
      </c>
      <c r="G71" s="5">
        <v>1</v>
      </c>
      <c r="H71" s="5">
        <v>-12.199999999999818</v>
      </c>
      <c r="J71" s="5">
        <f t="shared" si="16"/>
        <v>32691307.822929502</v>
      </c>
      <c r="K71" s="5">
        <f t="shared" si="17"/>
        <v>1628628.1221420432</v>
      </c>
      <c r="L71" s="5">
        <f t="shared" si="18"/>
        <v>0</v>
      </c>
      <c r="M71" s="5">
        <f t="shared" si="19"/>
        <v>-1762154.70179492</v>
      </c>
      <c r="N71" s="5">
        <f t="shared" si="20"/>
        <v>45661773.387708366</v>
      </c>
      <c r="O71" s="5">
        <f t="shared" si="21"/>
        <v>-5236601.55550355</v>
      </c>
      <c r="P71" s="5">
        <f t="shared" si="22"/>
        <v>-296905.34478997515</v>
      </c>
      <c r="Q71" s="5">
        <f t="shared" si="23"/>
        <v>72686047.730691463</v>
      </c>
    </row>
    <row r="72" spans="1:17" x14ac:dyDescent="0.2">
      <c r="A72" s="3">
        <v>39753</v>
      </c>
      <c r="B72" s="4">
        <v>73331592</v>
      </c>
      <c r="C72" s="5">
        <v>451.6</v>
      </c>
      <c r="D72" s="5">
        <v>0</v>
      </c>
      <c r="E72" s="5">
        <v>1</v>
      </c>
      <c r="F72" s="5">
        <v>30</v>
      </c>
      <c r="G72" s="5">
        <v>1</v>
      </c>
      <c r="H72" s="5">
        <v>-5.3000000000001819</v>
      </c>
      <c r="J72" s="5">
        <f t="shared" si="16"/>
        <v>32691307.822929502</v>
      </c>
      <c r="K72" s="5">
        <f t="shared" si="17"/>
        <v>2639944.2209596075</v>
      </c>
      <c r="L72" s="5">
        <f t="shared" si="18"/>
        <v>0</v>
      </c>
      <c r="M72" s="5">
        <f t="shared" si="19"/>
        <v>-1762154.70179492</v>
      </c>
      <c r="N72" s="5">
        <f t="shared" si="20"/>
        <v>44188812.955846801</v>
      </c>
      <c r="O72" s="5">
        <f t="shared" si="21"/>
        <v>-5236601.55550355</v>
      </c>
      <c r="P72" s="5">
        <f t="shared" si="22"/>
        <v>-128983.46945794637</v>
      </c>
      <c r="Q72" s="5">
        <f t="shared" si="23"/>
        <v>72392325.272979498</v>
      </c>
    </row>
    <row r="73" spans="1:17" x14ac:dyDescent="0.2">
      <c r="A73" s="3">
        <v>39783</v>
      </c>
      <c r="B73" s="4">
        <v>75182782</v>
      </c>
      <c r="C73" s="5">
        <v>654.6</v>
      </c>
      <c r="D73" s="5">
        <v>0</v>
      </c>
      <c r="E73" s="5">
        <v>1</v>
      </c>
      <c r="F73" s="5">
        <v>31</v>
      </c>
      <c r="G73" s="5">
        <v>1</v>
      </c>
      <c r="H73" s="5">
        <v>-34.099999999999909</v>
      </c>
      <c r="J73" s="5">
        <f t="shared" si="16"/>
        <v>32691307.822929502</v>
      </c>
      <c r="K73" s="5">
        <f t="shared" si="17"/>
        <v>3826633.0536761717</v>
      </c>
      <c r="L73" s="5">
        <f t="shared" si="18"/>
        <v>0</v>
      </c>
      <c r="M73" s="5">
        <f t="shared" si="19"/>
        <v>-1762154.70179492</v>
      </c>
      <c r="N73" s="5">
        <f t="shared" si="20"/>
        <v>45661773.387708366</v>
      </c>
      <c r="O73" s="5">
        <f t="shared" si="21"/>
        <v>-5236601.55550355</v>
      </c>
      <c r="P73" s="5">
        <f t="shared" si="22"/>
        <v>-829874.77519166202</v>
      </c>
      <c r="Q73" s="5">
        <f t="shared" si="23"/>
        <v>74351083.231823906</v>
      </c>
    </row>
    <row r="74" spans="1:17" x14ac:dyDescent="0.2">
      <c r="A74" s="3">
        <v>39814</v>
      </c>
      <c r="B74" s="4">
        <v>78477185</v>
      </c>
      <c r="C74" s="5">
        <v>830.2</v>
      </c>
      <c r="D74" s="5">
        <v>0</v>
      </c>
      <c r="E74" s="5">
        <v>0</v>
      </c>
      <c r="F74" s="5">
        <v>31</v>
      </c>
      <c r="G74" s="5">
        <v>1</v>
      </c>
      <c r="H74" s="5">
        <v>-6.0999999999999091</v>
      </c>
      <c r="J74" s="5">
        <f t="shared" si="16"/>
        <v>32691307.822929502</v>
      </c>
      <c r="K74" s="5">
        <f t="shared" si="17"/>
        <v>4853148.1227649823</v>
      </c>
      <c r="L74" s="5">
        <f t="shared" si="18"/>
        <v>0</v>
      </c>
      <c r="M74" s="5">
        <f t="shared" si="19"/>
        <v>0</v>
      </c>
      <c r="N74" s="5">
        <f t="shared" si="20"/>
        <v>45661773.387708366</v>
      </c>
      <c r="O74" s="5">
        <f t="shared" si="21"/>
        <v>-5236601.55550355</v>
      </c>
      <c r="P74" s="5">
        <f t="shared" si="22"/>
        <v>-148452.67239498757</v>
      </c>
      <c r="Q74" s="5">
        <f t="shared" si="23"/>
        <v>77821175.105504304</v>
      </c>
    </row>
    <row r="75" spans="1:17" x14ac:dyDescent="0.2">
      <c r="A75" s="3">
        <v>39845</v>
      </c>
      <c r="B75" s="4">
        <v>69813296</v>
      </c>
      <c r="C75" s="5">
        <v>606.4</v>
      </c>
      <c r="D75" s="5">
        <v>0</v>
      </c>
      <c r="E75" s="5">
        <v>0</v>
      </c>
      <c r="F75" s="5">
        <v>28</v>
      </c>
      <c r="G75" s="5">
        <v>1</v>
      </c>
      <c r="H75" s="5">
        <v>-33.400000000000091</v>
      </c>
      <c r="J75" s="5">
        <f t="shared" si="16"/>
        <v>32691307.822929502</v>
      </c>
      <c r="K75" s="5">
        <f t="shared" si="17"/>
        <v>3544867.5278784451</v>
      </c>
      <c r="L75" s="5">
        <f t="shared" si="18"/>
        <v>0</v>
      </c>
      <c r="M75" s="5">
        <f t="shared" si="19"/>
        <v>0</v>
      </c>
      <c r="N75" s="5">
        <f t="shared" si="20"/>
        <v>41242892.09212368</v>
      </c>
      <c r="O75" s="5">
        <f t="shared" si="21"/>
        <v>-5236601.55550355</v>
      </c>
      <c r="P75" s="5">
        <f t="shared" si="22"/>
        <v>-812839.22262174962</v>
      </c>
      <c r="Q75" s="5">
        <f t="shared" si="23"/>
        <v>71429626.664806321</v>
      </c>
    </row>
    <row r="76" spans="1:17" x14ac:dyDescent="0.2">
      <c r="A76" s="3">
        <v>39873</v>
      </c>
      <c r="B76" s="4">
        <v>74798495</v>
      </c>
      <c r="C76" s="5">
        <v>533.79999999999995</v>
      </c>
      <c r="D76" s="5">
        <v>0</v>
      </c>
      <c r="E76" s="5">
        <v>0</v>
      </c>
      <c r="F76" s="5">
        <v>31</v>
      </c>
      <c r="G76" s="5">
        <v>1</v>
      </c>
      <c r="H76" s="5">
        <v>-17.400000000000091</v>
      </c>
      <c r="J76" s="5">
        <f t="shared" si="16"/>
        <v>32691307.822929502</v>
      </c>
      <c r="K76" s="5">
        <f t="shared" si="17"/>
        <v>3120465.511842866</v>
      </c>
      <c r="L76" s="5">
        <f t="shared" si="18"/>
        <v>0</v>
      </c>
      <c r="M76" s="5">
        <f t="shared" si="19"/>
        <v>0</v>
      </c>
      <c r="N76" s="5">
        <f t="shared" si="20"/>
        <v>45661773.387708366</v>
      </c>
      <c r="O76" s="5">
        <f t="shared" si="21"/>
        <v>-5236601.55550355</v>
      </c>
      <c r="P76" s="5">
        <f t="shared" si="22"/>
        <v>-423455.16388079274</v>
      </c>
      <c r="Q76" s="5">
        <f t="shared" si="23"/>
        <v>75813490.003096402</v>
      </c>
    </row>
    <row r="77" spans="1:17" x14ac:dyDescent="0.2">
      <c r="A77" s="3">
        <v>39904</v>
      </c>
      <c r="B77" s="4">
        <v>69997321</v>
      </c>
      <c r="C77" s="5">
        <v>305.8</v>
      </c>
      <c r="D77" s="5">
        <v>1.2</v>
      </c>
      <c r="E77" s="5">
        <v>1</v>
      </c>
      <c r="F77" s="5">
        <v>30</v>
      </c>
      <c r="G77" s="5">
        <v>1</v>
      </c>
      <c r="H77" s="5">
        <v>-24</v>
      </c>
      <c r="J77" s="5">
        <f t="shared" si="16"/>
        <v>32691307.822929502</v>
      </c>
      <c r="K77" s="5">
        <f t="shared" si="17"/>
        <v>1787632.7342104693</v>
      </c>
      <c r="L77" s="5">
        <f t="shared" si="18"/>
        <v>67516.826564458912</v>
      </c>
      <c r="M77" s="5">
        <f t="shared" si="19"/>
        <v>-1762154.70179492</v>
      </c>
      <c r="N77" s="5">
        <f t="shared" si="20"/>
        <v>44188812.955846801</v>
      </c>
      <c r="O77" s="5">
        <f t="shared" si="21"/>
        <v>-5236601.55550355</v>
      </c>
      <c r="P77" s="5">
        <f t="shared" si="22"/>
        <v>-584076.0881114353</v>
      </c>
      <c r="Q77" s="5">
        <f t="shared" si="23"/>
        <v>71152437.99414134</v>
      </c>
    </row>
    <row r="78" spans="1:17" x14ac:dyDescent="0.2">
      <c r="A78" s="3">
        <v>39934</v>
      </c>
      <c r="B78" s="4">
        <v>71065529</v>
      </c>
      <c r="C78" s="5">
        <v>158.80000000000001</v>
      </c>
      <c r="D78" s="5">
        <v>6.9</v>
      </c>
      <c r="E78" s="5">
        <v>1</v>
      </c>
      <c r="F78" s="5">
        <v>31</v>
      </c>
      <c r="G78" s="5">
        <v>1</v>
      </c>
      <c r="H78" s="5">
        <v>8.5999999999999091</v>
      </c>
      <c r="J78" s="5">
        <f t="shared" si="16"/>
        <v>32691307.822929502</v>
      </c>
      <c r="K78" s="5">
        <f t="shared" si="17"/>
        <v>928306.33810537134</v>
      </c>
      <c r="L78" s="5">
        <f t="shared" si="18"/>
        <v>388221.75274563878</v>
      </c>
      <c r="M78" s="5">
        <f t="shared" si="19"/>
        <v>-1762154.70179492</v>
      </c>
      <c r="N78" s="5">
        <f t="shared" si="20"/>
        <v>45661773.387708366</v>
      </c>
      <c r="O78" s="5">
        <f t="shared" si="21"/>
        <v>-5236601.55550355</v>
      </c>
      <c r="P78" s="5">
        <f t="shared" si="22"/>
        <v>209293.93157326209</v>
      </c>
      <c r="Q78" s="5">
        <f t="shared" si="23"/>
        <v>72880146.975763664</v>
      </c>
    </row>
    <row r="79" spans="1:17" x14ac:dyDescent="0.2">
      <c r="A79" s="3">
        <v>39965</v>
      </c>
      <c r="B79" s="4">
        <v>72571304</v>
      </c>
      <c r="C79" s="5">
        <v>49.3</v>
      </c>
      <c r="D79" s="5">
        <v>34.200000000000003</v>
      </c>
      <c r="E79" s="5">
        <v>1</v>
      </c>
      <c r="F79" s="5">
        <v>30</v>
      </c>
      <c r="G79" s="5">
        <v>1</v>
      </c>
      <c r="H79" s="5">
        <v>6.2000000000002728</v>
      </c>
      <c r="J79" s="5">
        <f t="shared" si="16"/>
        <v>32691307.822929502</v>
      </c>
      <c r="K79" s="5">
        <f t="shared" si="17"/>
        <v>288195.85937402269</v>
      </c>
      <c r="L79" s="5">
        <f t="shared" si="18"/>
        <v>1924229.5570870794</v>
      </c>
      <c r="M79" s="5">
        <f t="shared" si="19"/>
        <v>-1762154.70179492</v>
      </c>
      <c r="N79" s="5">
        <f t="shared" si="20"/>
        <v>44188812.955846801</v>
      </c>
      <c r="O79" s="5">
        <f t="shared" si="21"/>
        <v>-5236601.55550355</v>
      </c>
      <c r="P79" s="5">
        <f t="shared" si="22"/>
        <v>150886.32276212741</v>
      </c>
      <c r="Q79" s="5">
        <f t="shared" si="23"/>
        <v>72244676.260701075</v>
      </c>
    </row>
    <row r="80" spans="1:17" x14ac:dyDescent="0.2">
      <c r="A80" s="3">
        <v>39995</v>
      </c>
      <c r="B80" s="4">
        <v>76270069</v>
      </c>
      <c r="C80" s="5">
        <v>6.2</v>
      </c>
      <c r="D80" s="5">
        <v>43.7</v>
      </c>
      <c r="E80" s="5">
        <v>0</v>
      </c>
      <c r="F80" s="5">
        <v>31</v>
      </c>
      <c r="G80" s="5">
        <v>1</v>
      </c>
      <c r="H80" s="5">
        <v>-0.8000000000001819</v>
      </c>
      <c r="J80" s="5">
        <f t="shared" si="16"/>
        <v>32691307.822929502</v>
      </c>
      <c r="K80" s="5">
        <f t="shared" si="17"/>
        <v>36243.698339126589</v>
      </c>
      <c r="L80" s="5">
        <f t="shared" si="18"/>
        <v>2458737.7673890456</v>
      </c>
      <c r="M80" s="5">
        <f t="shared" si="19"/>
        <v>0</v>
      </c>
      <c r="N80" s="5">
        <f t="shared" si="20"/>
        <v>45661773.387708366</v>
      </c>
      <c r="O80" s="5">
        <f t="shared" si="21"/>
        <v>-5236601.55550355</v>
      </c>
      <c r="P80" s="5">
        <f t="shared" si="22"/>
        <v>-19469.202937052269</v>
      </c>
      <c r="Q80" s="5">
        <f t="shared" si="23"/>
        <v>75591991.917925432</v>
      </c>
    </row>
    <row r="81" spans="1:17" x14ac:dyDescent="0.2">
      <c r="A81" s="3">
        <v>40026</v>
      </c>
      <c r="B81" s="4">
        <v>77615469</v>
      </c>
      <c r="C81" s="5">
        <v>9.8000000000000007</v>
      </c>
      <c r="D81" s="5">
        <v>91</v>
      </c>
      <c r="E81" s="5">
        <v>0</v>
      </c>
      <c r="F81" s="5">
        <v>31</v>
      </c>
      <c r="G81" s="5">
        <v>1</v>
      </c>
      <c r="H81" s="5">
        <v>18.5</v>
      </c>
      <c r="J81" s="5">
        <f t="shared" si="16"/>
        <v>32691307.822929502</v>
      </c>
      <c r="K81" s="5">
        <f t="shared" si="17"/>
        <v>57288.42640700654</v>
      </c>
      <c r="L81" s="5">
        <f t="shared" si="18"/>
        <v>5120026.0144714676</v>
      </c>
      <c r="M81" s="5">
        <f t="shared" si="19"/>
        <v>0</v>
      </c>
      <c r="N81" s="5">
        <f t="shared" si="20"/>
        <v>45661773.387708366</v>
      </c>
      <c r="O81" s="5">
        <f t="shared" si="21"/>
        <v>-5236601.55550355</v>
      </c>
      <c r="P81" s="5">
        <f t="shared" si="22"/>
        <v>450225.31791923131</v>
      </c>
      <c r="Q81" s="5">
        <f t="shared" si="23"/>
        <v>78744019.413932025</v>
      </c>
    </row>
    <row r="82" spans="1:17" x14ac:dyDescent="0.2">
      <c r="A82" s="3">
        <v>40057</v>
      </c>
      <c r="B82" s="4">
        <v>72243328</v>
      </c>
      <c r="C82" s="5">
        <v>55.2</v>
      </c>
      <c r="D82" s="5">
        <v>20.9</v>
      </c>
      <c r="E82" s="5">
        <v>0</v>
      </c>
      <c r="F82" s="5">
        <v>30</v>
      </c>
      <c r="G82" s="5">
        <v>1</v>
      </c>
      <c r="H82" s="5">
        <v>17.700000000000273</v>
      </c>
      <c r="J82" s="5">
        <f t="shared" si="16"/>
        <v>32691307.822929502</v>
      </c>
      <c r="K82" s="5">
        <f t="shared" si="17"/>
        <v>322685.83037415927</v>
      </c>
      <c r="L82" s="5">
        <f t="shared" si="18"/>
        <v>1175918.062664326</v>
      </c>
      <c r="M82" s="5">
        <f t="shared" si="19"/>
        <v>0</v>
      </c>
      <c r="N82" s="5">
        <f t="shared" si="20"/>
        <v>44188812.955846801</v>
      </c>
      <c r="O82" s="5">
        <f t="shared" si="21"/>
        <v>-5236601.55550355</v>
      </c>
      <c r="P82" s="5">
        <f t="shared" si="22"/>
        <v>430756.11498219013</v>
      </c>
      <c r="Q82" s="5">
        <f t="shared" si="23"/>
        <v>73572879.231293425</v>
      </c>
    </row>
    <row r="83" spans="1:17" x14ac:dyDescent="0.2">
      <c r="A83" s="3">
        <v>40087</v>
      </c>
      <c r="B83" s="4">
        <v>71678170</v>
      </c>
      <c r="C83" s="5">
        <v>287.8</v>
      </c>
      <c r="D83" s="5">
        <v>0</v>
      </c>
      <c r="E83" s="5">
        <v>1</v>
      </c>
      <c r="F83" s="5">
        <v>31</v>
      </c>
      <c r="G83" s="5">
        <v>1</v>
      </c>
      <c r="H83" s="5">
        <v>9.8999999999996362</v>
      </c>
      <c r="J83" s="5">
        <f t="shared" si="16"/>
        <v>32691307.822929502</v>
      </c>
      <c r="K83" s="5">
        <f t="shared" si="17"/>
        <v>1682409.0938710696</v>
      </c>
      <c r="L83" s="5">
        <f t="shared" si="18"/>
        <v>0</v>
      </c>
      <c r="M83" s="5">
        <f t="shared" si="19"/>
        <v>-1762154.70179492</v>
      </c>
      <c r="N83" s="5">
        <f t="shared" si="20"/>
        <v>45661773.387708366</v>
      </c>
      <c r="O83" s="5">
        <f t="shared" si="21"/>
        <v>-5236601.55550355</v>
      </c>
      <c r="P83" s="5">
        <f t="shared" si="22"/>
        <v>240931.38634595819</v>
      </c>
      <c r="Q83" s="5">
        <f t="shared" si="23"/>
        <v>73277665.433556423</v>
      </c>
    </row>
    <row r="84" spans="1:17" x14ac:dyDescent="0.2">
      <c r="A84" s="3">
        <v>40118</v>
      </c>
      <c r="B84" s="4">
        <v>70515402</v>
      </c>
      <c r="C84" s="5">
        <v>361.2</v>
      </c>
      <c r="D84" s="5">
        <v>0</v>
      </c>
      <c r="E84" s="5">
        <v>1</v>
      </c>
      <c r="F84" s="5">
        <v>30</v>
      </c>
      <c r="G84" s="5">
        <v>1</v>
      </c>
      <c r="H84" s="5">
        <v>-12.399999999999636</v>
      </c>
      <c r="J84" s="5">
        <f t="shared" si="16"/>
        <v>32691307.822929502</v>
      </c>
      <c r="K84" s="5">
        <f t="shared" si="17"/>
        <v>2111487.716143955</v>
      </c>
      <c r="L84" s="5">
        <f t="shared" si="18"/>
        <v>0</v>
      </c>
      <c r="M84" s="5">
        <f t="shared" si="19"/>
        <v>-1762154.70179492</v>
      </c>
      <c r="N84" s="5">
        <f t="shared" si="20"/>
        <v>44188812.955846801</v>
      </c>
      <c r="O84" s="5">
        <f t="shared" si="21"/>
        <v>-5236601.55550355</v>
      </c>
      <c r="P84" s="5">
        <f t="shared" si="22"/>
        <v>-301772.64552423271</v>
      </c>
      <c r="Q84" s="5">
        <f t="shared" si="23"/>
        <v>71691079.592097566</v>
      </c>
    </row>
    <row r="85" spans="1:17" x14ac:dyDescent="0.2">
      <c r="A85" s="3">
        <v>40148</v>
      </c>
      <c r="B85" s="4">
        <v>74049852</v>
      </c>
      <c r="C85" s="5">
        <v>631.29999999999995</v>
      </c>
      <c r="D85" s="5">
        <v>0</v>
      </c>
      <c r="E85" s="5">
        <v>1</v>
      </c>
      <c r="F85" s="5">
        <v>31</v>
      </c>
      <c r="G85" s="5">
        <v>1</v>
      </c>
      <c r="H85" s="5">
        <v>-10.200000000000273</v>
      </c>
      <c r="J85" s="5">
        <f t="shared" si="16"/>
        <v>32691307.822929502</v>
      </c>
      <c r="K85" s="5">
        <f t="shared" si="17"/>
        <v>3690426.8970146147</v>
      </c>
      <c r="L85" s="5">
        <f t="shared" si="18"/>
        <v>0</v>
      </c>
      <c r="M85" s="5">
        <f t="shared" si="19"/>
        <v>-1762154.70179492</v>
      </c>
      <c r="N85" s="5">
        <f t="shared" si="20"/>
        <v>45661773.387708366</v>
      </c>
      <c r="O85" s="5">
        <f t="shared" si="21"/>
        <v>-5236601.55550355</v>
      </c>
      <c r="P85" s="5">
        <f t="shared" si="22"/>
        <v>-248232.33744736662</v>
      </c>
      <c r="Q85" s="5">
        <f t="shared" si="23"/>
        <v>74796519.512906656</v>
      </c>
    </row>
    <row r="86" spans="1:17" x14ac:dyDescent="0.2">
      <c r="A86" s="3">
        <v>40179</v>
      </c>
      <c r="B86" s="4">
        <v>77865432</v>
      </c>
      <c r="C86" s="5">
        <v>720</v>
      </c>
      <c r="D86" s="5">
        <v>0</v>
      </c>
      <c r="E86" s="5">
        <v>0</v>
      </c>
      <c r="F86" s="5">
        <v>31</v>
      </c>
      <c r="G86" s="5">
        <v>1</v>
      </c>
      <c r="H86" s="5">
        <v>12.800000000000182</v>
      </c>
      <c r="J86" s="5">
        <f t="shared" si="16"/>
        <v>32691307.822929502</v>
      </c>
      <c r="K86" s="5">
        <f t="shared" si="17"/>
        <v>4208945.6135759903</v>
      </c>
      <c r="L86" s="5">
        <f t="shared" si="18"/>
        <v>0</v>
      </c>
      <c r="M86" s="5">
        <f t="shared" si="19"/>
        <v>0</v>
      </c>
      <c r="N86" s="5">
        <f t="shared" si="20"/>
        <v>45661773.387708366</v>
      </c>
      <c r="O86" s="5">
        <f t="shared" si="21"/>
        <v>-5236601.55550355</v>
      </c>
      <c r="P86" s="5">
        <f t="shared" si="22"/>
        <v>311507.24699276988</v>
      </c>
      <c r="Q86" s="5">
        <f t="shared" si="23"/>
        <v>77636932.515703082</v>
      </c>
    </row>
    <row r="87" spans="1:17" x14ac:dyDescent="0.2">
      <c r="A87" s="3">
        <v>40210</v>
      </c>
      <c r="B87" s="4">
        <v>70892677</v>
      </c>
      <c r="C87" s="5">
        <v>598.29999999999995</v>
      </c>
      <c r="D87" s="5">
        <v>0</v>
      </c>
      <c r="E87" s="5">
        <v>0</v>
      </c>
      <c r="F87" s="5">
        <v>28</v>
      </c>
      <c r="G87" s="5">
        <v>1</v>
      </c>
      <c r="H87" s="5">
        <v>-1.2000000000002728</v>
      </c>
      <c r="J87" s="5">
        <f t="shared" si="16"/>
        <v>32691307.822929502</v>
      </c>
      <c r="K87" s="5">
        <f t="shared" si="17"/>
        <v>3497516.8897257154</v>
      </c>
      <c r="L87" s="5">
        <f t="shared" si="18"/>
        <v>0</v>
      </c>
      <c r="M87" s="5">
        <f t="shared" si="19"/>
        <v>0</v>
      </c>
      <c r="N87" s="5">
        <f t="shared" si="20"/>
        <v>41242892.09212368</v>
      </c>
      <c r="O87" s="5">
        <f t="shared" si="21"/>
        <v>-5236601.55550355</v>
      </c>
      <c r="P87" s="5">
        <f t="shared" si="22"/>
        <v>-29203.804405578401</v>
      </c>
      <c r="Q87" s="5">
        <f t="shared" si="23"/>
        <v>72165911.444869772</v>
      </c>
    </row>
    <row r="88" spans="1:17" x14ac:dyDescent="0.2">
      <c r="A88" s="3">
        <v>40238</v>
      </c>
      <c r="B88" s="4">
        <v>76083324</v>
      </c>
      <c r="C88" s="5">
        <v>422.8</v>
      </c>
      <c r="D88" s="5">
        <v>0</v>
      </c>
      <c r="E88" s="5">
        <v>0</v>
      </c>
      <c r="F88" s="5">
        <v>31</v>
      </c>
      <c r="G88" s="5">
        <v>1</v>
      </c>
      <c r="H88" s="5">
        <v>2.7000000000002728</v>
      </c>
      <c r="J88" s="5">
        <f t="shared" si="16"/>
        <v>32691307.822929502</v>
      </c>
      <c r="K88" s="5">
        <f t="shared" si="17"/>
        <v>2471586.3964165677</v>
      </c>
      <c r="L88" s="5">
        <f t="shared" si="18"/>
        <v>0</v>
      </c>
      <c r="M88" s="5">
        <f t="shared" si="19"/>
        <v>0</v>
      </c>
      <c r="N88" s="5">
        <f t="shared" si="20"/>
        <v>45661773.387708366</v>
      </c>
      <c r="O88" s="5">
        <f t="shared" si="21"/>
        <v>-5236601.55550355</v>
      </c>
      <c r="P88" s="5">
        <f t="shared" si="22"/>
        <v>65708.559912543104</v>
      </c>
      <c r="Q88" s="5">
        <f t="shared" si="23"/>
        <v>75653774.611463442</v>
      </c>
    </row>
    <row r="89" spans="1:17" x14ac:dyDescent="0.2">
      <c r="A89" s="3">
        <v>40269</v>
      </c>
      <c r="B89" s="4">
        <v>70016664</v>
      </c>
      <c r="C89" s="5">
        <v>225.1</v>
      </c>
      <c r="D89" s="5">
        <v>0</v>
      </c>
      <c r="E89" s="5">
        <v>1</v>
      </c>
      <c r="F89" s="5">
        <v>30</v>
      </c>
      <c r="G89" s="5">
        <v>1</v>
      </c>
      <c r="H89" s="5">
        <v>-4.4000000000000909</v>
      </c>
      <c r="J89" s="5">
        <f t="shared" si="16"/>
        <v>32691307.822929502</v>
      </c>
      <c r="K89" s="5">
        <f t="shared" si="17"/>
        <v>1315880.0800221604</v>
      </c>
      <c r="L89" s="5">
        <f t="shared" si="18"/>
        <v>0</v>
      </c>
      <c r="M89" s="5">
        <f t="shared" si="19"/>
        <v>-1762154.70179492</v>
      </c>
      <c r="N89" s="5">
        <f t="shared" si="20"/>
        <v>44188812.955846801</v>
      </c>
      <c r="O89" s="5">
        <f t="shared" si="21"/>
        <v>-5236601.55550355</v>
      </c>
      <c r="P89" s="5">
        <f t="shared" si="22"/>
        <v>-107080.61615376534</v>
      </c>
      <c r="Q89" s="5">
        <f t="shared" si="23"/>
        <v>71090163.985346243</v>
      </c>
    </row>
    <row r="90" spans="1:17" x14ac:dyDescent="0.2">
      <c r="A90" s="3">
        <v>40299</v>
      </c>
      <c r="B90" s="4">
        <v>75214102</v>
      </c>
      <c r="C90" s="5">
        <v>107.9</v>
      </c>
      <c r="D90" s="5">
        <v>45.7</v>
      </c>
      <c r="E90" s="5">
        <v>1</v>
      </c>
      <c r="F90" s="5">
        <v>31</v>
      </c>
      <c r="G90" s="5">
        <v>1</v>
      </c>
      <c r="H90" s="5">
        <v>-5.5999999999999091</v>
      </c>
      <c r="J90" s="5">
        <f t="shared" si="16"/>
        <v>32691307.822929502</v>
      </c>
      <c r="K90" s="5">
        <f t="shared" si="17"/>
        <v>630757.26625673531</v>
      </c>
      <c r="L90" s="5">
        <f t="shared" si="18"/>
        <v>2571265.8116631438</v>
      </c>
      <c r="M90" s="5">
        <f t="shared" si="19"/>
        <v>-1762154.70179492</v>
      </c>
      <c r="N90" s="5">
        <f t="shared" si="20"/>
        <v>45661773.387708366</v>
      </c>
      <c r="O90" s="5">
        <f t="shared" si="21"/>
        <v>-5236601.55550355</v>
      </c>
      <c r="P90" s="5">
        <f t="shared" si="22"/>
        <v>-136284.42055933268</v>
      </c>
      <c r="Q90" s="5">
        <f t="shared" si="23"/>
        <v>74420063.610699937</v>
      </c>
    </row>
    <row r="91" spans="1:17" x14ac:dyDescent="0.2">
      <c r="A91" s="3">
        <v>40330</v>
      </c>
      <c r="B91" s="4">
        <v>78113215</v>
      </c>
      <c r="C91" s="5">
        <v>21.7</v>
      </c>
      <c r="D91" s="5">
        <v>58.7</v>
      </c>
      <c r="E91" s="5">
        <v>1</v>
      </c>
      <c r="F91" s="5">
        <v>30</v>
      </c>
      <c r="G91" s="5">
        <v>1</v>
      </c>
      <c r="H91" s="5">
        <v>13.799999999999727</v>
      </c>
      <c r="J91" s="5">
        <f t="shared" si="16"/>
        <v>32691307.822929502</v>
      </c>
      <c r="K91" s="5">
        <f t="shared" si="17"/>
        <v>126852.94418694304</v>
      </c>
      <c r="L91" s="5">
        <f t="shared" si="18"/>
        <v>3302698.0994447824</v>
      </c>
      <c r="M91" s="5">
        <f t="shared" si="19"/>
        <v>-1762154.70179492</v>
      </c>
      <c r="N91" s="5">
        <f t="shared" si="20"/>
        <v>44188812.955846801</v>
      </c>
      <c r="O91" s="5">
        <f t="shared" si="21"/>
        <v>-5236601.55550355</v>
      </c>
      <c r="P91" s="5">
        <f t="shared" si="22"/>
        <v>335843.75066406862</v>
      </c>
      <c r="Q91" s="5">
        <f t="shared" si="23"/>
        <v>73646759.315773621</v>
      </c>
    </row>
    <row r="92" spans="1:17" x14ac:dyDescent="0.2">
      <c r="A92" s="3">
        <v>40360</v>
      </c>
      <c r="B92" s="4">
        <v>83811408</v>
      </c>
      <c r="C92" s="5">
        <v>1.8</v>
      </c>
      <c r="D92" s="5">
        <v>164.9</v>
      </c>
      <c r="E92" s="5">
        <v>0</v>
      </c>
      <c r="F92" s="5">
        <v>31</v>
      </c>
      <c r="G92" s="5">
        <v>1</v>
      </c>
      <c r="H92" s="5">
        <v>34</v>
      </c>
      <c r="J92" s="5">
        <f t="shared" si="16"/>
        <v>32691307.822929502</v>
      </c>
      <c r="K92" s="5">
        <f t="shared" si="17"/>
        <v>10522.364033939977</v>
      </c>
      <c r="L92" s="5">
        <f t="shared" si="18"/>
        <v>9277937.2503993958</v>
      </c>
      <c r="M92" s="5">
        <f t="shared" si="19"/>
        <v>0</v>
      </c>
      <c r="N92" s="5">
        <f t="shared" si="20"/>
        <v>45661773.387708366</v>
      </c>
      <c r="O92" s="5">
        <f t="shared" si="21"/>
        <v>-5236601.55550355</v>
      </c>
      <c r="P92" s="5">
        <f t="shared" si="22"/>
        <v>827441.12482453324</v>
      </c>
      <c r="Q92" s="5">
        <f t="shared" si="23"/>
        <v>83232380.394392192</v>
      </c>
    </row>
    <row r="93" spans="1:17" x14ac:dyDescent="0.2">
      <c r="A93" s="3">
        <v>40391</v>
      </c>
      <c r="B93" s="4">
        <v>83014987</v>
      </c>
      <c r="C93" s="5">
        <v>2.1</v>
      </c>
      <c r="D93" s="5">
        <v>138.80000000000001</v>
      </c>
      <c r="E93" s="5">
        <v>0</v>
      </c>
      <c r="F93" s="5">
        <v>31</v>
      </c>
      <c r="G93" s="5">
        <v>1</v>
      </c>
      <c r="H93" s="5">
        <v>46.5</v>
      </c>
      <c r="J93" s="5">
        <f t="shared" si="16"/>
        <v>32691307.822929502</v>
      </c>
      <c r="K93" s="5">
        <f t="shared" si="17"/>
        <v>12276.091372929974</v>
      </c>
      <c r="L93" s="5">
        <f t="shared" si="18"/>
        <v>7809446.2726224158</v>
      </c>
      <c r="M93" s="5">
        <f t="shared" si="19"/>
        <v>0</v>
      </c>
      <c r="N93" s="5">
        <f t="shared" si="20"/>
        <v>45661773.387708366</v>
      </c>
      <c r="O93" s="5">
        <f t="shared" si="21"/>
        <v>-5236601.55550355</v>
      </c>
      <c r="P93" s="5">
        <f t="shared" si="22"/>
        <v>1131647.4207159057</v>
      </c>
      <c r="Q93" s="5">
        <f t="shared" si="23"/>
        <v>82069849.439845562</v>
      </c>
    </row>
    <row r="94" spans="1:17" x14ac:dyDescent="0.2">
      <c r="A94" s="3">
        <v>40422</v>
      </c>
      <c r="B94" s="4">
        <v>73574953</v>
      </c>
      <c r="C94" s="5">
        <v>78.099999999999994</v>
      </c>
      <c r="D94" s="5">
        <v>31.5</v>
      </c>
      <c r="E94" s="5">
        <v>0</v>
      </c>
      <c r="F94" s="5">
        <v>30</v>
      </c>
      <c r="G94" s="5">
        <v>1</v>
      </c>
      <c r="H94" s="5">
        <v>25.800000000000182</v>
      </c>
      <c r="J94" s="5">
        <f t="shared" si="16"/>
        <v>32691307.822929502</v>
      </c>
      <c r="K94" s="5">
        <f t="shared" si="17"/>
        <v>456553.68391706224</v>
      </c>
      <c r="L94" s="5">
        <f t="shared" si="18"/>
        <v>1772316.6973170466</v>
      </c>
      <c r="M94" s="5">
        <f t="shared" si="19"/>
        <v>0</v>
      </c>
      <c r="N94" s="5">
        <f t="shared" si="20"/>
        <v>44188812.955846801</v>
      </c>
      <c r="O94" s="5">
        <f t="shared" si="21"/>
        <v>-5236601.55550355</v>
      </c>
      <c r="P94" s="5">
        <f t="shared" si="22"/>
        <v>627881.79471979733</v>
      </c>
      <c r="Q94" s="5">
        <f t="shared" si="23"/>
        <v>74500271.399226665</v>
      </c>
    </row>
    <row r="95" spans="1:17" x14ac:dyDescent="0.2">
      <c r="A95" s="3">
        <v>40452</v>
      </c>
      <c r="B95" s="4">
        <v>71065323</v>
      </c>
      <c r="C95" s="5">
        <v>241.6</v>
      </c>
      <c r="D95" s="5">
        <v>0</v>
      </c>
      <c r="E95" s="5">
        <v>1</v>
      </c>
      <c r="F95" s="5">
        <v>31</v>
      </c>
      <c r="G95" s="5">
        <v>1</v>
      </c>
      <c r="H95" s="5">
        <v>-26.800000000000182</v>
      </c>
      <c r="J95" s="5">
        <f t="shared" si="16"/>
        <v>32691307.822929502</v>
      </c>
      <c r="K95" s="5">
        <f t="shared" si="17"/>
        <v>1412335.0836666101</v>
      </c>
      <c r="L95" s="5">
        <f t="shared" si="18"/>
        <v>0</v>
      </c>
      <c r="M95" s="5">
        <f t="shared" si="19"/>
        <v>-1762154.70179492</v>
      </c>
      <c r="N95" s="5">
        <f t="shared" si="20"/>
        <v>45661773.387708366</v>
      </c>
      <c r="O95" s="5">
        <f t="shared" si="21"/>
        <v>-5236601.55550355</v>
      </c>
      <c r="P95" s="5">
        <f t="shared" si="22"/>
        <v>-652218.29839110712</v>
      </c>
      <c r="Q95" s="5">
        <f t="shared" si="23"/>
        <v>72114441.738614902</v>
      </c>
    </row>
    <row r="96" spans="1:17" x14ac:dyDescent="0.2">
      <c r="A96" s="3">
        <v>40483</v>
      </c>
      <c r="B96" s="4">
        <v>71655511</v>
      </c>
      <c r="C96" s="5">
        <v>405.3</v>
      </c>
      <c r="D96" s="5">
        <v>0</v>
      </c>
      <c r="E96" s="5">
        <v>1</v>
      </c>
      <c r="F96" s="5">
        <v>30</v>
      </c>
      <c r="G96" s="5">
        <v>1</v>
      </c>
      <c r="H96" s="5">
        <v>-12.5</v>
      </c>
      <c r="J96" s="5">
        <f t="shared" si="16"/>
        <v>32691307.822929502</v>
      </c>
      <c r="K96" s="5">
        <f t="shared" si="17"/>
        <v>2369285.6349754846</v>
      </c>
      <c r="L96" s="5">
        <f t="shared" si="18"/>
        <v>0</v>
      </c>
      <c r="M96" s="5">
        <f t="shared" si="19"/>
        <v>-1762154.70179492</v>
      </c>
      <c r="N96" s="5">
        <f t="shared" si="20"/>
        <v>44188812.955846801</v>
      </c>
      <c r="O96" s="5">
        <f t="shared" si="21"/>
        <v>-5236601.55550355</v>
      </c>
      <c r="P96" s="5">
        <f t="shared" si="22"/>
        <v>-304206.29589137255</v>
      </c>
      <c r="Q96" s="5">
        <f t="shared" si="23"/>
        <v>71946443.860561952</v>
      </c>
    </row>
    <row r="97" spans="1:17" x14ac:dyDescent="0.2">
      <c r="A97" s="3">
        <v>40513</v>
      </c>
      <c r="B97" s="4">
        <v>74889412</v>
      </c>
      <c r="C97" s="5">
        <v>676.2</v>
      </c>
      <c r="D97" s="5">
        <v>0</v>
      </c>
      <c r="E97" s="5">
        <v>1</v>
      </c>
      <c r="F97" s="5">
        <v>31</v>
      </c>
      <c r="G97" s="5">
        <v>1</v>
      </c>
      <c r="H97" s="5">
        <v>-18.699999999999818</v>
      </c>
      <c r="J97" s="5">
        <f t="shared" si="16"/>
        <v>32691307.822929502</v>
      </c>
      <c r="K97" s="5">
        <f t="shared" si="17"/>
        <v>3952901.4220834514</v>
      </c>
      <c r="L97" s="5">
        <f t="shared" si="18"/>
        <v>0</v>
      </c>
      <c r="M97" s="5">
        <f t="shared" si="19"/>
        <v>-1762154.70179492</v>
      </c>
      <c r="N97" s="5">
        <f t="shared" si="20"/>
        <v>45661773.387708366</v>
      </c>
      <c r="O97" s="5">
        <f t="shared" si="21"/>
        <v>-5236601.55550355</v>
      </c>
      <c r="P97" s="5">
        <f t="shared" si="22"/>
        <v>-455092.61865348887</v>
      </c>
      <c r="Q97" s="5">
        <f t="shared" si="23"/>
        <v>74852133.756769359</v>
      </c>
    </row>
    <row r="98" spans="1:17" x14ac:dyDescent="0.2">
      <c r="A98" s="3">
        <v>40544</v>
      </c>
      <c r="B98" s="4">
        <v>79314255</v>
      </c>
      <c r="C98" s="5">
        <v>775.3</v>
      </c>
      <c r="D98" s="5">
        <v>0</v>
      </c>
      <c r="E98" s="5">
        <v>0</v>
      </c>
      <c r="F98" s="5">
        <v>31</v>
      </c>
      <c r="G98" s="5">
        <v>1</v>
      </c>
      <c r="H98" s="5">
        <v>20.099999999999909</v>
      </c>
      <c r="J98" s="5">
        <f t="shared" ref="J98:J121" si="24">const</f>
        <v>32691307.822929502</v>
      </c>
      <c r="K98" s="5">
        <f t="shared" ref="K98:K121" si="25">PearsonHDD*C98</f>
        <v>4532216.0197298126</v>
      </c>
      <c r="L98" s="5">
        <f t="shared" ref="L98:L121" si="26">PearsonCDD*D98</f>
        <v>0</v>
      </c>
      <c r="M98" s="5">
        <f t="shared" ref="M98:M121" si="27">Shoulder2*E98</f>
        <v>0</v>
      </c>
      <c r="N98" s="5">
        <f t="shared" ref="N98:N121" si="28">MonthDays*F98</f>
        <v>45661773.387708366</v>
      </c>
      <c r="O98" s="5">
        <f t="shared" ref="O98:O121" si="29">GSgtStrucD*G98</f>
        <v>-5236601.55550355</v>
      </c>
      <c r="P98" s="5">
        <f t="shared" ref="P98:P121" si="30">d_TorFTE_1*H98</f>
        <v>489163.72379332478</v>
      </c>
      <c r="Q98" s="5">
        <f t="shared" ref="Q98:Q121" si="31">SUM(J98:P98)</f>
        <v>78137859.398657471</v>
      </c>
    </row>
    <row r="99" spans="1:17" x14ac:dyDescent="0.2">
      <c r="A99" s="3">
        <v>40575</v>
      </c>
      <c r="B99" s="4">
        <v>71604165</v>
      </c>
      <c r="C99" s="5">
        <v>654.20000000000005</v>
      </c>
      <c r="D99" s="5">
        <v>0</v>
      </c>
      <c r="E99" s="5">
        <v>0</v>
      </c>
      <c r="F99" s="5">
        <v>28</v>
      </c>
      <c r="G99" s="5">
        <v>1</v>
      </c>
      <c r="H99" s="5">
        <v>-13.400000000000091</v>
      </c>
      <c r="J99" s="5">
        <f t="shared" si="24"/>
        <v>32691307.822929502</v>
      </c>
      <c r="K99" s="5">
        <f t="shared" si="25"/>
        <v>3824294.7505575181</v>
      </c>
      <c r="L99" s="5">
        <f t="shared" si="26"/>
        <v>0</v>
      </c>
      <c r="M99" s="5">
        <f t="shared" si="27"/>
        <v>0</v>
      </c>
      <c r="N99" s="5">
        <f t="shared" si="28"/>
        <v>41242892.09212368</v>
      </c>
      <c r="O99" s="5">
        <f t="shared" si="29"/>
        <v>-5236601.55550355</v>
      </c>
      <c r="P99" s="5">
        <f t="shared" si="30"/>
        <v>-326109.14919555356</v>
      </c>
      <c r="Q99" s="5">
        <f t="shared" si="31"/>
        <v>72195783.960911602</v>
      </c>
    </row>
    <row r="100" spans="1:17" x14ac:dyDescent="0.2">
      <c r="A100" s="3">
        <v>40603</v>
      </c>
      <c r="B100" s="4">
        <v>79168308</v>
      </c>
      <c r="C100" s="5">
        <v>572.79999999999995</v>
      </c>
      <c r="D100" s="5">
        <v>0</v>
      </c>
      <c r="E100" s="5">
        <v>0</v>
      </c>
      <c r="F100" s="5">
        <v>31</v>
      </c>
      <c r="G100" s="5">
        <v>1</v>
      </c>
      <c r="H100" s="5">
        <v>-14.599999999999909</v>
      </c>
      <c r="J100" s="5">
        <f t="shared" si="24"/>
        <v>32691307.822929502</v>
      </c>
      <c r="K100" s="5">
        <f t="shared" si="25"/>
        <v>3348450.0659115654</v>
      </c>
      <c r="L100" s="5">
        <f t="shared" si="26"/>
        <v>0</v>
      </c>
      <c r="M100" s="5">
        <f t="shared" si="27"/>
        <v>0</v>
      </c>
      <c r="N100" s="5">
        <f t="shared" si="28"/>
        <v>45661773.387708366</v>
      </c>
      <c r="O100" s="5">
        <f t="shared" si="29"/>
        <v>-5236601.55550355</v>
      </c>
      <c r="P100" s="5">
        <f t="shared" si="30"/>
        <v>-355312.95360112091</v>
      </c>
      <c r="Q100" s="5">
        <f t="shared" si="31"/>
        <v>76109616.76744476</v>
      </c>
    </row>
    <row r="101" spans="1:17" x14ac:dyDescent="0.2">
      <c r="A101" s="3">
        <v>40634</v>
      </c>
      <c r="B101" s="4">
        <v>71394821</v>
      </c>
      <c r="C101" s="5">
        <v>332.3</v>
      </c>
      <c r="D101" s="5">
        <v>0</v>
      </c>
      <c r="E101" s="5">
        <v>1</v>
      </c>
      <c r="F101" s="5">
        <v>30</v>
      </c>
      <c r="G101" s="5">
        <v>1</v>
      </c>
      <c r="H101" s="5">
        <v>-20</v>
      </c>
      <c r="J101" s="5">
        <f t="shared" si="24"/>
        <v>32691307.822929502</v>
      </c>
      <c r="K101" s="5">
        <f t="shared" si="25"/>
        <v>1942545.3158212523</v>
      </c>
      <c r="L101" s="5">
        <f t="shared" si="26"/>
        <v>0</v>
      </c>
      <c r="M101" s="5">
        <f t="shared" si="27"/>
        <v>-1762154.70179492</v>
      </c>
      <c r="N101" s="5">
        <f t="shared" si="28"/>
        <v>44188812.955846801</v>
      </c>
      <c r="O101" s="5">
        <f t="shared" si="29"/>
        <v>-5236601.55550355</v>
      </c>
      <c r="P101" s="5">
        <f t="shared" si="30"/>
        <v>-486730.073426196</v>
      </c>
      <c r="Q101" s="5">
        <f t="shared" si="31"/>
        <v>71337179.763872892</v>
      </c>
    </row>
    <row r="102" spans="1:17" x14ac:dyDescent="0.2">
      <c r="A102" s="3">
        <v>40664</v>
      </c>
      <c r="B102" s="4">
        <v>74077734</v>
      </c>
      <c r="C102" s="5">
        <v>134.1</v>
      </c>
      <c r="D102" s="5">
        <v>13</v>
      </c>
      <c r="E102" s="5">
        <v>1</v>
      </c>
      <c r="F102" s="5">
        <v>31</v>
      </c>
      <c r="G102" s="5">
        <v>1</v>
      </c>
      <c r="H102" s="5">
        <v>6.5</v>
      </c>
      <c r="J102" s="5">
        <f t="shared" si="24"/>
        <v>32691307.822929502</v>
      </c>
      <c r="K102" s="5">
        <f t="shared" si="25"/>
        <v>783916.12052852823</v>
      </c>
      <c r="L102" s="5">
        <f t="shared" si="26"/>
        <v>731432.28778163833</v>
      </c>
      <c r="M102" s="5">
        <f t="shared" si="27"/>
        <v>-1762154.70179492</v>
      </c>
      <c r="N102" s="5">
        <f t="shared" si="28"/>
        <v>45661773.387708366</v>
      </c>
      <c r="O102" s="5">
        <f t="shared" si="29"/>
        <v>-5236601.55550355</v>
      </c>
      <c r="P102" s="5">
        <f t="shared" si="30"/>
        <v>158187.27386351372</v>
      </c>
      <c r="Q102" s="5">
        <f t="shared" si="31"/>
        <v>73027860.635513082</v>
      </c>
    </row>
    <row r="103" spans="1:17" x14ac:dyDescent="0.2">
      <c r="A103" s="3">
        <v>40695</v>
      </c>
      <c r="B103" s="4">
        <v>76932742</v>
      </c>
      <c r="C103" s="5">
        <v>19</v>
      </c>
      <c r="D103" s="5">
        <v>52.2</v>
      </c>
      <c r="E103" s="5">
        <v>1</v>
      </c>
      <c r="F103" s="5">
        <v>30</v>
      </c>
      <c r="G103" s="5">
        <v>1</v>
      </c>
      <c r="H103" s="5">
        <v>25.099999999999909</v>
      </c>
      <c r="J103" s="5">
        <f t="shared" si="24"/>
        <v>32691307.822929502</v>
      </c>
      <c r="K103" s="5">
        <f t="shared" si="25"/>
        <v>111069.39813603308</v>
      </c>
      <c r="L103" s="5">
        <f t="shared" si="26"/>
        <v>2936981.9555539628</v>
      </c>
      <c r="M103" s="5">
        <f t="shared" si="27"/>
        <v>-1762154.70179492</v>
      </c>
      <c r="N103" s="5">
        <f t="shared" si="28"/>
        <v>44188812.955846801</v>
      </c>
      <c r="O103" s="5">
        <f t="shared" si="29"/>
        <v>-5236601.55550355</v>
      </c>
      <c r="P103" s="5">
        <f t="shared" si="30"/>
        <v>610846.24214987375</v>
      </c>
      <c r="Q103" s="5">
        <f t="shared" si="31"/>
        <v>73540262.117317706</v>
      </c>
    </row>
    <row r="104" spans="1:17" x14ac:dyDescent="0.2">
      <c r="A104" s="3">
        <v>40725</v>
      </c>
      <c r="B104" s="4">
        <v>84466569</v>
      </c>
      <c r="C104" s="5">
        <v>0</v>
      </c>
      <c r="D104" s="5">
        <v>198.5</v>
      </c>
      <c r="E104" s="5">
        <v>0</v>
      </c>
      <c r="F104" s="5">
        <v>31</v>
      </c>
      <c r="G104" s="5">
        <v>1</v>
      </c>
      <c r="H104" s="5">
        <v>31.300000000000182</v>
      </c>
      <c r="J104" s="5">
        <f t="shared" si="24"/>
        <v>32691307.822929502</v>
      </c>
      <c r="K104" s="5">
        <f t="shared" si="25"/>
        <v>0</v>
      </c>
      <c r="L104" s="5">
        <f t="shared" si="26"/>
        <v>11168408.394204246</v>
      </c>
      <c r="M104" s="5">
        <f t="shared" si="27"/>
        <v>0</v>
      </c>
      <c r="N104" s="5">
        <f t="shared" si="28"/>
        <v>45661773.387708366</v>
      </c>
      <c r="O104" s="5">
        <f t="shared" si="29"/>
        <v>-5236601.55550355</v>
      </c>
      <c r="P104" s="5">
        <f t="shared" si="30"/>
        <v>761732.56491200125</v>
      </c>
      <c r="Q104" s="5">
        <f t="shared" si="31"/>
        <v>85046620.614250571</v>
      </c>
    </row>
    <row r="105" spans="1:17" x14ac:dyDescent="0.2">
      <c r="A105" s="3">
        <v>40756</v>
      </c>
      <c r="B105" s="4">
        <v>82014098</v>
      </c>
      <c r="C105" s="5">
        <v>0</v>
      </c>
      <c r="D105" s="5">
        <v>122.2</v>
      </c>
      <c r="E105" s="5">
        <v>0</v>
      </c>
      <c r="F105" s="5">
        <v>31</v>
      </c>
      <c r="G105" s="5">
        <v>1</v>
      </c>
      <c r="H105" s="5">
        <v>36.699999999999818</v>
      </c>
      <c r="J105" s="5">
        <f t="shared" si="24"/>
        <v>32691307.822929502</v>
      </c>
      <c r="K105" s="5">
        <f t="shared" si="25"/>
        <v>0</v>
      </c>
      <c r="L105" s="5">
        <f t="shared" si="26"/>
        <v>6875463.5051474003</v>
      </c>
      <c r="M105" s="5">
        <f t="shared" si="27"/>
        <v>0</v>
      </c>
      <c r="N105" s="5">
        <f t="shared" si="28"/>
        <v>45661773.387708366</v>
      </c>
      <c r="O105" s="5">
        <f t="shared" si="29"/>
        <v>-5236601.55550355</v>
      </c>
      <c r="P105" s="5">
        <f t="shared" si="30"/>
        <v>893149.68473706534</v>
      </c>
      <c r="Q105" s="5">
        <f t="shared" si="31"/>
        <v>80885092.845018789</v>
      </c>
    </row>
    <row r="106" spans="1:17" x14ac:dyDescent="0.2">
      <c r="A106" s="3">
        <v>40787</v>
      </c>
      <c r="B106" s="4">
        <v>74299994</v>
      </c>
      <c r="C106" s="5">
        <v>48</v>
      </c>
      <c r="D106" s="5">
        <v>39.299999999999997</v>
      </c>
      <c r="E106" s="5">
        <v>0</v>
      </c>
      <c r="F106" s="5">
        <v>30</v>
      </c>
      <c r="G106" s="5">
        <v>1</v>
      </c>
      <c r="H106" s="5">
        <v>29.5</v>
      </c>
      <c r="J106" s="5">
        <f t="shared" si="24"/>
        <v>32691307.822929502</v>
      </c>
      <c r="K106" s="5">
        <f t="shared" si="25"/>
        <v>280596.37423839938</v>
      </c>
      <c r="L106" s="5">
        <f t="shared" si="26"/>
        <v>2211176.0699860295</v>
      </c>
      <c r="M106" s="5">
        <f t="shared" si="27"/>
        <v>0</v>
      </c>
      <c r="N106" s="5">
        <f t="shared" si="28"/>
        <v>44188812.955846801</v>
      </c>
      <c r="O106" s="5">
        <f t="shared" si="29"/>
        <v>-5236601.55550355</v>
      </c>
      <c r="P106" s="5">
        <f t="shared" si="30"/>
        <v>717926.85830363911</v>
      </c>
      <c r="Q106" s="5">
        <f t="shared" si="31"/>
        <v>74853218.525800824</v>
      </c>
    </row>
    <row r="107" spans="1:17" x14ac:dyDescent="0.2">
      <c r="A107" s="3">
        <v>40817</v>
      </c>
      <c r="B107" s="4">
        <v>71946177</v>
      </c>
      <c r="C107" s="5">
        <v>235.4</v>
      </c>
      <c r="D107" s="5">
        <v>2.4</v>
      </c>
      <c r="E107" s="5">
        <v>1</v>
      </c>
      <c r="F107" s="5">
        <v>31</v>
      </c>
      <c r="G107" s="5">
        <v>1</v>
      </c>
      <c r="H107" s="5">
        <v>-8.1999999999998181</v>
      </c>
      <c r="J107" s="5">
        <f t="shared" si="24"/>
        <v>32691307.822929502</v>
      </c>
      <c r="K107" s="5">
        <f t="shared" si="25"/>
        <v>1376091.3853274835</v>
      </c>
      <c r="L107" s="5">
        <f t="shared" si="26"/>
        <v>135033.65312891782</v>
      </c>
      <c r="M107" s="5">
        <f t="shared" si="27"/>
        <v>-1762154.70179492</v>
      </c>
      <c r="N107" s="5">
        <f t="shared" si="28"/>
        <v>45661773.387708366</v>
      </c>
      <c r="O107" s="5">
        <f t="shared" si="29"/>
        <v>-5236601.55550355</v>
      </c>
      <c r="P107" s="5">
        <f t="shared" si="30"/>
        <v>-199559.33010473594</v>
      </c>
      <c r="Q107" s="5">
        <f t="shared" si="31"/>
        <v>72665890.661691055</v>
      </c>
    </row>
    <row r="108" spans="1:17" x14ac:dyDescent="0.2">
      <c r="A108" s="3">
        <v>40848</v>
      </c>
      <c r="B108" s="4">
        <v>70880320</v>
      </c>
      <c r="C108" s="5">
        <v>341.9</v>
      </c>
      <c r="D108" s="5">
        <v>0</v>
      </c>
      <c r="E108" s="5">
        <v>1</v>
      </c>
      <c r="F108" s="5">
        <v>30</v>
      </c>
      <c r="G108" s="5">
        <v>1</v>
      </c>
      <c r="H108" s="5">
        <v>-38.199999999999818</v>
      </c>
      <c r="J108" s="5">
        <f t="shared" si="24"/>
        <v>32691307.822929502</v>
      </c>
      <c r="K108" s="5">
        <f t="shared" si="25"/>
        <v>1998664.5906689321</v>
      </c>
      <c r="L108" s="5">
        <f t="shared" si="26"/>
        <v>0</v>
      </c>
      <c r="M108" s="5">
        <f t="shared" si="27"/>
        <v>-1762154.70179492</v>
      </c>
      <c r="N108" s="5">
        <f t="shared" si="28"/>
        <v>44188812.955846801</v>
      </c>
      <c r="O108" s="5">
        <f t="shared" si="29"/>
        <v>-5236601.55550355</v>
      </c>
      <c r="P108" s="5">
        <f t="shared" si="30"/>
        <v>-929654.44024402997</v>
      </c>
      <c r="Q108" s="5">
        <f t="shared" si="31"/>
        <v>70950374.671902731</v>
      </c>
    </row>
    <row r="109" spans="1:17" x14ac:dyDescent="0.2">
      <c r="A109" s="3">
        <v>40878</v>
      </c>
      <c r="B109" s="4">
        <v>72129927</v>
      </c>
      <c r="C109" s="5">
        <v>534</v>
      </c>
      <c r="D109" s="5">
        <v>0</v>
      </c>
      <c r="E109" s="5">
        <v>1</v>
      </c>
      <c r="F109" s="5">
        <v>31</v>
      </c>
      <c r="G109" s="5">
        <v>1</v>
      </c>
      <c r="H109" s="5">
        <v>-37.900000000000091</v>
      </c>
      <c r="J109" s="5">
        <f t="shared" si="24"/>
        <v>32691307.822929502</v>
      </c>
      <c r="K109" s="5">
        <f t="shared" si="25"/>
        <v>3121634.6634021928</v>
      </c>
      <c r="L109" s="5">
        <f t="shared" si="26"/>
        <v>0</v>
      </c>
      <c r="M109" s="5">
        <f t="shared" si="27"/>
        <v>-1762154.70179492</v>
      </c>
      <c r="N109" s="5">
        <f t="shared" si="28"/>
        <v>45661773.387708366</v>
      </c>
      <c r="O109" s="5">
        <f t="shared" si="29"/>
        <v>-5236601.55550355</v>
      </c>
      <c r="P109" s="5">
        <f t="shared" si="30"/>
        <v>-922353.48914264364</v>
      </c>
      <c r="Q109" s="5">
        <f t="shared" si="31"/>
        <v>73553606.127598956</v>
      </c>
    </row>
    <row r="110" spans="1:17" x14ac:dyDescent="0.2">
      <c r="A110" s="3">
        <v>40909</v>
      </c>
      <c r="B110" s="4">
        <v>77199795</v>
      </c>
      <c r="C110" s="5">
        <v>610.79999999999995</v>
      </c>
      <c r="D110" s="5">
        <v>0</v>
      </c>
      <c r="E110" s="5">
        <v>0</v>
      </c>
      <c r="F110" s="5">
        <v>31</v>
      </c>
      <c r="G110" s="5">
        <v>1</v>
      </c>
      <c r="H110" s="5">
        <v>-9.5</v>
      </c>
      <c r="J110" s="5">
        <f t="shared" si="24"/>
        <v>32691307.822929502</v>
      </c>
      <c r="K110" s="5">
        <f t="shared" si="25"/>
        <v>3570588.8621836319</v>
      </c>
      <c r="L110" s="5">
        <f t="shared" si="26"/>
        <v>0</v>
      </c>
      <c r="M110" s="5">
        <f t="shared" si="27"/>
        <v>0</v>
      </c>
      <c r="N110" s="5">
        <f t="shared" si="28"/>
        <v>45661773.387708366</v>
      </c>
      <c r="O110" s="5">
        <f t="shared" si="29"/>
        <v>-5236601.55550355</v>
      </c>
      <c r="P110" s="5">
        <f t="shared" si="30"/>
        <v>-231196.7848774431</v>
      </c>
      <c r="Q110" s="5">
        <f t="shared" si="31"/>
        <v>76455871.732440501</v>
      </c>
    </row>
    <row r="111" spans="1:17" x14ac:dyDescent="0.2">
      <c r="A111" s="3">
        <v>40940</v>
      </c>
      <c r="B111" s="4">
        <v>72250757</v>
      </c>
      <c r="C111" s="5">
        <v>532</v>
      </c>
      <c r="D111" s="5">
        <v>0</v>
      </c>
      <c r="E111" s="5">
        <v>0</v>
      </c>
      <c r="F111" s="5">
        <v>29</v>
      </c>
      <c r="G111" s="5">
        <v>1</v>
      </c>
      <c r="H111" s="5">
        <v>-17.099999999999909</v>
      </c>
      <c r="J111" s="5">
        <f t="shared" si="24"/>
        <v>32691307.822929502</v>
      </c>
      <c r="K111" s="5">
        <f t="shared" si="25"/>
        <v>3109943.1478089262</v>
      </c>
      <c r="L111" s="5">
        <f t="shared" si="26"/>
        <v>0</v>
      </c>
      <c r="M111" s="5">
        <f t="shared" si="27"/>
        <v>0</v>
      </c>
      <c r="N111" s="5">
        <f t="shared" si="28"/>
        <v>42715852.523985244</v>
      </c>
      <c r="O111" s="5">
        <f t="shared" si="29"/>
        <v>-5236601.55550355</v>
      </c>
      <c r="P111" s="5">
        <f t="shared" si="30"/>
        <v>-416154.2127793954</v>
      </c>
      <c r="Q111" s="5">
        <f t="shared" si="31"/>
        <v>72864347.726440728</v>
      </c>
    </row>
    <row r="112" spans="1:17" x14ac:dyDescent="0.2">
      <c r="A112" s="3">
        <v>40969</v>
      </c>
      <c r="B112" s="4">
        <v>74228247</v>
      </c>
      <c r="C112" s="5">
        <v>349.4</v>
      </c>
      <c r="D112" s="5">
        <v>0.2</v>
      </c>
      <c r="E112" s="5">
        <v>0</v>
      </c>
      <c r="F112" s="5">
        <v>31</v>
      </c>
      <c r="G112" s="5">
        <v>1</v>
      </c>
      <c r="H112" s="5">
        <v>-24.100000000000364</v>
      </c>
      <c r="J112" s="5">
        <f t="shared" si="24"/>
        <v>32691307.822929502</v>
      </c>
      <c r="K112" s="5">
        <f t="shared" si="25"/>
        <v>2042507.7741436819</v>
      </c>
      <c r="L112" s="5">
        <f t="shared" si="26"/>
        <v>11252.804427409821</v>
      </c>
      <c r="M112" s="5">
        <f t="shared" si="27"/>
        <v>0</v>
      </c>
      <c r="N112" s="5">
        <f t="shared" si="28"/>
        <v>45661773.387708366</v>
      </c>
      <c r="O112" s="5">
        <f t="shared" si="29"/>
        <v>-5236601.55550355</v>
      </c>
      <c r="P112" s="5">
        <f t="shared" si="30"/>
        <v>-586509.73847857502</v>
      </c>
      <c r="Q112" s="5">
        <f t="shared" si="31"/>
        <v>74583730.49522683</v>
      </c>
    </row>
    <row r="113" spans="1:17" x14ac:dyDescent="0.2">
      <c r="A113" s="3">
        <v>41000</v>
      </c>
      <c r="B113" s="4">
        <v>69239673</v>
      </c>
      <c r="C113" s="5">
        <v>321.7</v>
      </c>
      <c r="D113" s="5">
        <v>0</v>
      </c>
      <c r="E113" s="5">
        <v>1</v>
      </c>
      <c r="F113" s="5">
        <v>30</v>
      </c>
      <c r="G113" s="5">
        <v>1</v>
      </c>
      <c r="H113" s="5">
        <v>-9.5999999999999091</v>
      </c>
      <c r="J113" s="5">
        <f t="shared" si="24"/>
        <v>32691307.822929502</v>
      </c>
      <c r="K113" s="5">
        <f t="shared" si="25"/>
        <v>1880580.283176939</v>
      </c>
      <c r="L113" s="5">
        <f t="shared" si="26"/>
        <v>0</v>
      </c>
      <c r="M113" s="5">
        <f t="shared" si="27"/>
        <v>-1762154.70179492</v>
      </c>
      <c r="N113" s="5">
        <f t="shared" si="28"/>
        <v>44188812.955846801</v>
      </c>
      <c r="O113" s="5">
        <f t="shared" si="29"/>
        <v>-5236601.55550355</v>
      </c>
      <c r="P113" s="5">
        <f t="shared" si="30"/>
        <v>-233630.43524457188</v>
      </c>
      <c r="Q113" s="5">
        <f t="shared" si="31"/>
        <v>71528314.369410202</v>
      </c>
    </row>
    <row r="114" spans="1:17" x14ac:dyDescent="0.2">
      <c r="A114" s="3">
        <v>41030</v>
      </c>
      <c r="B114" s="4">
        <v>75036444</v>
      </c>
      <c r="C114" s="5">
        <v>81.3</v>
      </c>
      <c r="D114" s="5">
        <v>36.700000000000003</v>
      </c>
      <c r="E114" s="5">
        <v>1</v>
      </c>
      <c r="F114" s="5">
        <v>31</v>
      </c>
      <c r="G114" s="5">
        <v>1</v>
      </c>
      <c r="H114" s="5">
        <v>23.700000000000273</v>
      </c>
      <c r="J114" s="5">
        <f t="shared" si="24"/>
        <v>32691307.822929502</v>
      </c>
      <c r="K114" s="5">
        <f t="shared" si="25"/>
        <v>475260.10886628891</v>
      </c>
      <c r="L114" s="5">
        <f t="shared" si="26"/>
        <v>2064889.612429702</v>
      </c>
      <c r="M114" s="5">
        <f t="shared" si="27"/>
        <v>-1762154.70179492</v>
      </c>
      <c r="N114" s="5">
        <f t="shared" si="28"/>
        <v>45661773.387708366</v>
      </c>
      <c r="O114" s="5">
        <f t="shared" si="29"/>
        <v>-5236601.55550355</v>
      </c>
      <c r="P114" s="5">
        <f t="shared" si="30"/>
        <v>576775.13701004896</v>
      </c>
      <c r="Q114" s="5">
        <f t="shared" si="31"/>
        <v>74471249.811645448</v>
      </c>
    </row>
    <row r="115" spans="1:17" x14ac:dyDescent="0.2">
      <c r="A115" s="3">
        <v>41061</v>
      </c>
      <c r="B115" s="4">
        <v>77981189</v>
      </c>
      <c r="C115" s="5">
        <v>23.2</v>
      </c>
      <c r="D115" s="5">
        <v>101.6</v>
      </c>
      <c r="E115" s="5">
        <v>1</v>
      </c>
      <c r="F115" s="5">
        <v>30</v>
      </c>
      <c r="G115" s="5">
        <v>1</v>
      </c>
      <c r="H115" s="5">
        <v>35.899999999999636</v>
      </c>
      <c r="J115" s="5">
        <f t="shared" si="24"/>
        <v>32691307.822929502</v>
      </c>
      <c r="K115" s="5">
        <f t="shared" si="25"/>
        <v>135621.58088189302</v>
      </c>
      <c r="L115" s="5">
        <f t="shared" si="26"/>
        <v>5716424.6491241883</v>
      </c>
      <c r="M115" s="5">
        <f t="shared" si="27"/>
        <v>-1762154.70179492</v>
      </c>
      <c r="N115" s="5">
        <f t="shared" si="28"/>
        <v>44188812.955846801</v>
      </c>
      <c r="O115" s="5">
        <f t="shared" si="29"/>
        <v>-5236601.55550355</v>
      </c>
      <c r="P115" s="5">
        <f t="shared" si="30"/>
        <v>873680.48180001299</v>
      </c>
      <c r="Q115" s="5">
        <f t="shared" si="31"/>
        <v>76607091.233283937</v>
      </c>
    </row>
    <row r="116" spans="1:17" x14ac:dyDescent="0.2">
      <c r="A116" s="3">
        <v>41091</v>
      </c>
      <c r="B116" s="4">
        <v>84647767</v>
      </c>
      <c r="C116" s="5">
        <v>0</v>
      </c>
      <c r="D116" s="5">
        <v>190.1</v>
      </c>
      <c r="E116" s="5">
        <v>0</v>
      </c>
      <c r="F116" s="5">
        <v>31</v>
      </c>
      <c r="G116" s="5">
        <v>1</v>
      </c>
      <c r="H116" s="5">
        <v>51.300000000000182</v>
      </c>
      <c r="J116" s="5">
        <f t="shared" si="24"/>
        <v>32691307.822929502</v>
      </c>
      <c r="K116" s="5">
        <f t="shared" si="25"/>
        <v>0</v>
      </c>
      <c r="L116" s="5">
        <f t="shared" si="26"/>
        <v>10695790.608253034</v>
      </c>
      <c r="M116" s="5">
        <f t="shared" si="27"/>
        <v>0</v>
      </c>
      <c r="N116" s="5">
        <f t="shared" si="28"/>
        <v>45661773.387708366</v>
      </c>
      <c r="O116" s="5">
        <f t="shared" si="29"/>
        <v>-5236601.55550355</v>
      </c>
      <c r="P116" s="5">
        <f t="shared" si="30"/>
        <v>1248462.6383381973</v>
      </c>
      <c r="Q116" s="5">
        <f t="shared" si="31"/>
        <v>85060732.901725546</v>
      </c>
    </row>
    <row r="117" spans="1:17" x14ac:dyDescent="0.2">
      <c r="A117" s="3">
        <v>41122</v>
      </c>
      <c r="B117" s="4">
        <v>81855567</v>
      </c>
      <c r="C117" s="5">
        <v>2</v>
      </c>
      <c r="D117" s="5">
        <v>112.1</v>
      </c>
      <c r="E117" s="5">
        <v>0</v>
      </c>
      <c r="F117" s="5">
        <v>31</v>
      </c>
      <c r="G117" s="5">
        <v>1</v>
      </c>
      <c r="H117" s="5">
        <v>37.599999999999909</v>
      </c>
      <c r="J117" s="5">
        <f t="shared" si="24"/>
        <v>32691307.822929502</v>
      </c>
      <c r="K117" s="5">
        <f t="shared" si="25"/>
        <v>11691.51559326664</v>
      </c>
      <c r="L117" s="5">
        <f t="shared" si="26"/>
        <v>6307196.8815632034</v>
      </c>
      <c r="M117" s="5">
        <f t="shared" si="27"/>
        <v>0</v>
      </c>
      <c r="N117" s="5">
        <f t="shared" si="28"/>
        <v>45661773.387708366</v>
      </c>
      <c r="O117" s="5">
        <f t="shared" si="29"/>
        <v>-5236601.55550355</v>
      </c>
      <c r="P117" s="5">
        <f t="shared" si="30"/>
        <v>915052.53804124636</v>
      </c>
      <c r="Q117" s="5">
        <f t="shared" si="31"/>
        <v>80350420.590332046</v>
      </c>
    </row>
    <row r="118" spans="1:17" x14ac:dyDescent="0.2">
      <c r="A118" s="3">
        <v>41153</v>
      </c>
      <c r="B118" s="4">
        <v>74012181</v>
      </c>
      <c r="C118" s="5">
        <v>85</v>
      </c>
      <c r="D118" s="5">
        <v>35.6</v>
      </c>
      <c r="E118" s="5">
        <v>0</v>
      </c>
      <c r="F118" s="5">
        <v>30</v>
      </c>
      <c r="G118" s="5">
        <v>1</v>
      </c>
      <c r="H118" s="5">
        <v>43.200000000000273</v>
      </c>
      <c r="J118" s="5">
        <f t="shared" si="24"/>
        <v>32691307.822929502</v>
      </c>
      <c r="K118" s="5">
        <f t="shared" si="25"/>
        <v>496889.41271383222</v>
      </c>
      <c r="L118" s="5">
        <f t="shared" si="26"/>
        <v>2002999.1880789481</v>
      </c>
      <c r="M118" s="5">
        <f t="shared" si="27"/>
        <v>0</v>
      </c>
      <c r="N118" s="5">
        <f t="shared" si="28"/>
        <v>44188812.955846801</v>
      </c>
      <c r="O118" s="5">
        <f t="shared" si="29"/>
        <v>-5236601.55550355</v>
      </c>
      <c r="P118" s="5">
        <f t="shared" si="30"/>
        <v>1051336.95860059</v>
      </c>
      <c r="Q118" s="5">
        <f t="shared" si="31"/>
        <v>75194744.782666132</v>
      </c>
    </row>
    <row r="119" spans="1:17" x14ac:dyDescent="0.2">
      <c r="A119" s="6">
        <v>41183</v>
      </c>
      <c r="B119" s="4">
        <v>72712948</v>
      </c>
      <c r="C119" s="5">
        <v>242.5</v>
      </c>
      <c r="D119" s="5">
        <v>1.1000000000000001</v>
      </c>
      <c r="E119" s="5">
        <v>1</v>
      </c>
      <c r="F119" s="5">
        <v>31</v>
      </c>
      <c r="G119" s="5">
        <v>1</v>
      </c>
      <c r="H119" s="5">
        <v>-4.1000000000003638</v>
      </c>
      <c r="J119" s="5">
        <f t="shared" si="24"/>
        <v>32691307.822929502</v>
      </c>
      <c r="K119" s="5">
        <f t="shared" si="25"/>
        <v>1417596.2656835802</v>
      </c>
      <c r="L119" s="5">
        <f t="shared" si="26"/>
        <v>61890.424350754016</v>
      </c>
      <c r="M119" s="5">
        <f t="shared" si="27"/>
        <v>-1762154.70179492</v>
      </c>
      <c r="N119" s="5">
        <f t="shared" si="28"/>
        <v>45661773.387708366</v>
      </c>
      <c r="O119" s="5">
        <f t="shared" si="29"/>
        <v>-5236601.55550355</v>
      </c>
      <c r="P119" s="5">
        <f t="shared" si="30"/>
        <v>-99779.665052379045</v>
      </c>
      <c r="Q119" s="5">
        <f t="shared" si="31"/>
        <v>72734031.978321344</v>
      </c>
    </row>
    <row r="120" spans="1:17" x14ac:dyDescent="0.2">
      <c r="A120" s="6">
        <v>41214</v>
      </c>
      <c r="B120" s="4">
        <v>72147206</v>
      </c>
      <c r="C120" s="5">
        <v>434</v>
      </c>
      <c r="D120" s="5">
        <v>0</v>
      </c>
      <c r="E120" s="5">
        <v>1</v>
      </c>
      <c r="F120" s="5">
        <v>30</v>
      </c>
      <c r="G120" s="5">
        <v>1</v>
      </c>
      <c r="H120" s="5">
        <v>5.5</v>
      </c>
      <c r="J120" s="5">
        <f t="shared" si="24"/>
        <v>32691307.822929502</v>
      </c>
      <c r="K120" s="5">
        <f t="shared" si="25"/>
        <v>2537058.883738861</v>
      </c>
      <c r="L120" s="5">
        <f t="shared" si="26"/>
        <v>0</v>
      </c>
      <c r="M120" s="5">
        <f t="shared" si="27"/>
        <v>-1762154.70179492</v>
      </c>
      <c r="N120" s="5">
        <f t="shared" si="28"/>
        <v>44188812.955846801</v>
      </c>
      <c r="O120" s="5">
        <f t="shared" si="29"/>
        <v>-5236601.55550355</v>
      </c>
      <c r="P120" s="5">
        <f t="shared" si="30"/>
        <v>133850.7701922039</v>
      </c>
      <c r="Q120" s="5">
        <f t="shared" si="31"/>
        <v>72552274.1754089</v>
      </c>
    </row>
    <row r="121" spans="1:17" x14ac:dyDescent="0.2">
      <c r="A121" s="6">
        <v>41244</v>
      </c>
      <c r="B121" s="4">
        <v>72026072</v>
      </c>
      <c r="C121" s="5">
        <v>533.5</v>
      </c>
      <c r="D121" s="5">
        <v>0</v>
      </c>
      <c r="E121" s="5">
        <v>1</v>
      </c>
      <c r="F121" s="5">
        <v>31</v>
      </c>
      <c r="G121" s="5">
        <v>1</v>
      </c>
      <c r="H121" s="5">
        <v>-24.299999999999727</v>
      </c>
      <c r="J121" s="5">
        <f t="shared" si="24"/>
        <v>32691307.822929502</v>
      </c>
      <c r="K121" s="5">
        <f t="shared" si="25"/>
        <v>3118711.7845038762</v>
      </c>
      <c r="L121" s="5">
        <f t="shared" si="26"/>
        <v>0</v>
      </c>
      <c r="M121" s="5">
        <f t="shared" si="27"/>
        <v>-1762154.70179492</v>
      </c>
      <c r="N121" s="5">
        <f t="shared" si="28"/>
        <v>45661773.387708366</v>
      </c>
      <c r="O121" s="5">
        <f t="shared" si="29"/>
        <v>-5236601.55550355</v>
      </c>
      <c r="P121" s="5">
        <f t="shared" si="30"/>
        <v>-591377.03921282152</v>
      </c>
      <c r="Q121" s="5">
        <f t="shared" si="31"/>
        <v>73881659.698630452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122"/>
  <sheetViews>
    <sheetView workbookViewId="0"/>
  </sheetViews>
  <sheetFormatPr defaultColWidth="9.140625" defaultRowHeight="12.75" x14ac:dyDescent="0.2"/>
  <cols>
    <col min="1" max="2" width="9.140625" style="5"/>
    <col min="3" max="3" width="11.140625" style="5" bestFit="1" customWidth="1"/>
    <col min="4" max="232" width="9.140625" style="5"/>
    <col min="233" max="233" width="13.7109375" style="5" bestFit="1" customWidth="1"/>
    <col min="234" max="234" width="10.140625" style="5" bestFit="1" customWidth="1"/>
    <col min="235" max="235" width="10.5703125" style="5" bestFit="1" customWidth="1"/>
    <col min="236" max="237" width="11.140625" style="5" bestFit="1" customWidth="1"/>
    <col min="238" max="239" width="9.85546875" style="5" bestFit="1" customWidth="1"/>
    <col min="240" max="241" width="9.140625" style="5"/>
    <col min="242" max="242" width="10.5703125" style="5" bestFit="1" customWidth="1"/>
    <col min="243" max="244" width="10.5703125" style="5" customWidth="1"/>
    <col min="245" max="245" width="11.140625" style="5" bestFit="1" customWidth="1"/>
    <col min="246" max="247" width="11.7109375" style="5" bestFit="1" customWidth="1"/>
    <col min="248" max="248" width="8" style="5" bestFit="1" customWidth="1"/>
    <col min="249" max="250" width="8" style="5" customWidth="1"/>
    <col min="251" max="251" width="12" style="5" bestFit="1" customWidth="1"/>
    <col min="252" max="252" width="10.28515625" style="5" customWidth="1"/>
    <col min="253" max="253" width="9.5703125" style="5" bestFit="1" customWidth="1"/>
    <col min="254" max="254" width="9.85546875" style="5" bestFit="1" customWidth="1"/>
    <col min="255" max="256" width="9.140625" style="5"/>
    <col min="257" max="258" width="10.42578125" style="5" bestFit="1" customWidth="1"/>
    <col min="259" max="488" width="9.140625" style="5"/>
    <col min="489" max="489" width="13.7109375" style="5" bestFit="1" customWidth="1"/>
    <col min="490" max="490" width="10.140625" style="5" bestFit="1" customWidth="1"/>
    <col min="491" max="491" width="10.5703125" style="5" bestFit="1" customWidth="1"/>
    <col min="492" max="493" width="11.140625" style="5" bestFit="1" customWidth="1"/>
    <col min="494" max="495" width="9.85546875" style="5" bestFit="1" customWidth="1"/>
    <col min="496" max="497" width="9.140625" style="5"/>
    <col min="498" max="498" width="10.5703125" style="5" bestFit="1" customWidth="1"/>
    <col min="499" max="500" width="10.5703125" style="5" customWidth="1"/>
    <col min="501" max="501" width="11.140625" style="5" bestFit="1" customWidth="1"/>
    <col min="502" max="503" width="11.7109375" style="5" bestFit="1" customWidth="1"/>
    <col min="504" max="504" width="8" style="5" bestFit="1" customWidth="1"/>
    <col min="505" max="506" width="8" style="5" customWidth="1"/>
    <col min="507" max="507" width="12" style="5" bestFit="1" customWidth="1"/>
    <col min="508" max="508" width="10.28515625" style="5" customWidth="1"/>
    <col min="509" max="509" width="9.5703125" style="5" bestFit="1" customWidth="1"/>
    <col min="510" max="510" width="9.85546875" style="5" bestFit="1" customWidth="1"/>
    <col min="511" max="512" width="9.140625" style="5"/>
    <col min="513" max="514" width="10.42578125" style="5" bestFit="1" customWidth="1"/>
    <col min="515" max="744" width="9.140625" style="5"/>
    <col min="745" max="745" width="13.7109375" style="5" bestFit="1" customWidth="1"/>
    <col min="746" max="746" width="10.140625" style="5" bestFit="1" customWidth="1"/>
    <col min="747" max="747" width="10.5703125" style="5" bestFit="1" customWidth="1"/>
    <col min="748" max="749" width="11.140625" style="5" bestFit="1" customWidth="1"/>
    <col min="750" max="751" width="9.85546875" style="5" bestFit="1" customWidth="1"/>
    <col min="752" max="753" width="9.140625" style="5"/>
    <col min="754" max="754" width="10.5703125" style="5" bestFit="1" customWidth="1"/>
    <col min="755" max="756" width="10.5703125" style="5" customWidth="1"/>
    <col min="757" max="757" width="11.140625" style="5" bestFit="1" customWidth="1"/>
    <col min="758" max="759" width="11.7109375" style="5" bestFit="1" customWidth="1"/>
    <col min="760" max="760" width="8" style="5" bestFit="1" customWidth="1"/>
    <col min="761" max="762" width="8" style="5" customWidth="1"/>
    <col min="763" max="763" width="12" style="5" bestFit="1" customWidth="1"/>
    <col min="764" max="764" width="10.28515625" style="5" customWidth="1"/>
    <col min="765" max="765" width="9.5703125" style="5" bestFit="1" customWidth="1"/>
    <col min="766" max="766" width="9.85546875" style="5" bestFit="1" customWidth="1"/>
    <col min="767" max="768" width="9.140625" style="5"/>
    <col min="769" max="770" width="10.42578125" style="5" bestFit="1" customWidth="1"/>
    <col min="771" max="1000" width="9.140625" style="5"/>
    <col min="1001" max="1001" width="13.7109375" style="5" bestFit="1" customWidth="1"/>
    <col min="1002" max="1002" width="10.140625" style="5" bestFit="1" customWidth="1"/>
    <col min="1003" max="1003" width="10.5703125" style="5" bestFit="1" customWidth="1"/>
    <col min="1004" max="1005" width="11.140625" style="5" bestFit="1" customWidth="1"/>
    <col min="1006" max="1007" width="9.85546875" style="5" bestFit="1" customWidth="1"/>
    <col min="1008" max="1009" width="9.140625" style="5"/>
    <col min="1010" max="1010" width="10.5703125" style="5" bestFit="1" customWidth="1"/>
    <col min="1011" max="1012" width="10.5703125" style="5" customWidth="1"/>
    <col min="1013" max="1013" width="11.140625" style="5" bestFit="1" customWidth="1"/>
    <col min="1014" max="1015" width="11.7109375" style="5" bestFit="1" customWidth="1"/>
    <col min="1016" max="1016" width="8" style="5" bestFit="1" customWidth="1"/>
    <col min="1017" max="1018" width="8" style="5" customWidth="1"/>
    <col min="1019" max="1019" width="12" style="5" bestFit="1" customWidth="1"/>
    <col min="1020" max="1020" width="10.28515625" style="5" customWidth="1"/>
    <col min="1021" max="1021" width="9.5703125" style="5" bestFit="1" customWidth="1"/>
    <col min="1022" max="1022" width="9.85546875" style="5" bestFit="1" customWidth="1"/>
    <col min="1023" max="1024" width="9.140625" style="5"/>
    <col min="1025" max="1026" width="10.42578125" style="5" bestFit="1" customWidth="1"/>
    <col min="1027" max="1256" width="9.140625" style="5"/>
    <col min="1257" max="1257" width="13.7109375" style="5" bestFit="1" customWidth="1"/>
    <col min="1258" max="1258" width="10.140625" style="5" bestFit="1" customWidth="1"/>
    <col min="1259" max="1259" width="10.5703125" style="5" bestFit="1" customWidth="1"/>
    <col min="1260" max="1261" width="11.140625" style="5" bestFit="1" customWidth="1"/>
    <col min="1262" max="1263" width="9.85546875" style="5" bestFit="1" customWidth="1"/>
    <col min="1264" max="1265" width="9.140625" style="5"/>
    <col min="1266" max="1266" width="10.5703125" style="5" bestFit="1" customWidth="1"/>
    <col min="1267" max="1268" width="10.5703125" style="5" customWidth="1"/>
    <col min="1269" max="1269" width="11.140625" style="5" bestFit="1" customWidth="1"/>
    <col min="1270" max="1271" width="11.7109375" style="5" bestFit="1" customWidth="1"/>
    <col min="1272" max="1272" width="8" style="5" bestFit="1" customWidth="1"/>
    <col min="1273" max="1274" width="8" style="5" customWidth="1"/>
    <col min="1275" max="1275" width="12" style="5" bestFit="1" customWidth="1"/>
    <col min="1276" max="1276" width="10.28515625" style="5" customWidth="1"/>
    <col min="1277" max="1277" width="9.5703125" style="5" bestFit="1" customWidth="1"/>
    <col min="1278" max="1278" width="9.85546875" style="5" bestFit="1" customWidth="1"/>
    <col min="1279" max="1280" width="9.140625" style="5"/>
    <col min="1281" max="1282" width="10.42578125" style="5" bestFit="1" customWidth="1"/>
    <col min="1283" max="1512" width="9.140625" style="5"/>
    <col min="1513" max="1513" width="13.7109375" style="5" bestFit="1" customWidth="1"/>
    <col min="1514" max="1514" width="10.140625" style="5" bestFit="1" customWidth="1"/>
    <col min="1515" max="1515" width="10.5703125" style="5" bestFit="1" customWidth="1"/>
    <col min="1516" max="1517" width="11.140625" style="5" bestFit="1" customWidth="1"/>
    <col min="1518" max="1519" width="9.85546875" style="5" bestFit="1" customWidth="1"/>
    <col min="1520" max="1521" width="9.140625" style="5"/>
    <col min="1522" max="1522" width="10.5703125" style="5" bestFit="1" customWidth="1"/>
    <col min="1523" max="1524" width="10.5703125" style="5" customWidth="1"/>
    <col min="1525" max="1525" width="11.140625" style="5" bestFit="1" customWidth="1"/>
    <col min="1526" max="1527" width="11.7109375" style="5" bestFit="1" customWidth="1"/>
    <col min="1528" max="1528" width="8" style="5" bestFit="1" customWidth="1"/>
    <col min="1529" max="1530" width="8" style="5" customWidth="1"/>
    <col min="1531" max="1531" width="12" style="5" bestFit="1" customWidth="1"/>
    <col min="1532" max="1532" width="10.28515625" style="5" customWidth="1"/>
    <col min="1533" max="1533" width="9.5703125" style="5" bestFit="1" customWidth="1"/>
    <col min="1534" max="1534" width="9.85546875" style="5" bestFit="1" customWidth="1"/>
    <col min="1535" max="1536" width="9.140625" style="5"/>
    <col min="1537" max="1538" width="10.42578125" style="5" bestFit="1" customWidth="1"/>
    <col min="1539" max="1768" width="9.140625" style="5"/>
    <col min="1769" max="1769" width="13.7109375" style="5" bestFit="1" customWidth="1"/>
    <col min="1770" max="1770" width="10.140625" style="5" bestFit="1" customWidth="1"/>
    <col min="1771" max="1771" width="10.5703125" style="5" bestFit="1" customWidth="1"/>
    <col min="1772" max="1773" width="11.140625" style="5" bestFit="1" customWidth="1"/>
    <col min="1774" max="1775" width="9.85546875" style="5" bestFit="1" customWidth="1"/>
    <col min="1776" max="1777" width="9.140625" style="5"/>
    <col min="1778" max="1778" width="10.5703125" style="5" bestFit="1" customWidth="1"/>
    <col min="1779" max="1780" width="10.5703125" style="5" customWidth="1"/>
    <col min="1781" max="1781" width="11.140625" style="5" bestFit="1" customWidth="1"/>
    <col min="1782" max="1783" width="11.7109375" style="5" bestFit="1" customWidth="1"/>
    <col min="1784" max="1784" width="8" style="5" bestFit="1" customWidth="1"/>
    <col min="1785" max="1786" width="8" style="5" customWidth="1"/>
    <col min="1787" max="1787" width="12" style="5" bestFit="1" customWidth="1"/>
    <col min="1788" max="1788" width="10.28515625" style="5" customWidth="1"/>
    <col min="1789" max="1789" width="9.5703125" style="5" bestFit="1" customWidth="1"/>
    <col min="1790" max="1790" width="9.85546875" style="5" bestFit="1" customWidth="1"/>
    <col min="1791" max="1792" width="9.140625" style="5"/>
    <col min="1793" max="1794" width="10.42578125" style="5" bestFit="1" customWidth="1"/>
    <col min="1795" max="2024" width="9.140625" style="5"/>
    <col min="2025" max="2025" width="13.7109375" style="5" bestFit="1" customWidth="1"/>
    <col min="2026" max="2026" width="10.140625" style="5" bestFit="1" customWidth="1"/>
    <col min="2027" max="2027" width="10.5703125" style="5" bestFit="1" customWidth="1"/>
    <col min="2028" max="2029" width="11.140625" style="5" bestFit="1" customWidth="1"/>
    <col min="2030" max="2031" width="9.85546875" style="5" bestFit="1" customWidth="1"/>
    <col min="2032" max="2033" width="9.140625" style="5"/>
    <col min="2034" max="2034" width="10.5703125" style="5" bestFit="1" customWidth="1"/>
    <col min="2035" max="2036" width="10.5703125" style="5" customWidth="1"/>
    <col min="2037" max="2037" width="11.140625" style="5" bestFit="1" customWidth="1"/>
    <col min="2038" max="2039" width="11.7109375" style="5" bestFit="1" customWidth="1"/>
    <col min="2040" max="2040" width="8" style="5" bestFit="1" customWidth="1"/>
    <col min="2041" max="2042" width="8" style="5" customWidth="1"/>
    <col min="2043" max="2043" width="12" style="5" bestFit="1" customWidth="1"/>
    <col min="2044" max="2044" width="10.28515625" style="5" customWidth="1"/>
    <col min="2045" max="2045" width="9.5703125" style="5" bestFit="1" customWidth="1"/>
    <col min="2046" max="2046" width="9.85546875" style="5" bestFit="1" customWidth="1"/>
    <col min="2047" max="2048" width="9.140625" style="5"/>
    <col min="2049" max="2050" width="10.42578125" style="5" bestFit="1" customWidth="1"/>
    <col min="2051" max="2280" width="9.140625" style="5"/>
    <col min="2281" max="2281" width="13.7109375" style="5" bestFit="1" customWidth="1"/>
    <col min="2282" max="2282" width="10.140625" style="5" bestFit="1" customWidth="1"/>
    <col min="2283" max="2283" width="10.5703125" style="5" bestFit="1" customWidth="1"/>
    <col min="2284" max="2285" width="11.140625" style="5" bestFit="1" customWidth="1"/>
    <col min="2286" max="2287" width="9.85546875" style="5" bestFit="1" customWidth="1"/>
    <col min="2288" max="2289" width="9.140625" style="5"/>
    <col min="2290" max="2290" width="10.5703125" style="5" bestFit="1" customWidth="1"/>
    <col min="2291" max="2292" width="10.5703125" style="5" customWidth="1"/>
    <col min="2293" max="2293" width="11.140625" style="5" bestFit="1" customWidth="1"/>
    <col min="2294" max="2295" width="11.7109375" style="5" bestFit="1" customWidth="1"/>
    <col min="2296" max="2296" width="8" style="5" bestFit="1" customWidth="1"/>
    <col min="2297" max="2298" width="8" style="5" customWidth="1"/>
    <col min="2299" max="2299" width="12" style="5" bestFit="1" customWidth="1"/>
    <col min="2300" max="2300" width="10.28515625" style="5" customWidth="1"/>
    <col min="2301" max="2301" width="9.5703125" style="5" bestFit="1" customWidth="1"/>
    <col min="2302" max="2302" width="9.85546875" style="5" bestFit="1" customWidth="1"/>
    <col min="2303" max="2304" width="9.140625" style="5"/>
    <col min="2305" max="2306" width="10.42578125" style="5" bestFit="1" customWidth="1"/>
    <col min="2307" max="2536" width="9.140625" style="5"/>
    <col min="2537" max="2537" width="13.7109375" style="5" bestFit="1" customWidth="1"/>
    <col min="2538" max="2538" width="10.140625" style="5" bestFit="1" customWidth="1"/>
    <col min="2539" max="2539" width="10.5703125" style="5" bestFit="1" customWidth="1"/>
    <col min="2540" max="2541" width="11.140625" style="5" bestFit="1" customWidth="1"/>
    <col min="2542" max="2543" width="9.85546875" style="5" bestFit="1" customWidth="1"/>
    <col min="2544" max="2545" width="9.140625" style="5"/>
    <col min="2546" max="2546" width="10.5703125" style="5" bestFit="1" customWidth="1"/>
    <col min="2547" max="2548" width="10.5703125" style="5" customWidth="1"/>
    <col min="2549" max="2549" width="11.140625" style="5" bestFit="1" customWidth="1"/>
    <col min="2550" max="2551" width="11.7109375" style="5" bestFit="1" customWidth="1"/>
    <col min="2552" max="2552" width="8" style="5" bestFit="1" customWidth="1"/>
    <col min="2553" max="2554" width="8" style="5" customWidth="1"/>
    <col min="2555" max="2555" width="12" style="5" bestFit="1" customWidth="1"/>
    <col min="2556" max="2556" width="10.28515625" style="5" customWidth="1"/>
    <col min="2557" max="2557" width="9.5703125" style="5" bestFit="1" customWidth="1"/>
    <col min="2558" max="2558" width="9.85546875" style="5" bestFit="1" customWidth="1"/>
    <col min="2559" max="2560" width="9.140625" style="5"/>
    <col min="2561" max="2562" width="10.42578125" style="5" bestFit="1" customWidth="1"/>
    <col min="2563" max="2792" width="9.140625" style="5"/>
    <col min="2793" max="2793" width="13.7109375" style="5" bestFit="1" customWidth="1"/>
    <col min="2794" max="2794" width="10.140625" style="5" bestFit="1" customWidth="1"/>
    <col min="2795" max="2795" width="10.5703125" style="5" bestFit="1" customWidth="1"/>
    <col min="2796" max="2797" width="11.140625" style="5" bestFit="1" customWidth="1"/>
    <col min="2798" max="2799" width="9.85546875" style="5" bestFit="1" customWidth="1"/>
    <col min="2800" max="2801" width="9.140625" style="5"/>
    <col min="2802" max="2802" width="10.5703125" style="5" bestFit="1" customWidth="1"/>
    <col min="2803" max="2804" width="10.5703125" style="5" customWidth="1"/>
    <col min="2805" max="2805" width="11.140625" style="5" bestFit="1" customWidth="1"/>
    <col min="2806" max="2807" width="11.7109375" style="5" bestFit="1" customWidth="1"/>
    <col min="2808" max="2808" width="8" style="5" bestFit="1" customWidth="1"/>
    <col min="2809" max="2810" width="8" style="5" customWidth="1"/>
    <col min="2811" max="2811" width="12" style="5" bestFit="1" customWidth="1"/>
    <col min="2812" max="2812" width="10.28515625" style="5" customWidth="1"/>
    <col min="2813" max="2813" width="9.5703125" style="5" bestFit="1" customWidth="1"/>
    <col min="2814" max="2814" width="9.85546875" style="5" bestFit="1" customWidth="1"/>
    <col min="2815" max="2816" width="9.140625" style="5"/>
    <col min="2817" max="2818" width="10.42578125" style="5" bestFit="1" customWidth="1"/>
    <col min="2819" max="3048" width="9.140625" style="5"/>
    <col min="3049" max="3049" width="13.7109375" style="5" bestFit="1" customWidth="1"/>
    <col min="3050" max="3050" width="10.140625" style="5" bestFit="1" customWidth="1"/>
    <col min="3051" max="3051" width="10.5703125" style="5" bestFit="1" customWidth="1"/>
    <col min="3052" max="3053" width="11.140625" style="5" bestFit="1" customWidth="1"/>
    <col min="3054" max="3055" width="9.85546875" style="5" bestFit="1" customWidth="1"/>
    <col min="3056" max="3057" width="9.140625" style="5"/>
    <col min="3058" max="3058" width="10.5703125" style="5" bestFit="1" customWidth="1"/>
    <col min="3059" max="3060" width="10.5703125" style="5" customWidth="1"/>
    <col min="3061" max="3061" width="11.140625" style="5" bestFit="1" customWidth="1"/>
    <col min="3062" max="3063" width="11.7109375" style="5" bestFit="1" customWidth="1"/>
    <col min="3064" max="3064" width="8" style="5" bestFit="1" customWidth="1"/>
    <col min="3065" max="3066" width="8" style="5" customWidth="1"/>
    <col min="3067" max="3067" width="12" style="5" bestFit="1" customWidth="1"/>
    <col min="3068" max="3068" width="10.28515625" style="5" customWidth="1"/>
    <col min="3069" max="3069" width="9.5703125" style="5" bestFit="1" customWidth="1"/>
    <col min="3070" max="3070" width="9.85546875" style="5" bestFit="1" customWidth="1"/>
    <col min="3071" max="3072" width="9.140625" style="5"/>
    <col min="3073" max="3074" width="10.42578125" style="5" bestFit="1" customWidth="1"/>
    <col min="3075" max="3304" width="9.140625" style="5"/>
    <col min="3305" max="3305" width="13.7109375" style="5" bestFit="1" customWidth="1"/>
    <col min="3306" max="3306" width="10.140625" style="5" bestFit="1" customWidth="1"/>
    <col min="3307" max="3307" width="10.5703125" style="5" bestFit="1" customWidth="1"/>
    <col min="3308" max="3309" width="11.140625" style="5" bestFit="1" customWidth="1"/>
    <col min="3310" max="3311" width="9.85546875" style="5" bestFit="1" customWidth="1"/>
    <col min="3312" max="3313" width="9.140625" style="5"/>
    <col min="3314" max="3314" width="10.5703125" style="5" bestFit="1" customWidth="1"/>
    <col min="3315" max="3316" width="10.5703125" style="5" customWidth="1"/>
    <col min="3317" max="3317" width="11.140625" style="5" bestFit="1" customWidth="1"/>
    <col min="3318" max="3319" width="11.7109375" style="5" bestFit="1" customWidth="1"/>
    <col min="3320" max="3320" width="8" style="5" bestFit="1" customWidth="1"/>
    <col min="3321" max="3322" width="8" style="5" customWidth="1"/>
    <col min="3323" max="3323" width="12" style="5" bestFit="1" customWidth="1"/>
    <col min="3324" max="3324" width="10.28515625" style="5" customWidth="1"/>
    <col min="3325" max="3325" width="9.5703125" style="5" bestFit="1" customWidth="1"/>
    <col min="3326" max="3326" width="9.85546875" style="5" bestFit="1" customWidth="1"/>
    <col min="3327" max="3328" width="9.140625" style="5"/>
    <col min="3329" max="3330" width="10.42578125" style="5" bestFit="1" customWidth="1"/>
    <col min="3331" max="3560" width="9.140625" style="5"/>
    <col min="3561" max="3561" width="13.7109375" style="5" bestFit="1" customWidth="1"/>
    <col min="3562" max="3562" width="10.140625" style="5" bestFit="1" customWidth="1"/>
    <col min="3563" max="3563" width="10.5703125" style="5" bestFit="1" customWidth="1"/>
    <col min="3564" max="3565" width="11.140625" style="5" bestFit="1" customWidth="1"/>
    <col min="3566" max="3567" width="9.85546875" style="5" bestFit="1" customWidth="1"/>
    <col min="3568" max="3569" width="9.140625" style="5"/>
    <col min="3570" max="3570" width="10.5703125" style="5" bestFit="1" customWidth="1"/>
    <col min="3571" max="3572" width="10.5703125" style="5" customWidth="1"/>
    <col min="3573" max="3573" width="11.140625" style="5" bestFit="1" customWidth="1"/>
    <col min="3574" max="3575" width="11.7109375" style="5" bestFit="1" customWidth="1"/>
    <col min="3576" max="3576" width="8" style="5" bestFit="1" customWidth="1"/>
    <col min="3577" max="3578" width="8" style="5" customWidth="1"/>
    <col min="3579" max="3579" width="12" style="5" bestFit="1" customWidth="1"/>
    <col min="3580" max="3580" width="10.28515625" style="5" customWidth="1"/>
    <col min="3581" max="3581" width="9.5703125" style="5" bestFit="1" customWidth="1"/>
    <col min="3582" max="3582" width="9.85546875" style="5" bestFit="1" customWidth="1"/>
    <col min="3583" max="3584" width="9.140625" style="5"/>
    <col min="3585" max="3586" width="10.42578125" style="5" bestFit="1" customWidth="1"/>
    <col min="3587" max="3816" width="9.140625" style="5"/>
    <col min="3817" max="3817" width="13.7109375" style="5" bestFit="1" customWidth="1"/>
    <col min="3818" max="3818" width="10.140625" style="5" bestFit="1" customWidth="1"/>
    <col min="3819" max="3819" width="10.5703125" style="5" bestFit="1" customWidth="1"/>
    <col min="3820" max="3821" width="11.140625" style="5" bestFit="1" customWidth="1"/>
    <col min="3822" max="3823" width="9.85546875" style="5" bestFit="1" customWidth="1"/>
    <col min="3824" max="3825" width="9.140625" style="5"/>
    <col min="3826" max="3826" width="10.5703125" style="5" bestFit="1" customWidth="1"/>
    <col min="3827" max="3828" width="10.5703125" style="5" customWidth="1"/>
    <col min="3829" max="3829" width="11.140625" style="5" bestFit="1" customWidth="1"/>
    <col min="3830" max="3831" width="11.7109375" style="5" bestFit="1" customWidth="1"/>
    <col min="3832" max="3832" width="8" style="5" bestFit="1" customWidth="1"/>
    <col min="3833" max="3834" width="8" style="5" customWidth="1"/>
    <col min="3835" max="3835" width="12" style="5" bestFit="1" customWidth="1"/>
    <col min="3836" max="3836" width="10.28515625" style="5" customWidth="1"/>
    <col min="3837" max="3837" width="9.5703125" style="5" bestFit="1" customWidth="1"/>
    <col min="3838" max="3838" width="9.85546875" style="5" bestFit="1" customWidth="1"/>
    <col min="3839" max="3840" width="9.140625" style="5"/>
    <col min="3841" max="3842" width="10.42578125" style="5" bestFit="1" customWidth="1"/>
    <col min="3843" max="4072" width="9.140625" style="5"/>
    <col min="4073" max="4073" width="13.7109375" style="5" bestFit="1" customWidth="1"/>
    <col min="4074" max="4074" width="10.140625" style="5" bestFit="1" customWidth="1"/>
    <col min="4075" max="4075" width="10.5703125" style="5" bestFit="1" customWidth="1"/>
    <col min="4076" max="4077" width="11.140625" style="5" bestFit="1" customWidth="1"/>
    <col min="4078" max="4079" width="9.85546875" style="5" bestFit="1" customWidth="1"/>
    <col min="4080" max="4081" width="9.140625" style="5"/>
    <col min="4082" max="4082" width="10.5703125" style="5" bestFit="1" customWidth="1"/>
    <col min="4083" max="4084" width="10.5703125" style="5" customWidth="1"/>
    <col min="4085" max="4085" width="11.140625" style="5" bestFit="1" customWidth="1"/>
    <col min="4086" max="4087" width="11.7109375" style="5" bestFit="1" customWidth="1"/>
    <col min="4088" max="4088" width="8" style="5" bestFit="1" customWidth="1"/>
    <col min="4089" max="4090" width="8" style="5" customWidth="1"/>
    <col min="4091" max="4091" width="12" style="5" bestFit="1" customWidth="1"/>
    <col min="4092" max="4092" width="10.28515625" style="5" customWidth="1"/>
    <col min="4093" max="4093" width="9.5703125" style="5" bestFit="1" customWidth="1"/>
    <col min="4094" max="4094" width="9.85546875" style="5" bestFit="1" customWidth="1"/>
    <col min="4095" max="4096" width="9.140625" style="5"/>
    <col min="4097" max="4098" width="10.42578125" style="5" bestFit="1" customWidth="1"/>
    <col min="4099" max="4328" width="9.140625" style="5"/>
    <col min="4329" max="4329" width="13.7109375" style="5" bestFit="1" customWidth="1"/>
    <col min="4330" max="4330" width="10.140625" style="5" bestFit="1" customWidth="1"/>
    <col min="4331" max="4331" width="10.5703125" style="5" bestFit="1" customWidth="1"/>
    <col min="4332" max="4333" width="11.140625" style="5" bestFit="1" customWidth="1"/>
    <col min="4334" max="4335" width="9.85546875" style="5" bestFit="1" customWidth="1"/>
    <col min="4336" max="4337" width="9.140625" style="5"/>
    <col min="4338" max="4338" width="10.5703125" style="5" bestFit="1" customWidth="1"/>
    <col min="4339" max="4340" width="10.5703125" style="5" customWidth="1"/>
    <col min="4341" max="4341" width="11.140625" style="5" bestFit="1" customWidth="1"/>
    <col min="4342" max="4343" width="11.7109375" style="5" bestFit="1" customWidth="1"/>
    <col min="4344" max="4344" width="8" style="5" bestFit="1" customWidth="1"/>
    <col min="4345" max="4346" width="8" style="5" customWidth="1"/>
    <col min="4347" max="4347" width="12" style="5" bestFit="1" customWidth="1"/>
    <col min="4348" max="4348" width="10.28515625" style="5" customWidth="1"/>
    <col min="4349" max="4349" width="9.5703125" style="5" bestFit="1" customWidth="1"/>
    <col min="4350" max="4350" width="9.85546875" style="5" bestFit="1" customWidth="1"/>
    <col min="4351" max="4352" width="9.140625" style="5"/>
    <col min="4353" max="4354" width="10.42578125" style="5" bestFit="1" customWidth="1"/>
    <col min="4355" max="4584" width="9.140625" style="5"/>
    <col min="4585" max="4585" width="13.7109375" style="5" bestFit="1" customWidth="1"/>
    <col min="4586" max="4586" width="10.140625" style="5" bestFit="1" customWidth="1"/>
    <col min="4587" max="4587" width="10.5703125" style="5" bestFit="1" customWidth="1"/>
    <col min="4588" max="4589" width="11.140625" style="5" bestFit="1" customWidth="1"/>
    <col min="4590" max="4591" width="9.85546875" style="5" bestFit="1" customWidth="1"/>
    <col min="4592" max="4593" width="9.140625" style="5"/>
    <col min="4594" max="4594" width="10.5703125" style="5" bestFit="1" customWidth="1"/>
    <col min="4595" max="4596" width="10.5703125" style="5" customWidth="1"/>
    <col min="4597" max="4597" width="11.140625" style="5" bestFit="1" customWidth="1"/>
    <col min="4598" max="4599" width="11.7109375" style="5" bestFit="1" customWidth="1"/>
    <col min="4600" max="4600" width="8" style="5" bestFit="1" customWidth="1"/>
    <col min="4601" max="4602" width="8" style="5" customWidth="1"/>
    <col min="4603" max="4603" width="12" style="5" bestFit="1" customWidth="1"/>
    <col min="4604" max="4604" width="10.28515625" style="5" customWidth="1"/>
    <col min="4605" max="4605" width="9.5703125" style="5" bestFit="1" customWidth="1"/>
    <col min="4606" max="4606" width="9.85546875" style="5" bestFit="1" customWidth="1"/>
    <col min="4607" max="4608" width="9.140625" style="5"/>
    <col min="4609" max="4610" width="10.42578125" style="5" bestFit="1" customWidth="1"/>
    <col min="4611" max="4840" width="9.140625" style="5"/>
    <col min="4841" max="4841" width="13.7109375" style="5" bestFit="1" customWidth="1"/>
    <col min="4842" max="4842" width="10.140625" style="5" bestFit="1" customWidth="1"/>
    <col min="4843" max="4843" width="10.5703125" style="5" bestFit="1" customWidth="1"/>
    <col min="4844" max="4845" width="11.140625" style="5" bestFit="1" customWidth="1"/>
    <col min="4846" max="4847" width="9.85546875" style="5" bestFit="1" customWidth="1"/>
    <col min="4848" max="4849" width="9.140625" style="5"/>
    <col min="4850" max="4850" width="10.5703125" style="5" bestFit="1" customWidth="1"/>
    <col min="4851" max="4852" width="10.5703125" style="5" customWidth="1"/>
    <col min="4853" max="4853" width="11.140625" style="5" bestFit="1" customWidth="1"/>
    <col min="4854" max="4855" width="11.7109375" style="5" bestFit="1" customWidth="1"/>
    <col min="4856" max="4856" width="8" style="5" bestFit="1" customWidth="1"/>
    <col min="4857" max="4858" width="8" style="5" customWidth="1"/>
    <col min="4859" max="4859" width="12" style="5" bestFit="1" customWidth="1"/>
    <col min="4860" max="4860" width="10.28515625" style="5" customWidth="1"/>
    <col min="4861" max="4861" width="9.5703125" style="5" bestFit="1" customWidth="1"/>
    <col min="4862" max="4862" width="9.85546875" style="5" bestFit="1" customWidth="1"/>
    <col min="4863" max="4864" width="9.140625" style="5"/>
    <col min="4865" max="4866" width="10.42578125" style="5" bestFit="1" customWidth="1"/>
    <col min="4867" max="5096" width="9.140625" style="5"/>
    <col min="5097" max="5097" width="13.7109375" style="5" bestFit="1" customWidth="1"/>
    <col min="5098" max="5098" width="10.140625" style="5" bestFit="1" customWidth="1"/>
    <col min="5099" max="5099" width="10.5703125" style="5" bestFit="1" customWidth="1"/>
    <col min="5100" max="5101" width="11.140625" style="5" bestFit="1" customWidth="1"/>
    <col min="5102" max="5103" width="9.85546875" style="5" bestFit="1" customWidth="1"/>
    <col min="5104" max="5105" width="9.140625" style="5"/>
    <col min="5106" max="5106" width="10.5703125" style="5" bestFit="1" customWidth="1"/>
    <col min="5107" max="5108" width="10.5703125" style="5" customWidth="1"/>
    <col min="5109" max="5109" width="11.140625" style="5" bestFit="1" customWidth="1"/>
    <col min="5110" max="5111" width="11.7109375" style="5" bestFit="1" customWidth="1"/>
    <col min="5112" max="5112" width="8" style="5" bestFit="1" customWidth="1"/>
    <col min="5113" max="5114" width="8" style="5" customWidth="1"/>
    <col min="5115" max="5115" width="12" style="5" bestFit="1" customWidth="1"/>
    <col min="5116" max="5116" width="10.28515625" style="5" customWidth="1"/>
    <col min="5117" max="5117" width="9.5703125" style="5" bestFit="1" customWidth="1"/>
    <col min="5118" max="5118" width="9.85546875" style="5" bestFit="1" customWidth="1"/>
    <col min="5119" max="5120" width="9.140625" style="5"/>
    <col min="5121" max="5122" width="10.42578125" style="5" bestFit="1" customWidth="1"/>
    <col min="5123" max="5352" width="9.140625" style="5"/>
    <col min="5353" max="5353" width="13.7109375" style="5" bestFit="1" customWidth="1"/>
    <col min="5354" max="5354" width="10.140625" style="5" bestFit="1" customWidth="1"/>
    <col min="5355" max="5355" width="10.5703125" style="5" bestFit="1" customWidth="1"/>
    <col min="5356" max="5357" width="11.140625" style="5" bestFit="1" customWidth="1"/>
    <col min="5358" max="5359" width="9.85546875" style="5" bestFit="1" customWidth="1"/>
    <col min="5360" max="5361" width="9.140625" style="5"/>
    <col min="5362" max="5362" width="10.5703125" style="5" bestFit="1" customWidth="1"/>
    <col min="5363" max="5364" width="10.5703125" style="5" customWidth="1"/>
    <col min="5365" max="5365" width="11.140625" style="5" bestFit="1" customWidth="1"/>
    <col min="5366" max="5367" width="11.7109375" style="5" bestFit="1" customWidth="1"/>
    <col min="5368" max="5368" width="8" style="5" bestFit="1" customWidth="1"/>
    <col min="5369" max="5370" width="8" style="5" customWidth="1"/>
    <col min="5371" max="5371" width="12" style="5" bestFit="1" customWidth="1"/>
    <col min="5372" max="5372" width="10.28515625" style="5" customWidth="1"/>
    <col min="5373" max="5373" width="9.5703125" style="5" bestFit="1" customWidth="1"/>
    <col min="5374" max="5374" width="9.85546875" style="5" bestFit="1" customWidth="1"/>
    <col min="5375" max="5376" width="9.140625" style="5"/>
    <col min="5377" max="5378" width="10.42578125" style="5" bestFit="1" customWidth="1"/>
    <col min="5379" max="5608" width="9.140625" style="5"/>
    <col min="5609" max="5609" width="13.7109375" style="5" bestFit="1" customWidth="1"/>
    <col min="5610" max="5610" width="10.140625" style="5" bestFit="1" customWidth="1"/>
    <col min="5611" max="5611" width="10.5703125" style="5" bestFit="1" customWidth="1"/>
    <col min="5612" max="5613" width="11.140625" style="5" bestFit="1" customWidth="1"/>
    <col min="5614" max="5615" width="9.85546875" style="5" bestFit="1" customWidth="1"/>
    <col min="5616" max="5617" width="9.140625" style="5"/>
    <col min="5618" max="5618" width="10.5703125" style="5" bestFit="1" customWidth="1"/>
    <col min="5619" max="5620" width="10.5703125" style="5" customWidth="1"/>
    <col min="5621" max="5621" width="11.140625" style="5" bestFit="1" customWidth="1"/>
    <col min="5622" max="5623" width="11.7109375" style="5" bestFit="1" customWidth="1"/>
    <col min="5624" max="5624" width="8" style="5" bestFit="1" customWidth="1"/>
    <col min="5625" max="5626" width="8" style="5" customWidth="1"/>
    <col min="5627" max="5627" width="12" style="5" bestFit="1" customWidth="1"/>
    <col min="5628" max="5628" width="10.28515625" style="5" customWidth="1"/>
    <col min="5629" max="5629" width="9.5703125" style="5" bestFit="1" customWidth="1"/>
    <col min="5630" max="5630" width="9.85546875" style="5" bestFit="1" customWidth="1"/>
    <col min="5631" max="5632" width="9.140625" style="5"/>
    <col min="5633" max="5634" width="10.42578125" style="5" bestFit="1" customWidth="1"/>
    <col min="5635" max="5864" width="9.140625" style="5"/>
    <col min="5865" max="5865" width="13.7109375" style="5" bestFit="1" customWidth="1"/>
    <col min="5866" max="5866" width="10.140625" style="5" bestFit="1" customWidth="1"/>
    <col min="5867" max="5867" width="10.5703125" style="5" bestFit="1" customWidth="1"/>
    <col min="5868" max="5869" width="11.140625" style="5" bestFit="1" customWidth="1"/>
    <col min="5870" max="5871" width="9.85546875" style="5" bestFit="1" customWidth="1"/>
    <col min="5872" max="5873" width="9.140625" style="5"/>
    <col min="5874" max="5874" width="10.5703125" style="5" bestFit="1" customWidth="1"/>
    <col min="5875" max="5876" width="10.5703125" style="5" customWidth="1"/>
    <col min="5877" max="5877" width="11.140625" style="5" bestFit="1" customWidth="1"/>
    <col min="5878" max="5879" width="11.7109375" style="5" bestFit="1" customWidth="1"/>
    <col min="5880" max="5880" width="8" style="5" bestFit="1" customWidth="1"/>
    <col min="5881" max="5882" width="8" style="5" customWidth="1"/>
    <col min="5883" max="5883" width="12" style="5" bestFit="1" customWidth="1"/>
    <col min="5884" max="5884" width="10.28515625" style="5" customWidth="1"/>
    <col min="5885" max="5885" width="9.5703125" style="5" bestFit="1" customWidth="1"/>
    <col min="5886" max="5886" width="9.85546875" style="5" bestFit="1" customWidth="1"/>
    <col min="5887" max="5888" width="9.140625" style="5"/>
    <col min="5889" max="5890" width="10.42578125" style="5" bestFit="1" customWidth="1"/>
    <col min="5891" max="6120" width="9.140625" style="5"/>
    <col min="6121" max="6121" width="13.7109375" style="5" bestFit="1" customWidth="1"/>
    <col min="6122" max="6122" width="10.140625" style="5" bestFit="1" customWidth="1"/>
    <col min="6123" max="6123" width="10.5703125" style="5" bestFit="1" customWidth="1"/>
    <col min="6124" max="6125" width="11.140625" style="5" bestFit="1" customWidth="1"/>
    <col min="6126" max="6127" width="9.85546875" style="5" bestFit="1" customWidth="1"/>
    <col min="6128" max="6129" width="9.140625" style="5"/>
    <col min="6130" max="6130" width="10.5703125" style="5" bestFit="1" customWidth="1"/>
    <col min="6131" max="6132" width="10.5703125" style="5" customWidth="1"/>
    <col min="6133" max="6133" width="11.140625" style="5" bestFit="1" customWidth="1"/>
    <col min="6134" max="6135" width="11.7109375" style="5" bestFit="1" customWidth="1"/>
    <col min="6136" max="6136" width="8" style="5" bestFit="1" customWidth="1"/>
    <col min="6137" max="6138" width="8" style="5" customWidth="1"/>
    <col min="6139" max="6139" width="12" style="5" bestFit="1" customWidth="1"/>
    <col min="6140" max="6140" width="10.28515625" style="5" customWidth="1"/>
    <col min="6141" max="6141" width="9.5703125" style="5" bestFit="1" customWidth="1"/>
    <col min="6142" max="6142" width="9.85546875" style="5" bestFit="1" customWidth="1"/>
    <col min="6143" max="6144" width="9.140625" style="5"/>
    <col min="6145" max="6146" width="10.42578125" style="5" bestFit="1" customWidth="1"/>
    <col min="6147" max="6376" width="9.140625" style="5"/>
    <col min="6377" max="6377" width="13.7109375" style="5" bestFit="1" customWidth="1"/>
    <col min="6378" max="6378" width="10.140625" style="5" bestFit="1" customWidth="1"/>
    <col min="6379" max="6379" width="10.5703125" style="5" bestFit="1" customWidth="1"/>
    <col min="6380" max="6381" width="11.140625" style="5" bestFit="1" customWidth="1"/>
    <col min="6382" max="6383" width="9.85546875" style="5" bestFit="1" customWidth="1"/>
    <col min="6384" max="6385" width="9.140625" style="5"/>
    <col min="6386" max="6386" width="10.5703125" style="5" bestFit="1" customWidth="1"/>
    <col min="6387" max="6388" width="10.5703125" style="5" customWidth="1"/>
    <col min="6389" max="6389" width="11.140625" style="5" bestFit="1" customWidth="1"/>
    <col min="6390" max="6391" width="11.7109375" style="5" bestFit="1" customWidth="1"/>
    <col min="6392" max="6392" width="8" style="5" bestFit="1" customWidth="1"/>
    <col min="6393" max="6394" width="8" style="5" customWidth="1"/>
    <col min="6395" max="6395" width="12" style="5" bestFit="1" customWidth="1"/>
    <col min="6396" max="6396" width="10.28515625" style="5" customWidth="1"/>
    <col min="6397" max="6397" width="9.5703125" style="5" bestFit="1" customWidth="1"/>
    <col min="6398" max="6398" width="9.85546875" style="5" bestFit="1" customWidth="1"/>
    <col min="6399" max="6400" width="9.140625" style="5"/>
    <col min="6401" max="6402" width="10.42578125" style="5" bestFit="1" customWidth="1"/>
    <col min="6403" max="6632" width="9.140625" style="5"/>
    <col min="6633" max="6633" width="13.7109375" style="5" bestFit="1" customWidth="1"/>
    <col min="6634" max="6634" width="10.140625" style="5" bestFit="1" customWidth="1"/>
    <col min="6635" max="6635" width="10.5703125" style="5" bestFit="1" customWidth="1"/>
    <col min="6636" max="6637" width="11.140625" style="5" bestFit="1" customWidth="1"/>
    <col min="6638" max="6639" width="9.85546875" style="5" bestFit="1" customWidth="1"/>
    <col min="6640" max="6641" width="9.140625" style="5"/>
    <col min="6642" max="6642" width="10.5703125" style="5" bestFit="1" customWidth="1"/>
    <col min="6643" max="6644" width="10.5703125" style="5" customWidth="1"/>
    <col min="6645" max="6645" width="11.140625" style="5" bestFit="1" customWidth="1"/>
    <col min="6646" max="6647" width="11.7109375" style="5" bestFit="1" customWidth="1"/>
    <col min="6648" max="6648" width="8" style="5" bestFit="1" customWidth="1"/>
    <col min="6649" max="6650" width="8" style="5" customWidth="1"/>
    <col min="6651" max="6651" width="12" style="5" bestFit="1" customWidth="1"/>
    <col min="6652" max="6652" width="10.28515625" style="5" customWidth="1"/>
    <col min="6653" max="6653" width="9.5703125" style="5" bestFit="1" customWidth="1"/>
    <col min="6654" max="6654" width="9.85546875" style="5" bestFit="1" customWidth="1"/>
    <col min="6655" max="6656" width="9.140625" style="5"/>
    <col min="6657" max="6658" width="10.42578125" style="5" bestFit="1" customWidth="1"/>
    <col min="6659" max="6888" width="9.140625" style="5"/>
    <col min="6889" max="6889" width="13.7109375" style="5" bestFit="1" customWidth="1"/>
    <col min="6890" max="6890" width="10.140625" style="5" bestFit="1" customWidth="1"/>
    <col min="6891" max="6891" width="10.5703125" style="5" bestFit="1" customWidth="1"/>
    <col min="6892" max="6893" width="11.140625" style="5" bestFit="1" customWidth="1"/>
    <col min="6894" max="6895" width="9.85546875" style="5" bestFit="1" customWidth="1"/>
    <col min="6896" max="6897" width="9.140625" style="5"/>
    <col min="6898" max="6898" width="10.5703125" style="5" bestFit="1" customWidth="1"/>
    <col min="6899" max="6900" width="10.5703125" style="5" customWidth="1"/>
    <col min="6901" max="6901" width="11.140625" style="5" bestFit="1" customWidth="1"/>
    <col min="6902" max="6903" width="11.7109375" style="5" bestFit="1" customWidth="1"/>
    <col min="6904" max="6904" width="8" style="5" bestFit="1" customWidth="1"/>
    <col min="6905" max="6906" width="8" style="5" customWidth="1"/>
    <col min="6907" max="6907" width="12" style="5" bestFit="1" customWidth="1"/>
    <col min="6908" max="6908" width="10.28515625" style="5" customWidth="1"/>
    <col min="6909" max="6909" width="9.5703125" style="5" bestFit="1" customWidth="1"/>
    <col min="6910" max="6910" width="9.85546875" style="5" bestFit="1" customWidth="1"/>
    <col min="6911" max="6912" width="9.140625" style="5"/>
    <col min="6913" max="6914" width="10.42578125" style="5" bestFit="1" customWidth="1"/>
    <col min="6915" max="7144" width="9.140625" style="5"/>
    <col min="7145" max="7145" width="13.7109375" style="5" bestFit="1" customWidth="1"/>
    <col min="7146" max="7146" width="10.140625" style="5" bestFit="1" customWidth="1"/>
    <col min="7147" max="7147" width="10.5703125" style="5" bestFit="1" customWidth="1"/>
    <col min="7148" max="7149" width="11.140625" style="5" bestFit="1" customWidth="1"/>
    <col min="7150" max="7151" width="9.85546875" style="5" bestFit="1" customWidth="1"/>
    <col min="7152" max="7153" width="9.140625" style="5"/>
    <col min="7154" max="7154" width="10.5703125" style="5" bestFit="1" customWidth="1"/>
    <col min="7155" max="7156" width="10.5703125" style="5" customWidth="1"/>
    <col min="7157" max="7157" width="11.140625" style="5" bestFit="1" customWidth="1"/>
    <col min="7158" max="7159" width="11.7109375" style="5" bestFit="1" customWidth="1"/>
    <col min="7160" max="7160" width="8" style="5" bestFit="1" customWidth="1"/>
    <col min="7161" max="7162" width="8" style="5" customWidth="1"/>
    <col min="7163" max="7163" width="12" style="5" bestFit="1" customWidth="1"/>
    <col min="7164" max="7164" width="10.28515625" style="5" customWidth="1"/>
    <col min="7165" max="7165" width="9.5703125" style="5" bestFit="1" customWidth="1"/>
    <col min="7166" max="7166" width="9.85546875" style="5" bestFit="1" customWidth="1"/>
    <col min="7167" max="7168" width="9.140625" style="5"/>
    <col min="7169" max="7170" width="10.42578125" style="5" bestFit="1" customWidth="1"/>
    <col min="7171" max="7400" width="9.140625" style="5"/>
    <col min="7401" max="7401" width="13.7109375" style="5" bestFit="1" customWidth="1"/>
    <col min="7402" max="7402" width="10.140625" style="5" bestFit="1" customWidth="1"/>
    <col min="7403" max="7403" width="10.5703125" style="5" bestFit="1" customWidth="1"/>
    <col min="7404" max="7405" width="11.140625" style="5" bestFit="1" customWidth="1"/>
    <col min="7406" max="7407" width="9.85546875" style="5" bestFit="1" customWidth="1"/>
    <col min="7408" max="7409" width="9.140625" style="5"/>
    <col min="7410" max="7410" width="10.5703125" style="5" bestFit="1" customWidth="1"/>
    <col min="7411" max="7412" width="10.5703125" style="5" customWidth="1"/>
    <col min="7413" max="7413" width="11.140625" style="5" bestFit="1" customWidth="1"/>
    <col min="7414" max="7415" width="11.7109375" style="5" bestFit="1" customWidth="1"/>
    <col min="7416" max="7416" width="8" style="5" bestFit="1" customWidth="1"/>
    <col min="7417" max="7418" width="8" style="5" customWidth="1"/>
    <col min="7419" max="7419" width="12" style="5" bestFit="1" customWidth="1"/>
    <col min="7420" max="7420" width="10.28515625" style="5" customWidth="1"/>
    <col min="7421" max="7421" width="9.5703125" style="5" bestFit="1" customWidth="1"/>
    <col min="7422" max="7422" width="9.85546875" style="5" bestFit="1" customWidth="1"/>
    <col min="7423" max="7424" width="9.140625" style="5"/>
    <col min="7425" max="7426" width="10.42578125" style="5" bestFit="1" customWidth="1"/>
    <col min="7427" max="7656" width="9.140625" style="5"/>
    <col min="7657" max="7657" width="13.7109375" style="5" bestFit="1" customWidth="1"/>
    <col min="7658" max="7658" width="10.140625" style="5" bestFit="1" customWidth="1"/>
    <col min="7659" max="7659" width="10.5703125" style="5" bestFit="1" customWidth="1"/>
    <col min="7660" max="7661" width="11.140625" style="5" bestFit="1" customWidth="1"/>
    <col min="7662" max="7663" width="9.85546875" style="5" bestFit="1" customWidth="1"/>
    <col min="7664" max="7665" width="9.140625" style="5"/>
    <col min="7666" max="7666" width="10.5703125" style="5" bestFit="1" customWidth="1"/>
    <col min="7667" max="7668" width="10.5703125" style="5" customWidth="1"/>
    <col min="7669" max="7669" width="11.140625" style="5" bestFit="1" customWidth="1"/>
    <col min="7670" max="7671" width="11.7109375" style="5" bestFit="1" customWidth="1"/>
    <col min="7672" max="7672" width="8" style="5" bestFit="1" customWidth="1"/>
    <col min="7673" max="7674" width="8" style="5" customWidth="1"/>
    <col min="7675" max="7675" width="12" style="5" bestFit="1" customWidth="1"/>
    <col min="7676" max="7676" width="10.28515625" style="5" customWidth="1"/>
    <col min="7677" max="7677" width="9.5703125" style="5" bestFit="1" customWidth="1"/>
    <col min="7678" max="7678" width="9.85546875" style="5" bestFit="1" customWidth="1"/>
    <col min="7679" max="7680" width="9.140625" style="5"/>
    <col min="7681" max="7682" width="10.42578125" style="5" bestFit="1" customWidth="1"/>
    <col min="7683" max="7912" width="9.140625" style="5"/>
    <col min="7913" max="7913" width="13.7109375" style="5" bestFit="1" customWidth="1"/>
    <col min="7914" max="7914" width="10.140625" style="5" bestFit="1" customWidth="1"/>
    <col min="7915" max="7915" width="10.5703125" style="5" bestFit="1" customWidth="1"/>
    <col min="7916" max="7917" width="11.140625" style="5" bestFit="1" customWidth="1"/>
    <col min="7918" max="7919" width="9.85546875" style="5" bestFit="1" customWidth="1"/>
    <col min="7920" max="7921" width="9.140625" style="5"/>
    <col min="7922" max="7922" width="10.5703125" style="5" bestFit="1" customWidth="1"/>
    <col min="7923" max="7924" width="10.5703125" style="5" customWidth="1"/>
    <col min="7925" max="7925" width="11.140625" style="5" bestFit="1" customWidth="1"/>
    <col min="7926" max="7927" width="11.7109375" style="5" bestFit="1" customWidth="1"/>
    <col min="7928" max="7928" width="8" style="5" bestFit="1" customWidth="1"/>
    <col min="7929" max="7930" width="8" style="5" customWidth="1"/>
    <col min="7931" max="7931" width="12" style="5" bestFit="1" customWidth="1"/>
    <col min="7932" max="7932" width="10.28515625" style="5" customWidth="1"/>
    <col min="7933" max="7933" width="9.5703125" style="5" bestFit="1" customWidth="1"/>
    <col min="7934" max="7934" width="9.85546875" style="5" bestFit="1" customWidth="1"/>
    <col min="7935" max="7936" width="9.140625" style="5"/>
    <col min="7937" max="7938" width="10.42578125" style="5" bestFit="1" customWidth="1"/>
    <col min="7939" max="8168" width="9.140625" style="5"/>
    <col min="8169" max="8169" width="13.7109375" style="5" bestFit="1" customWidth="1"/>
    <col min="8170" max="8170" width="10.140625" style="5" bestFit="1" customWidth="1"/>
    <col min="8171" max="8171" width="10.5703125" style="5" bestFit="1" customWidth="1"/>
    <col min="8172" max="8173" width="11.140625" style="5" bestFit="1" customWidth="1"/>
    <col min="8174" max="8175" width="9.85546875" style="5" bestFit="1" customWidth="1"/>
    <col min="8176" max="8177" width="9.140625" style="5"/>
    <col min="8178" max="8178" width="10.5703125" style="5" bestFit="1" customWidth="1"/>
    <col min="8179" max="8180" width="10.5703125" style="5" customWidth="1"/>
    <col min="8181" max="8181" width="11.140625" style="5" bestFit="1" customWidth="1"/>
    <col min="8182" max="8183" width="11.7109375" style="5" bestFit="1" customWidth="1"/>
    <col min="8184" max="8184" width="8" style="5" bestFit="1" customWidth="1"/>
    <col min="8185" max="8186" width="8" style="5" customWidth="1"/>
    <col min="8187" max="8187" width="12" style="5" bestFit="1" customWidth="1"/>
    <col min="8188" max="8188" width="10.28515625" style="5" customWidth="1"/>
    <col min="8189" max="8189" width="9.5703125" style="5" bestFit="1" customWidth="1"/>
    <col min="8190" max="8190" width="9.85546875" style="5" bestFit="1" customWidth="1"/>
    <col min="8191" max="8192" width="9.140625" style="5"/>
    <col min="8193" max="8194" width="10.42578125" style="5" bestFit="1" customWidth="1"/>
    <col min="8195" max="8424" width="9.140625" style="5"/>
    <col min="8425" max="8425" width="13.7109375" style="5" bestFit="1" customWidth="1"/>
    <col min="8426" max="8426" width="10.140625" style="5" bestFit="1" customWidth="1"/>
    <col min="8427" max="8427" width="10.5703125" style="5" bestFit="1" customWidth="1"/>
    <col min="8428" max="8429" width="11.140625" style="5" bestFit="1" customWidth="1"/>
    <col min="8430" max="8431" width="9.85546875" style="5" bestFit="1" customWidth="1"/>
    <col min="8432" max="8433" width="9.140625" style="5"/>
    <col min="8434" max="8434" width="10.5703125" style="5" bestFit="1" customWidth="1"/>
    <col min="8435" max="8436" width="10.5703125" style="5" customWidth="1"/>
    <col min="8437" max="8437" width="11.140625" style="5" bestFit="1" customWidth="1"/>
    <col min="8438" max="8439" width="11.7109375" style="5" bestFit="1" customWidth="1"/>
    <col min="8440" max="8440" width="8" style="5" bestFit="1" customWidth="1"/>
    <col min="8441" max="8442" width="8" style="5" customWidth="1"/>
    <col min="8443" max="8443" width="12" style="5" bestFit="1" customWidth="1"/>
    <col min="8444" max="8444" width="10.28515625" style="5" customWidth="1"/>
    <col min="8445" max="8445" width="9.5703125" style="5" bestFit="1" customWidth="1"/>
    <col min="8446" max="8446" width="9.85546875" style="5" bestFit="1" customWidth="1"/>
    <col min="8447" max="8448" width="9.140625" style="5"/>
    <col min="8449" max="8450" width="10.42578125" style="5" bestFit="1" customWidth="1"/>
    <col min="8451" max="8680" width="9.140625" style="5"/>
    <col min="8681" max="8681" width="13.7109375" style="5" bestFit="1" customWidth="1"/>
    <col min="8682" max="8682" width="10.140625" style="5" bestFit="1" customWidth="1"/>
    <col min="8683" max="8683" width="10.5703125" style="5" bestFit="1" customWidth="1"/>
    <col min="8684" max="8685" width="11.140625" style="5" bestFit="1" customWidth="1"/>
    <col min="8686" max="8687" width="9.85546875" style="5" bestFit="1" customWidth="1"/>
    <col min="8688" max="8689" width="9.140625" style="5"/>
    <col min="8690" max="8690" width="10.5703125" style="5" bestFit="1" customWidth="1"/>
    <col min="8691" max="8692" width="10.5703125" style="5" customWidth="1"/>
    <col min="8693" max="8693" width="11.140625" style="5" bestFit="1" customWidth="1"/>
    <col min="8694" max="8695" width="11.7109375" style="5" bestFit="1" customWidth="1"/>
    <col min="8696" max="8696" width="8" style="5" bestFit="1" customWidth="1"/>
    <col min="8697" max="8698" width="8" style="5" customWidth="1"/>
    <col min="8699" max="8699" width="12" style="5" bestFit="1" customWidth="1"/>
    <col min="8700" max="8700" width="10.28515625" style="5" customWidth="1"/>
    <col min="8701" max="8701" width="9.5703125" style="5" bestFit="1" customWidth="1"/>
    <col min="8702" max="8702" width="9.85546875" style="5" bestFit="1" customWidth="1"/>
    <col min="8703" max="8704" width="9.140625" style="5"/>
    <col min="8705" max="8706" width="10.42578125" style="5" bestFit="1" customWidth="1"/>
    <col min="8707" max="8936" width="9.140625" style="5"/>
    <col min="8937" max="8937" width="13.7109375" style="5" bestFit="1" customWidth="1"/>
    <col min="8938" max="8938" width="10.140625" style="5" bestFit="1" customWidth="1"/>
    <col min="8939" max="8939" width="10.5703125" style="5" bestFit="1" customWidth="1"/>
    <col min="8940" max="8941" width="11.140625" style="5" bestFit="1" customWidth="1"/>
    <col min="8942" max="8943" width="9.85546875" style="5" bestFit="1" customWidth="1"/>
    <col min="8944" max="8945" width="9.140625" style="5"/>
    <col min="8946" max="8946" width="10.5703125" style="5" bestFit="1" customWidth="1"/>
    <col min="8947" max="8948" width="10.5703125" style="5" customWidth="1"/>
    <col min="8949" max="8949" width="11.140625" style="5" bestFit="1" customWidth="1"/>
    <col min="8950" max="8951" width="11.7109375" style="5" bestFit="1" customWidth="1"/>
    <col min="8952" max="8952" width="8" style="5" bestFit="1" customWidth="1"/>
    <col min="8953" max="8954" width="8" style="5" customWidth="1"/>
    <col min="8955" max="8955" width="12" style="5" bestFit="1" customWidth="1"/>
    <col min="8956" max="8956" width="10.28515625" style="5" customWidth="1"/>
    <col min="8957" max="8957" width="9.5703125" style="5" bestFit="1" customWidth="1"/>
    <col min="8958" max="8958" width="9.85546875" style="5" bestFit="1" customWidth="1"/>
    <col min="8959" max="8960" width="9.140625" style="5"/>
    <col min="8961" max="8962" width="10.42578125" style="5" bestFit="1" customWidth="1"/>
    <col min="8963" max="9192" width="9.140625" style="5"/>
    <col min="9193" max="9193" width="13.7109375" style="5" bestFit="1" customWidth="1"/>
    <col min="9194" max="9194" width="10.140625" style="5" bestFit="1" customWidth="1"/>
    <col min="9195" max="9195" width="10.5703125" style="5" bestFit="1" customWidth="1"/>
    <col min="9196" max="9197" width="11.140625" style="5" bestFit="1" customWidth="1"/>
    <col min="9198" max="9199" width="9.85546875" style="5" bestFit="1" customWidth="1"/>
    <col min="9200" max="9201" width="9.140625" style="5"/>
    <col min="9202" max="9202" width="10.5703125" style="5" bestFit="1" customWidth="1"/>
    <col min="9203" max="9204" width="10.5703125" style="5" customWidth="1"/>
    <col min="9205" max="9205" width="11.140625" style="5" bestFit="1" customWidth="1"/>
    <col min="9206" max="9207" width="11.7109375" style="5" bestFit="1" customWidth="1"/>
    <col min="9208" max="9208" width="8" style="5" bestFit="1" customWidth="1"/>
    <col min="9209" max="9210" width="8" style="5" customWidth="1"/>
    <col min="9211" max="9211" width="12" style="5" bestFit="1" customWidth="1"/>
    <col min="9212" max="9212" width="10.28515625" style="5" customWidth="1"/>
    <col min="9213" max="9213" width="9.5703125" style="5" bestFit="1" customWidth="1"/>
    <col min="9214" max="9214" width="9.85546875" style="5" bestFit="1" customWidth="1"/>
    <col min="9215" max="9216" width="9.140625" style="5"/>
    <col min="9217" max="9218" width="10.42578125" style="5" bestFit="1" customWidth="1"/>
    <col min="9219" max="9448" width="9.140625" style="5"/>
    <col min="9449" max="9449" width="13.7109375" style="5" bestFit="1" customWidth="1"/>
    <col min="9450" max="9450" width="10.140625" style="5" bestFit="1" customWidth="1"/>
    <col min="9451" max="9451" width="10.5703125" style="5" bestFit="1" customWidth="1"/>
    <col min="9452" max="9453" width="11.140625" style="5" bestFit="1" customWidth="1"/>
    <col min="9454" max="9455" width="9.85546875" style="5" bestFit="1" customWidth="1"/>
    <col min="9456" max="9457" width="9.140625" style="5"/>
    <col min="9458" max="9458" width="10.5703125" style="5" bestFit="1" customWidth="1"/>
    <col min="9459" max="9460" width="10.5703125" style="5" customWidth="1"/>
    <col min="9461" max="9461" width="11.140625" style="5" bestFit="1" customWidth="1"/>
    <col min="9462" max="9463" width="11.7109375" style="5" bestFit="1" customWidth="1"/>
    <col min="9464" max="9464" width="8" style="5" bestFit="1" customWidth="1"/>
    <col min="9465" max="9466" width="8" style="5" customWidth="1"/>
    <col min="9467" max="9467" width="12" style="5" bestFit="1" customWidth="1"/>
    <col min="9468" max="9468" width="10.28515625" style="5" customWidth="1"/>
    <col min="9469" max="9469" width="9.5703125" style="5" bestFit="1" customWidth="1"/>
    <col min="9470" max="9470" width="9.85546875" style="5" bestFit="1" customWidth="1"/>
    <col min="9471" max="9472" width="9.140625" style="5"/>
    <col min="9473" max="9474" width="10.42578125" style="5" bestFit="1" customWidth="1"/>
    <col min="9475" max="9704" width="9.140625" style="5"/>
    <col min="9705" max="9705" width="13.7109375" style="5" bestFit="1" customWidth="1"/>
    <col min="9706" max="9706" width="10.140625" style="5" bestFit="1" customWidth="1"/>
    <col min="9707" max="9707" width="10.5703125" style="5" bestFit="1" customWidth="1"/>
    <col min="9708" max="9709" width="11.140625" style="5" bestFit="1" customWidth="1"/>
    <col min="9710" max="9711" width="9.85546875" style="5" bestFit="1" customWidth="1"/>
    <col min="9712" max="9713" width="9.140625" style="5"/>
    <col min="9714" max="9714" width="10.5703125" style="5" bestFit="1" customWidth="1"/>
    <col min="9715" max="9716" width="10.5703125" style="5" customWidth="1"/>
    <col min="9717" max="9717" width="11.140625" style="5" bestFit="1" customWidth="1"/>
    <col min="9718" max="9719" width="11.7109375" style="5" bestFit="1" customWidth="1"/>
    <col min="9720" max="9720" width="8" style="5" bestFit="1" customWidth="1"/>
    <col min="9721" max="9722" width="8" style="5" customWidth="1"/>
    <col min="9723" max="9723" width="12" style="5" bestFit="1" customWidth="1"/>
    <col min="9724" max="9724" width="10.28515625" style="5" customWidth="1"/>
    <col min="9725" max="9725" width="9.5703125" style="5" bestFit="1" customWidth="1"/>
    <col min="9726" max="9726" width="9.85546875" style="5" bestFit="1" customWidth="1"/>
    <col min="9727" max="9728" width="9.140625" style="5"/>
    <col min="9729" max="9730" width="10.42578125" style="5" bestFit="1" customWidth="1"/>
    <col min="9731" max="9960" width="9.140625" style="5"/>
    <col min="9961" max="9961" width="13.7109375" style="5" bestFit="1" customWidth="1"/>
    <col min="9962" max="9962" width="10.140625" style="5" bestFit="1" customWidth="1"/>
    <col min="9963" max="9963" width="10.5703125" style="5" bestFit="1" customWidth="1"/>
    <col min="9964" max="9965" width="11.140625" style="5" bestFit="1" customWidth="1"/>
    <col min="9966" max="9967" width="9.85546875" style="5" bestFit="1" customWidth="1"/>
    <col min="9968" max="9969" width="9.140625" style="5"/>
    <col min="9970" max="9970" width="10.5703125" style="5" bestFit="1" customWidth="1"/>
    <col min="9971" max="9972" width="10.5703125" style="5" customWidth="1"/>
    <col min="9973" max="9973" width="11.140625" style="5" bestFit="1" customWidth="1"/>
    <col min="9974" max="9975" width="11.7109375" style="5" bestFit="1" customWidth="1"/>
    <col min="9976" max="9976" width="8" style="5" bestFit="1" customWidth="1"/>
    <col min="9977" max="9978" width="8" style="5" customWidth="1"/>
    <col min="9979" max="9979" width="12" style="5" bestFit="1" customWidth="1"/>
    <col min="9980" max="9980" width="10.28515625" style="5" customWidth="1"/>
    <col min="9981" max="9981" width="9.5703125" style="5" bestFit="1" customWidth="1"/>
    <col min="9982" max="9982" width="9.85546875" style="5" bestFit="1" customWidth="1"/>
    <col min="9983" max="9984" width="9.140625" style="5"/>
    <col min="9985" max="9986" width="10.42578125" style="5" bestFit="1" customWidth="1"/>
    <col min="9987" max="10216" width="9.140625" style="5"/>
    <col min="10217" max="10217" width="13.7109375" style="5" bestFit="1" customWidth="1"/>
    <col min="10218" max="10218" width="10.140625" style="5" bestFit="1" customWidth="1"/>
    <col min="10219" max="10219" width="10.5703125" style="5" bestFit="1" customWidth="1"/>
    <col min="10220" max="10221" width="11.140625" style="5" bestFit="1" customWidth="1"/>
    <col min="10222" max="10223" width="9.85546875" style="5" bestFit="1" customWidth="1"/>
    <col min="10224" max="10225" width="9.140625" style="5"/>
    <col min="10226" max="10226" width="10.5703125" style="5" bestFit="1" customWidth="1"/>
    <col min="10227" max="10228" width="10.5703125" style="5" customWidth="1"/>
    <col min="10229" max="10229" width="11.140625" style="5" bestFit="1" customWidth="1"/>
    <col min="10230" max="10231" width="11.7109375" style="5" bestFit="1" customWidth="1"/>
    <col min="10232" max="10232" width="8" style="5" bestFit="1" customWidth="1"/>
    <col min="10233" max="10234" width="8" style="5" customWidth="1"/>
    <col min="10235" max="10235" width="12" style="5" bestFit="1" customWidth="1"/>
    <col min="10236" max="10236" width="10.28515625" style="5" customWidth="1"/>
    <col min="10237" max="10237" width="9.5703125" style="5" bestFit="1" customWidth="1"/>
    <col min="10238" max="10238" width="9.85546875" style="5" bestFit="1" customWidth="1"/>
    <col min="10239" max="10240" width="9.140625" style="5"/>
    <col min="10241" max="10242" width="10.42578125" style="5" bestFit="1" customWidth="1"/>
    <col min="10243" max="10472" width="9.140625" style="5"/>
    <col min="10473" max="10473" width="13.7109375" style="5" bestFit="1" customWidth="1"/>
    <col min="10474" max="10474" width="10.140625" style="5" bestFit="1" customWidth="1"/>
    <col min="10475" max="10475" width="10.5703125" style="5" bestFit="1" customWidth="1"/>
    <col min="10476" max="10477" width="11.140625" style="5" bestFit="1" customWidth="1"/>
    <col min="10478" max="10479" width="9.85546875" style="5" bestFit="1" customWidth="1"/>
    <col min="10480" max="10481" width="9.140625" style="5"/>
    <col min="10482" max="10482" width="10.5703125" style="5" bestFit="1" customWidth="1"/>
    <col min="10483" max="10484" width="10.5703125" style="5" customWidth="1"/>
    <col min="10485" max="10485" width="11.140625" style="5" bestFit="1" customWidth="1"/>
    <col min="10486" max="10487" width="11.7109375" style="5" bestFit="1" customWidth="1"/>
    <col min="10488" max="10488" width="8" style="5" bestFit="1" customWidth="1"/>
    <col min="10489" max="10490" width="8" style="5" customWidth="1"/>
    <col min="10491" max="10491" width="12" style="5" bestFit="1" customWidth="1"/>
    <col min="10492" max="10492" width="10.28515625" style="5" customWidth="1"/>
    <col min="10493" max="10493" width="9.5703125" style="5" bestFit="1" customWidth="1"/>
    <col min="10494" max="10494" width="9.85546875" style="5" bestFit="1" customWidth="1"/>
    <col min="10495" max="10496" width="9.140625" style="5"/>
    <col min="10497" max="10498" width="10.42578125" style="5" bestFit="1" customWidth="1"/>
    <col min="10499" max="10728" width="9.140625" style="5"/>
    <col min="10729" max="10729" width="13.7109375" style="5" bestFit="1" customWidth="1"/>
    <col min="10730" max="10730" width="10.140625" style="5" bestFit="1" customWidth="1"/>
    <col min="10731" max="10731" width="10.5703125" style="5" bestFit="1" customWidth="1"/>
    <col min="10732" max="10733" width="11.140625" style="5" bestFit="1" customWidth="1"/>
    <col min="10734" max="10735" width="9.85546875" style="5" bestFit="1" customWidth="1"/>
    <col min="10736" max="10737" width="9.140625" style="5"/>
    <col min="10738" max="10738" width="10.5703125" style="5" bestFit="1" customWidth="1"/>
    <col min="10739" max="10740" width="10.5703125" style="5" customWidth="1"/>
    <col min="10741" max="10741" width="11.140625" style="5" bestFit="1" customWidth="1"/>
    <col min="10742" max="10743" width="11.7109375" style="5" bestFit="1" customWidth="1"/>
    <col min="10744" max="10744" width="8" style="5" bestFit="1" customWidth="1"/>
    <col min="10745" max="10746" width="8" style="5" customWidth="1"/>
    <col min="10747" max="10747" width="12" style="5" bestFit="1" customWidth="1"/>
    <col min="10748" max="10748" width="10.28515625" style="5" customWidth="1"/>
    <col min="10749" max="10749" width="9.5703125" style="5" bestFit="1" customWidth="1"/>
    <col min="10750" max="10750" width="9.85546875" style="5" bestFit="1" customWidth="1"/>
    <col min="10751" max="10752" width="9.140625" style="5"/>
    <col min="10753" max="10754" width="10.42578125" style="5" bestFit="1" customWidth="1"/>
    <col min="10755" max="10984" width="9.140625" style="5"/>
    <col min="10985" max="10985" width="13.7109375" style="5" bestFit="1" customWidth="1"/>
    <col min="10986" max="10986" width="10.140625" style="5" bestFit="1" customWidth="1"/>
    <col min="10987" max="10987" width="10.5703125" style="5" bestFit="1" customWidth="1"/>
    <col min="10988" max="10989" width="11.140625" style="5" bestFit="1" customWidth="1"/>
    <col min="10990" max="10991" width="9.85546875" style="5" bestFit="1" customWidth="1"/>
    <col min="10992" max="10993" width="9.140625" style="5"/>
    <col min="10994" max="10994" width="10.5703125" style="5" bestFit="1" customWidth="1"/>
    <col min="10995" max="10996" width="10.5703125" style="5" customWidth="1"/>
    <col min="10997" max="10997" width="11.140625" style="5" bestFit="1" customWidth="1"/>
    <col min="10998" max="10999" width="11.7109375" style="5" bestFit="1" customWidth="1"/>
    <col min="11000" max="11000" width="8" style="5" bestFit="1" customWidth="1"/>
    <col min="11001" max="11002" width="8" style="5" customWidth="1"/>
    <col min="11003" max="11003" width="12" style="5" bestFit="1" customWidth="1"/>
    <col min="11004" max="11004" width="10.28515625" style="5" customWidth="1"/>
    <col min="11005" max="11005" width="9.5703125" style="5" bestFit="1" customWidth="1"/>
    <col min="11006" max="11006" width="9.85546875" style="5" bestFit="1" customWidth="1"/>
    <col min="11007" max="11008" width="9.140625" style="5"/>
    <col min="11009" max="11010" width="10.42578125" style="5" bestFit="1" customWidth="1"/>
    <col min="11011" max="11240" width="9.140625" style="5"/>
    <col min="11241" max="11241" width="13.7109375" style="5" bestFit="1" customWidth="1"/>
    <col min="11242" max="11242" width="10.140625" style="5" bestFit="1" customWidth="1"/>
    <col min="11243" max="11243" width="10.5703125" style="5" bestFit="1" customWidth="1"/>
    <col min="11244" max="11245" width="11.140625" style="5" bestFit="1" customWidth="1"/>
    <col min="11246" max="11247" width="9.85546875" style="5" bestFit="1" customWidth="1"/>
    <col min="11248" max="11249" width="9.140625" style="5"/>
    <col min="11250" max="11250" width="10.5703125" style="5" bestFit="1" customWidth="1"/>
    <col min="11251" max="11252" width="10.5703125" style="5" customWidth="1"/>
    <col min="11253" max="11253" width="11.140625" style="5" bestFit="1" customWidth="1"/>
    <col min="11254" max="11255" width="11.7109375" style="5" bestFit="1" customWidth="1"/>
    <col min="11256" max="11256" width="8" style="5" bestFit="1" customWidth="1"/>
    <col min="11257" max="11258" width="8" style="5" customWidth="1"/>
    <col min="11259" max="11259" width="12" style="5" bestFit="1" customWidth="1"/>
    <col min="11260" max="11260" width="10.28515625" style="5" customWidth="1"/>
    <col min="11261" max="11261" width="9.5703125" style="5" bestFit="1" customWidth="1"/>
    <col min="11262" max="11262" width="9.85546875" style="5" bestFit="1" customWidth="1"/>
    <col min="11263" max="11264" width="9.140625" style="5"/>
    <col min="11265" max="11266" width="10.42578125" style="5" bestFit="1" customWidth="1"/>
    <col min="11267" max="11496" width="9.140625" style="5"/>
    <col min="11497" max="11497" width="13.7109375" style="5" bestFit="1" customWidth="1"/>
    <col min="11498" max="11498" width="10.140625" style="5" bestFit="1" customWidth="1"/>
    <col min="11499" max="11499" width="10.5703125" style="5" bestFit="1" customWidth="1"/>
    <col min="11500" max="11501" width="11.140625" style="5" bestFit="1" customWidth="1"/>
    <col min="11502" max="11503" width="9.85546875" style="5" bestFit="1" customWidth="1"/>
    <col min="11504" max="11505" width="9.140625" style="5"/>
    <col min="11506" max="11506" width="10.5703125" style="5" bestFit="1" customWidth="1"/>
    <col min="11507" max="11508" width="10.5703125" style="5" customWidth="1"/>
    <col min="11509" max="11509" width="11.140625" style="5" bestFit="1" customWidth="1"/>
    <col min="11510" max="11511" width="11.7109375" style="5" bestFit="1" customWidth="1"/>
    <col min="11512" max="11512" width="8" style="5" bestFit="1" customWidth="1"/>
    <col min="11513" max="11514" width="8" style="5" customWidth="1"/>
    <col min="11515" max="11515" width="12" style="5" bestFit="1" customWidth="1"/>
    <col min="11516" max="11516" width="10.28515625" style="5" customWidth="1"/>
    <col min="11517" max="11517" width="9.5703125" style="5" bestFit="1" customWidth="1"/>
    <col min="11518" max="11518" width="9.85546875" style="5" bestFit="1" customWidth="1"/>
    <col min="11519" max="11520" width="9.140625" style="5"/>
    <col min="11521" max="11522" width="10.42578125" style="5" bestFit="1" customWidth="1"/>
    <col min="11523" max="11752" width="9.140625" style="5"/>
    <col min="11753" max="11753" width="13.7109375" style="5" bestFit="1" customWidth="1"/>
    <col min="11754" max="11754" width="10.140625" style="5" bestFit="1" customWidth="1"/>
    <col min="11755" max="11755" width="10.5703125" style="5" bestFit="1" customWidth="1"/>
    <col min="11756" max="11757" width="11.140625" style="5" bestFit="1" customWidth="1"/>
    <col min="11758" max="11759" width="9.85546875" style="5" bestFit="1" customWidth="1"/>
    <col min="11760" max="11761" width="9.140625" style="5"/>
    <col min="11762" max="11762" width="10.5703125" style="5" bestFit="1" customWidth="1"/>
    <col min="11763" max="11764" width="10.5703125" style="5" customWidth="1"/>
    <col min="11765" max="11765" width="11.140625" style="5" bestFit="1" customWidth="1"/>
    <col min="11766" max="11767" width="11.7109375" style="5" bestFit="1" customWidth="1"/>
    <col min="11768" max="11768" width="8" style="5" bestFit="1" customWidth="1"/>
    <col min="11769" max="11770" width="8" style="5" customWidth="1"/>
    <col min="11771" max="11771" width="12" style="5" bestFit="1" customWidth="1"/>
    <col min="11772" max="11772" width="10.28515625" style="5" customWidth="1"/>
    <col min="11773" max="11773" width="9.5703125" style="5" bestFit="1" customWidth="1"/>
    <col min="11774" max="11774" width="9.85546875" style="5" bestFit="1" customWidth="1"/>
    <col min="11775" max="11776" width="9.140625" style="5"/>
    <col min="11777" max="11778" width="10.42578125" style="5" bestFit="1" customWidth="1"/>
    <col min="11779" max="12008" width="9.140625" style="5"/>
    <col min="12009" max="12009" width="13.7109375" style="5" bestFit="1" customWidth="1"/>
    <col min="12010" max="12010" width="10.140625" style="5" bestFit="1" customWidth="1"/>
    <col min="12011" max="12011" width="10.5703125" style="5" bestFit="1" customWidth="1"/>
    <col min="12012" max="12013" width="11.140625" style="5" bestFit="1" customWidth="1"/>
    <col min="12014" max="12015" width="9.85546875" style="5" bestFit="1" customWidth="1"/>
    <col min="12016" max="12017" width="9.140625" style="5"/>
    <col min="12018" max="12018" width="10.5703125" style="5" bestFit="1" customWidth="1"/>
    <col min="12019" max="12020" width="10.5703125" style="5" customWidth="1"/>
    <col min="12021" max="12021" width="11.140625" style="5" bestFit="1" customWidth="1"/>
    <col min="12022" max="12023" width="11.7109375" style="5" bestFit="1" customWidth="1"/>
    <col min="12024" max="12024" width="8" style="5" bestFit="1" customWidth="1"/>
    <col min="12025" max="12026" width="8" style="5" customWidth="1"/>
    <col min="12027" max="12027" width="12" style="5" bestFit="1" customWidth="1"/>
    <col min="12028" max="12028" width="10.28515625" style="5" customWidth="1"/>
    <col min="12029" max="12029" width="9.5703125" style="5" bestFit="1" customWidth="1"/>
    <col min="12030" max="12030" width="9.85546875" style="5" bestFit="1" customWidth="1"/>
    <col min="12031" max="12032" width="9.140625" style="5"/>
    <col min="12033" max="12034" width="10.42578125" style="5" bestFit="1" customWidth="1"/>
    <col min="12035" max="12264" width="9.140625" style="5"/>
    <col min="12265" max="12265" width="13.7109375" style="5" bestFit="1" customWidth="1"/>
    <col min="12266" max="12266" width="10.140625" style="5" bestFit="1" customWidth="1"/>
    <col min="12267" max="12267" width="10.5703125" style="5" bestFit="1" customWidth="1"/>
    <col min="12268" max="12269" width="11.140625" style="5" bestFit="1" customWidth="1"/>
    <col min="12270" max="12271" width="9.85546875" style="5" bestFit="1" customWidth="1"/>
    <col min="12272" max="12273" width="9.140625" style="5"/>
    <col min="12274" max="12274" width="10.5703125" style="5" bestFit="1" customWidth="1"/>
    <col min="12275" max="12276" width="10.5703125" style="5" customWidth="1"/>
    <col min="12277" max="12277" width="11.140625" style="5" bestFit="1" customWidth="1"/>
    <col min="12278" max="12279" width="11.7109375" style="5" bestFit="1" customWidth="1"/>
    <col min="12280" max="12280" width="8" style="5" bestFit="1" customWidth="1"/>
    <col min="12281" max="12282" width="8" style="5" customWidth="1"/>
    <col min="12283" max="12283" width="12" style="5" bestFit="1" customWidth="1"/>
    <col min="12284" max="12284" width="10.28515625" style="5" customWidth="1"/>
    <col min="12285" max="12285" width="9.5703125" style="5" bestFit="1" customWidth="1"/>
    <col min="12286" max="12286" width="9.85546875" style="5" bestFit="1" customWidth="1"/>
    <col min="12287" max="12288" width="9.140625" style="5"/>
    <col min="12289" max="12290" width="10.42578125" style="5" bestFit="1" customWidth="1"/>
    <col min="12291" max="12520" width="9.140625" style="5"/>
    <col min="12521" max="12521" width="13.7109375" style="5" bestFit="1" customWidth="1"/>
    <col min="12522" max="12522" width="10.140625" style="5" bestFit="1" customWidth="1"/>
    <col min="12523" max="12523" width="10.5703125" style="5" bestFit="1" customWidth="1"/>
    <col min="12524" max="12525" width="11.140625" style="5" bestFit="1" customWidth="1"/>
    <col min="12526" max="12527" width="9.85546875" style="5" bestFit="1" customWidth="1"/>
    <col min="12528" max="12529" width="9.140625" style="5"/>
    <col min="12530" max="12530" width="10.5703125" style="5" bestFit="1" customWidth="1"/>
    <col min="12531" max="12532" width="10.5703125" style="5" customWidth="1"/>
    <col min="12533" max="12533" width="11.140625" style="5" bestFit="1" customWidth="1"/>
    <col min="12534" max="12535" width="11.7109375" style="5" bestFit="1" customWidth="1"/>
    <col min="12536" max="12536" width="8" style="5" bestFit="1" customWidth="1"/>
    <col min="12537" max="12538" width="8" style="5" customWidth="1"/>
    <col min="12539" max="12539" width="12" style="5" bestFit="1" customWidth="1"/>
    <col min="12540" max="12540" width="10.28515625" style="5" customWidth="1"/>
    <col min="12541" max="12541" width="9.5703125" style="5" bestFit="1" customWidth="1"/>
    <col min="12542" max="12542" width="9.85546875" style="5" bestFit="1" customWidth="1"/>
    <col min="12543" max="12544" width="9.140625" style="5"/>
    <col min="12545" max="12546" width="10.42578125" style="5" bestFit="1" customWidth="1"/>
    <col min="12547" max="12776" width="9.140625" style="5"/>
    <col min="12777" max="12777" width="13.7109375" style="5" bestFit="1" customWidth="1"/>
    <col min="12778" max="12778" width="10.140625" style="5" bestFit="1" customWidth="1"/>
    <col min="12779" max="12779" width="10.5703125" style="5" bestFit="1" customWidth="1"/>
    <col min="12780" max="12781" width="11.140625" style="5" bestFit="1" customWidth="1"/>
    <col min="12782" max="12783" width="9.85546875" style="5" bestFit="1" customWidth="1"/>
    <col min="12784" max="12785" width="9.140625" style="5"/>
    <col min="12786" max="12786" width="10.5703125" style="5" bestFit="1" customWidth="1"/>
    <col min="12787" max="12788" width="10.5703125" style="5" customWidth="1"/>
    <col min="12789" max="12789" width="11.140625" style="5" bestFit="1" customWidth="1"/>
    <col min="12790" max="12791" width="11.7109375" style="5" bestFit="1" customWidth="1"/>
    <col min="12792" max="12792" width="8" style="5" bestFit="1" customWidth="1"/>
    <col min="12793" max="12794" width="8" style="5" customWidth="1"/>
    <col min="12795" max="12795" width="12" style="5" bestFit="1" customWidth="1"/>
    <col min="12796" max="12796" width="10.28515625" style="5" customWidth="1"/>
    <col min="12797" max="12797" width="9.5703125" style="5" bestFit="1" customWidth="1"/>
    <col min="12798" max="12798" width="9.85546875" style="5" bestFit="1" customWidth="1"/>
    <col min="12799" max="12800" width="9.140625" style="5"/>
    <col min="12801" max="12802" width="10.42578125" style="5" bestFit="1" customWidth="1"/>
    <col min="12803" max="13032" width="9.140625" style="5"/>
    <col min="13033" max="13033" width="13.7109375" style="5" bestFit="1" customWidth="1"/>
    <col min="13034" max="13034" width="10.140625" style="5" bestFit="1" customWidth="1"/>
    <col min="13035" max="13035" width="10.5703125" style="5" bestFit="1" customWidth="1"/>
    <col min="13036" max="13037" width="11.140625" style="5" bestFit="1" customWidth="1"/>
    <col min="13038" max="13039" width="9.85546875" style="5" bestFit="1" customWidth="1"/>
    <col min="13040" max="13041" width="9.140625" style="5"/>
    <col min="13042" max="13042" width="10.5703125" style="5" bestFit="1" customWidth="1"/>
    <col min="13043" max="13044" width="10.5703125" style="5" customWidth="1"/>
    <col min="13045" max="13045" width="11.140625" style="5" bestFit="1" customWidth="1"/>
    <col min="13046" max="13047" width="11.7109375" style="5" bestFit="1" customWidth="1"/>
    <col min="13048" max="13048" width="8" style="5" bestFit="1" customWidth="1"/>
    <col min="13049" max="13050" width="8" style="5" customWidth="1"/>
    <col min="13051" max="13051" width="12" style="5" bestFit="1" customWidth="1"/>
    <col min="13052" max="13052" width="10.28515625" style="5" customWidth="1"/>
    <col min="13053" max="13053" width="9.5703125" style="5" bestFit="1" customWidth="1"/>
    <col min="13054" max="13054" width="9.85546875" style="5" bestFit="1" customWidth="1"/>
    <col min="13055" max="13056" width="9.140625" style="5"/>
    <col min="13057" max="13058" width="10.42578125" style="5" bestFit="1" customWidth="1"/>
    <col min="13059" max="13288" width="9.140625" style="5"/>
    <col min="13289" max="13289" width="13.7109375" style="5" bestFit="1" customWidth="1"/>
    <col min="13290" max="13290" width="10.140625" style="5" bestFit="1" customWidth="1"/>
    <col min="13291" max="13291" width="10.5703125" style="5" bestFit="1" customWidth="1"/>
    <col min="13292" max="13293" width="11.140625" style="5" bestFit="1" customWidth="1"/>
    <col min="13294" max="13295" width="9.85546875" style="5" bestFit="1" customWidth="1"/>
    <col min="13296" max="13297" width="9.140625" style="5"/>
    <col min="13298" max="13298" width="10.5703125" style="5" bestFit="1" customWidth="1"/>
    <col min="13299" max="13300" width="10.5703125" style="5" customWidth="1"/>
    <col min="13301" max="13301" width="11.140625" style="5" bestFit="1" customWidth="1"/>
    <col min="13302" max="13303" width="11.7109375" style="5" bestFit="1" customWidth="1"/>
    <col min="13304" max="13304" width="8" style="5" bestFit="1" customWidth="1"/>
    <col min="13305" max="13306" width="8" style="5" customWidth="1"/>
    <col min="13307" max="13307" width="12" style="5" bestFit="1" customWidth="1"/>
    <col min="13308" max="13308" width="10.28515625" style="5" customWidth="1"/>
    <col min="13309" max="13309" width="9.5703125" style="5" bestFit="1" customWidth="1"/>
    <col min="13310" max="13310" width="9.85546875" style="5" bestFit="1" customWidth="1"/>
    <col min="13311" max="13312" width="9.140625" style="5"/>
    <col min="13313" max="13314" width="10.42578125" style="5" bestFit="1" customWidth="1"/>
    <col min="13315" max="13544" width="9.140625" style="5"/>
    <col min="13545" max="13545" width="13.7109375" style="5" bestFit="1" customWidth="1"/>
    <col min="13546" max="13546" width="10.140625" style="5" bestFit="1" customWidth="1"/>
    <col min="13547" max="13547" width="10.5703125" style="5" bestFit="1" customWidth="1"/>
    <col min="13548" max="13549" width="11.140625" style="5" bestFit="1" customWidth="1"/>
    <col min="13550" max="13551" width="9.85546875" style="5" bestFit="1" customWidth="1"/>
    <col min="13552" max="13553" width="9.140625" style="5"/>
    <col min="13554" max="13554" width="10.5703125" style="5" bestFit="1" customWidth="1"/>
    <col min="13555" max="13556" width="10.5703125" style="5" customWidth="1"/>
    <col min="13557" max="13557" width="11.140625" style="5" bestFit="1" customWidth="1"/>
    <col min="13558" max="13559" width="11.7109375" style="5" bestFit="1" customWidth="1"/>
    <col min="13560" max="13560" width="8" style="5" bestFit="1" customWidth="1"/>
    <col min="13561" max="13562" width="8" style="5" customWidth="1"/>
    <col min="13563" max="13563" width="12" style="5" bestFit="1" customWidth="1"/>
    <col min="13564" max="13564" width="10.28515625" style="5" customWidth="1"/>
    <col min="13565" max="13565" width="9.5703125" style="5" bestFit="1" customWidth="1"/>
    <col min="13566" max="13566" width="9.85546875" style="5" bestFit="1" customWidth="1"/>
    <col min="13567" max="13568" width="9.140625" style="5"/>
    <col min="13569" max="13570" width="10.42578125" style="5" bestFit="1" customWidth="1"/>
    <col min="13571" max="13800" width="9.140625" style="5"/>
    <col min="13801" max="13801" width="13.7109375" style="5" bestFit="1" customWidth="1"/>
    <col min="13802" max="13802" width="10.140625" style="5" bestFit="1" customWidth="1"/>
    <col min="13803" max="13803" width="10.5703125" style="5" bestFit="1" customWidth="1"/>
    <col min="13804" max="13805" width="11.140625" style="5" bestFit="1" customWidth="1"/>
    <col min="13806" max="13807" width="9.85546875" style="5" bestFit="1" customWidth="1"/>
    <col min="13808" max="13809" width="9.140625" style="5"/>
    <col min="13810" max="13810" width="10.5703125" style="5" bestFit="1" customWidth="1"/>
    <col min="13811" max="13812" width="10.5703125" style="5" customWidth="1"/>
    <col min="13813" max="13813" width="11.140625" style="5" bestFit="1" customWidth="1"/>
    <col min="13814" max="13815" width="11.7109375" style="5" bestFit="1" customWidth="1"/>
    <col min="13816" max="13816" width="8" style="5" bestFit="1" customWidth="1"/>
    <col min="13817" max="13818" width="8" style="5" customWidth="1"/>
    <col min="13819" max="13819" width="12" style="5" bestFit="1" customWidth="1"/>
    <col min="13820" max="13820" width="10.28515625" style="5" customWidth="1"/>
    <col min="13821" max="13821" width="9.5703125" style="5" bestFit="1" customWidth="1"/>
    <col min="13822" max="13822" width="9.85546875" style="5" bestFit="1" customWidth="1"/>
    <col min="13823" max="13824" width="9.140625" style="5"/>
    <col min="13825" max="13826" width="10.42578125" style="5" bestFit="1" customWidth="1"/>
    <col min="13827" max="14056" width="9.140625" style="5"/>
    <col min="14057" max="14057" width="13.7109375" style="5" bestFit="1" customWidth="1"/>
    <col min="14058" max="14058" width="10.140625" style="5" bestFit="1" customWidth="1"/>
    <col min="14059" max="14059" width="10.5703125" style="5" bestFit="1" customWidth="1"/>
    <col min="14060" max="14061" width="11.140625" style="5" bestFit="1" customWidth="1"/>
    <col min="14062" max="14063" width="9.85546875" style="5" bestFit="1" customWidth="1"/>
    <col min="14064" max="14065" width="9.140625" style="5"/>
    <col min="14066" max="14066" width="10.5703125" style="5" bestFit="1" customWidth="1"/>
    <col min="14067" max="14068" width="10.5703125" style="5" customWidth="1"/>
    <col min="14069" max="14069" width="11.140625" style="5" bestFit="1" customWidth="1"/>
    <col min="14070" max="14071" width="11.7109375" style="5" bestFit="1" customWidth="1"/>
    <col min="14072" max="14072" width="8" style="5" bestFit="1" customWidth="1"/>
    <col min="14073" max="14074" width="8" style="5" customWidth="1"/>
    <col min="14075" max="14075" width="12" style="5" bestFit="1" customWidth="1"/>
    <col min="14076" max="14076" width="10.28515625" style="5" customWidth="1"/>
    <col min="14077" max="14077" width="9.5703125" style="5" bestFit="1" customWidth="1"/>
    <col min="14078" max="14078" width="9.85546875" style="5" bestFit="1" customWidth="1"/>
    <col min="14079" max="14080" width="9.140625" style="5"/>
    <col min="14081" max="14082" width="10.42578125" style="5" bestFit="1" customWidth="1"/>
    <col min="14083" max="14312" width="9.140625" style="5"/>
    <col min="14313" max="14313" width="13.7109375" style="5" bestFit="1" customWidth="1"/>
    <col min="14314" max="14314" width="10.140625" style="5" bestFit="1" customWidth="1"/>
    <col min="14315" max="14315" width="10.5703125" style="5" bestFit="1" customWidth="1"/>
    <col min="14316" max="14317" width="11.140625" style="5" bestFit="1" customWidth="1"/>
    <col min="14318" max="14319" width="9.85546875" style="5" bestFit="1" customWidth="1"/>
    <col min="14320" max="14321" width="9.140625" style="5"/>
    <col min="14322" max="14322" width="10.5703125" style="5" bestFit="1" customWidth="1"/>
    <col min="14323" max="14324" width="10.5703125" style="5" customWidth="1"/>
    <col min="14325" max="14325" width="11.140625" style="5" bestFit="1" customWidth="1"/>
    <col min="14326" max="14327" width="11.7109375" style="5" bestFit="1" customWidth="1"/>
    <col min="14328" max="14328" width="8" style="5" bestFit="1" customWidth="1"/>
    <col min="14329" max="14330" width="8" style="5" customWidth="1"/>
    <col min="14331" max="14331" width="12" style="5" bestFit="1" customWidth="1"/>
    <col min="14332" max="14332" width="10.28515625" style="5" customWidth="1"/>
    <col min="14333" max="14333" width="9.5703125" style="5" bestFit="1" customWidth="1"/>
    <col min="14334" max="14334" width="9.85546875" style="5" bestFit="1" customWidth="1"/>
    <col min="14335" max="14336" width="9.140625" style="5"/>
    <col min="14337" max="14338" width="10.42578125" style="5" bestFit="1" customWidth="1"/>
    <col min="14339" max="14568" width="9.140625" style="5"/>
    <col min="14569" max="14569" width="13.7109375" style="5" bestFit="1" customWidth="1"/>
    <col min="14570" max="14570" width="10.140625" style="5" bestFit="1" customWidth="1"/>
    <col min="14571" max="14571" width="10.5703125" style="5" bestFit="1" customWidth="1"/>
    <col min="14572" max="14573" width="11.140625" style="5" bestFit="1" customWidth="1"/>
    <col min="14574" max="14575" width="9.85546875" style="5" bestFit="1" customWidth="1"/>
    <col min="14576" max="14577" width="9.140625" style="5"/>
    <col min="14578" max="14578" width="10.5703125" style="5" bestFit="1" customWidth="1"/>
    <col min="14579" max="14580" width="10.5703125" style="5" customWidth="1"/>
    <col min="14581" max="14581" width="11.140625" style="5" bestFit="1" customWidth="1"/>
    <col min="14582" max="14583" width="11.7109375" style="5" bestFit="1" customWidth="1"/>
    <col min="14584" max="14584" width="8" style="5" bestFit="1" customWidth="1"/>
    <col min="14585" max="14586" width="8" style="5" customWidth="1"/>
    <col min="14587" max="14587" width="12" style="5" bestFit="1" customWidth="1"/>
    <col min="14588" max="14588" width="10.28515625" style="5" customWidth="1"/>
    <col min="14589" max="14589" width="9.5703125" style="5" bestFit="1" customWidth="1"/>
    <col min="14590" max="14590" width="9.85546875" style="5" bestFit="1" customWidth="1"/>
    <col min="14591" max="14592" width="9.140625" style="5"/>
    <col min="14593" max="14594" width="10.42578125" style="5" bestFit="1" customWidth="1"/>
    <col min="14595" max="14824" width="9.140625" style="5"/>
    <col min="14825" max="14825" width="13.7109375" style="5" bestFit="1" customWidth="1"/>
    <col min="14826" max="14826" width="10.140625" style="5" bestFit="1" customWidth="1"/>
    <col min="14827" max="14827" width="10.5703125" style="5" bestFit="1" customWidth="1"/>
    <col min="14828" max="14829" width="11.140625" style="5" bestFit="1" customWidth="1"/>
    <col min="14830" max="14831" width="9.85546875" style="5" bestFit="1" customWidth="1"/>
    <col min="14832" max="14833" width="9.140625" style="5"/>
    <col min="14834" max="14834" width="10.5703125" style="5" bestFit="1" customWidth="1"/>
    <col min="14835" max="14836" width="10.5703125" style="5" customWidth="1"/>
    <col min="14837" max="14837" width="11.140625" style="5" bestFit="1" customWidth="1"/>
    <col min="14838" max="14839" width="11.7109375" style="5" bestFit="1" customWidth="1"/>
    <col min="14840" max="14840" width="8" style="5" bestFit="1" customWidth="1"/>
    <col min="14841" max="14842" width="8" style="5" customWidth="1"/>
    <col min="14843" max="14843" width="12" style="5" bestFit="1" customWidth="1"/>
    <col min="14844" max="14844" width="10.28515625" style="5" customWidth="1"/>
    <col min="14845" max="14845" width="9.5703125" style="5" bestFit="1" customWidth="1"/>
    <col min="14846" max="14846" width="9.85546875" style="5" bestFit="1" customWidth="1"/>
    <col min="14847" max="14848" width="9.140625" style="5"/>
    <col min="14849" max="14850" width="10.42578125" style="5" bestFit="1" customWidth="1"/>
    <col min="14851" max="15080" width="9.140625" style="5"/>
    <col min="15081" max="15081" width="13.7109375" style="5" bestFit="1" customWidth="1"/>
    <col min="15082" max="15082" width="10.140625" style="5" bestFit="1" customWidth="1"/>
    <col min="15083" max="15083" width="10.5703125" style="5" bestFit="1" customWidth="1"/>
    <col min="15084" max="15085" width="11.140625" style="5" bestFit="1" customWidth="1"/>
    <col min="15086" max="15087" width="9.85546875" style="5" bestFit="1" customWidth="1"/>
    <col min="15088" max="15089" width="9.140625" style="5"/>
    <col min="15090" max="15090" width="10.5703125" style="5" bestFit="1" customWidth="1"/>
    <col min="15091" max="15092" width="10.5703125" style="5" customWidth="1"/>
    <col min="15093" max="15093" width="11.140625" style="5" bestFit="1" customWidth="1"/>
    <col min="15094" max="15095" width="11.7109375" style="5" bestFit="1" customWidth="1"/>
    <col min="15096" max="15096" width="8" style="5" bestFit="1" customWidth="1"/>
    <col min="15097" max="15098" width="8" style="5" customWidth="1"/>
    <col min="15099" max="15099" width="12" style="5" bestFit="1" customWidth="1"/>
    <col min="15100" max="15100" width="10.28515625" style="5" customWidth="1"/>
    <col min="15101" max="15101" width="9.5703125" style="5" bestFit="1" customWidth="1"/>
    <col min="15102" max="15102" width="9.85546875" style="5" bestFit="1" customWidth="1"/>
    <col min="15103" max="15104" width="9.140625" style="5"/>
    <col min="15105" max="15106" width="10.42578125" style="5" bestFit="1" customWidth="1"/>
    <col min="15107" max="15336" width="9.140625" style="5"/>
    <col min="15337" max="15337" width="13.7109375" style="5" bestFit="1" customWidth="1"/>
    <col min="15338" max="15338" width="10.140625" style="5" bestFit="1" customWidth="1"/>
    <col min="15339" max="15339" width="10.5703125" style="5" bestFit="1" customWidth="1"/>
    <col min="15340" max="15341" width="11.140625" style="5" bestFit="1" customWidth="1"/>
    <col min="15342" max="15343" width="9.85546875" style="5" bestFit="1" customWidth="1"/>
    <col min="15344" max="15345" width="9.140625" style="5"/>
    <col min="15346" max="15346" width="10.5703125" style="5" bestFit="1" customWidth="1"/>
    <col min="15347" max="15348" width="10.5703125" style="5" customWidth="1"/>
    <col min="15349" max="15349" width="11.140625" style="5" bestFit="1" customWidth="1"/>
    <col min="15350" max="15351" width="11.7109375" style="5" bestFit="1" customWidth="1"/>
    <col min="15352" max="15352" width="8" style="5" bestFit="1" customWidth="1"/>
    <col min="15353" max="15354" width="8" style="5" customWidth="1"/>
    <col min="15355" max="15355" width="12" style="5" bestFit="1" customWidth="1"/>
    <col min="15356" max="15356" width="10.28515625" style="5" customWidth="1"/>
    <col min="15357" max="15357" width="9.5703125" style="5" bestFit="1" customWidth="1"/>
    <col min="15358" max="15358" width="9.85546875" style="5" bestFit="1" customWidth="1"/>
    <col min="15359" max="15360" width="9.140625" style="5"/>
    <col min="15361" max="15362" width="10.42578125" style="5" bestFit="1" customWidth="1"/>
    <col min="15363" max="15592" width="9.140625" style="5"/>
    <col min="15593" max="15593" width="13.7109375" style="5" bestFit="1" customWidth="1"/>
    <col min="15594" max="15594" width="10.140625" style="5" bestFit="1" customWidth="1"/>
    <col min="15595" max="15595" width="10.5703125" style="5" bestFit="1" customWidth="1"/>
    <col min="15596" max="15597" width="11.140625" style="5" bestFit="1" customWidth="1"/>
    <col min="15598" max="15599" width="9.85546875" style="5" bestFit="1" customWidth="1"/>
    <col min="15600" max="15601" width="9.140625" style="5"/>
    <col min="15602" max="15602" width="10.5703125" style="5" bestFit="1" customWidth="1"/>
    <col min="15603" max="15604" width="10.5703125" style="5" customWidth="1"/>
    <col min="15605" max="15605" width="11.140625" style="5" bestFit="1" customWidth="1"/>
    <col min="15606" max="15607" width="11.7109375" style="5" bestFit="1" customWidth="1"/>
    <col min="15608" max="15608" width="8" style="5" bestFit="1" customWidth="1"/>
    <col min="15609" max="15610" width="8" style="5" customWidth="1"/>
    <col min="15611" max="15611" width="12" style="5" bestFit="1" customWidth="1"/>
    <col min="15612" max="15612" width="10.28515625" style="5" customWidth="1"/>
    <col min="15613" max="15613" width="9.5703125" style="5" bestFit="1" customWidth="1"/>
    <col min="15614" max="15614" width="9.85546875" style="5" bestFit="1" customWidth="1"/>
    <col min="15615" max="15616" width="9.140625" style="5"/>
    <col min="15617" max="15618" width="10.42578125" style="5" bestFit="1" customWidth="1"/>
    <col min="15619" max="15848" width="9.140625" style="5"/>
    <col min="15849" max="15849" width="13.7109375" style="5" bestFit="1" customWidth="1"/>
    <col min="15850" max="15850" width="10.140625" style="5" bestFit="1" customWidth="1"/>
    <col min="15851" max="15851" width="10.5703125" style="5" bestFit="1" customWidth="1"/>
    <col min="15852" max="15853" width="11.140625" style="5" bestFit="1" customWidth="1"/>
    <col min="15854" max="15855" width="9.85546875" style="5" bestFit="1" customWidth="1"/>
    <col min="15856" max="15857" width="9.140625" style="5"/>
    <col min="15858" max="15858" width="10.5703125" style="5" bestFit="1" customWidth="1"/>
    <col min="15859" max="15860" width="10.5703125" style="5" customWidth="1"/>
    <col min="15861" max="15861" width="11.140625" style="5" bestFit="1" customWidth="1"/>
    <col min="15862" max="15863" width="11.7109375" style="5" bestFit="1" customWidth="1"/>
    <col min="15864" max="15864" width="8" style="5" bestFit="1" customWidth="1"/>
    <col min="15865" max="15866" width="8" style="5" customWidth="1"/>
    <col min="15867" max="15867" width="12" style="5" bestFit="1" customWidth="1"/>
    <col min="15868" max="15868" width="10.28515625" style="5" customWidth="1"/>
    <col min="15869" max="15869" width="9.5703125" style="5" bestFit="1" customWidth="1"/>
    <col min="15870" max="15870" width="9.85546875" style="5" bestFit="1" customWidth="1"/>
    <col min="15871" max="15872" width="9.140625" style="5"/>
    <col min="15873" max="15874" width="10.42578125" style="5" bestFit="1" customWidth="1"/>
    <col min="15875" max="16104" width="9.140625" style="5"/>
    <col min="16105" max="16105" width="13.7109375" style="5" bestFit="1" customWidth="1"/>
    <col min="16106" max="16106" width="10.140625" style="5" bestFit="1" customWidth="1"/>
    <col min="16107" max="16107" width="10.5703125" style="5" bestFit="1" customWidth="1"/>
    <col min="16108" max="16109" width="11.140625" style="5" bestFit="1" customWidth="1"/>
    <col min="16110" max="16111" width="9.85546875" style="5" bestFit="1" customWidth="1"/>
    <col min="16112" max="16113" width="9.140625" style="5"/>
    <col min="16114" max="16114" width="10.5703125" style="5" bestFit="1" customWidth="1"/>
    <col min="16115" max="16116" width="10.5703125" style="5" customWidth="1"/>
    <col min="16117" max="16117" width="11.140625" style="5" bestFit="1" customWidth="1"/>
    <col min="16118" max="16119" width="11.7109375" style="5" bestFit="1" customWidth="1"/>
    <col min="16120" max="16120" width="8" style="5" bestFit="1" customWidth="1"/>
    <col min="16121" max="16122" width="8" style="5" customWidth="1"/>
    <col min="16123" max="16123" width="12" style="5" bestFit="1" customWidth="1"/>
    <col min="16124" max="16124" width="10.28515625" style="5" customWidth="1"/>
    <col min="16125" max="16125" width="9.5703125" style="5" bestFit="1" customWidth="1"/>
    <col min="16126" max="16126" width="9.85546875" style="5" bestFit="1" customWidth="1"/>
    <col min="16127" max="16128" width="9.140625" style="5"/>
    <col min="16129" max="16130" width="10.42578125" style="5" bestFit="1" customWidth="1"/>
    <col min="16131" max="16384" width="9.140625" style="5"/>
  </cols>
  <sheetData>
    <row r="1" spans="1:5" x14ac:dyDescent="0.2">
      <c r="A1" s="2" t="s">
        <v>1</v>
      </c>
      <c r="B1" s="2" t="s">
        <v>0</v>
      </c>
      <c r="C1" s="2" t="s">
        <v>40</v>
      </c>
      <c r="D1" s="5" t="s">
        <v>28</v>
      </c>
      <c r="E1" s="5" t="s">
        <v>29</v>
      </c>
    </row>
    <row r="2" spans="1:5" x14ac:dyDescent="0.2">
      <c r="A2" s="3">
        <v>37622</v>
      </c>
      <c r="B2" s="8">
        <f t="shared" ref="B2:B33" si="0">YEAR(A2)</f>
        <v>2003</v>
      </c>
      <c r="C2" s="4">
        <v>82768410</v>
      </c>
      <c r="D2" s="5">
        <v>83172858.544806838</v>
      </c>
      <c r="E2" s="20">
        <f t="shared" ref="E2:E33" si="1">ABS(D2-C2)/C2</f>
        <v>4.8865085702001288E-3</v>
      </c>
    </row>
    <row r="3" spans="1:5" x14ac:dyDescent="0.2">
      <c r="A3" s="3">
        <v>37653</v>
      </c>
      <c r="B3" s="8">
        <f t="shared" si="0"/>
        <v>2003</v>
      </c>
      <c r="C3" s="4">
        <v>76583427</v>
      </c>
      <c r="D3" s="5">
        <v>77949808.754253075</v>
      </c>
      <c r="E3" s="20">
        <f t="shared" si="1"/>
        <v>1.7841742107637393E-2</v>
      </c>
    </row>
    <row r="4" spans="1:5" x14ac:dyDescent="0.2">
      <c r="A4" s="3">
        <v>37681</v>
      </c>
      <c r="B4" s="8">
        <f t="shared" si="0"/>
        <v>2003</v>
      </c>
      <c r="C4" s="4">
        <v>82211590</v>
      </c>
      <c r="D4" s="5">
        <v>81723280.912223056</v>
      </c>
      <c r="E4" s="20">
        <f t="shared" si="1"/>
        <v>5.9396623733581119E-3</v>
      </c>
    </row>
    <row r="5" spans="1:5" x14ac:dyDescent="0.2">
      <c r="A5" s="3">
        <v>37712</v>
      </c>
      <c r="B5" s="8">
        <f t="shared" si="0"/>
        <v>2003</v>
      </c>
      <c r="C5" s="4">
        <v>76688842</v>
      </c>
      <c r="D5" s="5">
        <v>77423243.558254823</v>
      </c>
      <c r="E5" s="20">
        <f t="shared" si="1"/>
        <v>9.5763808541381168E-3</v>
      </c>
    </row>
    <row r="6" spans="1:5" x14ac:dyDescent="0.2">
      <c r="A6" s="3">
        <v>37742</v>
      </c>
      <c r="B6" s="8">
        <f t="shared" si="0"/>
        <v>2003</v>
      </c>
      <c r="C6" s="4">
        <v>75643162</v>
      </c>
      <c r="D6" s="5">
        <v>78010536.278136462</v>
      </c>
      <c r="E6" s="20">
        <f t="shared" si="1"/>
        <v>3.1296606534460605E-2</v>
      </c>
    </row>
    <row r="7" spans="1:5" x14ac:dyDescent="0.2">
      <c r="A7" s="3">
        <v>37773</v>
      </c>
      <c r="B7" s="8">
        <f t="shared" si="0"/>
        <v>2003</v>
      </c>
      <c r="C7" s="4">
        <v>77395094</v>
      </c>
      <c r="D7" s="5">
        <v>78569500.91981408</v>
      </c>
      <c r="E7" s="20">
        <f t="shared" si="1"/>
        <v>1.5174177833727808E-2</v>
      </c>
    </row>
    <row r="8" spans="1:5" x14ac:dyDescent="0.2">
      <c r="A8" s="3">
        <v>37803</v>
      </c>
      <c r="B8" s="8">
        <f t="shared" si="0"/>
        <v>2003</v>
      </c>
      <c r="C8" s="4">
        <v>85584277</v>
      </c>
      <c r="D8" s="5">
        <v>85499447.904803425</v>
      </c>
      <c r="E8" s="20">
        <f t="shared" si="1"/>
        <v>9.9117616190851185E-4</v>
      </c>
    </row>
    <row r="9" spans="1:5" x14ac:dyDescent="0.2">
      <c r="A9" s="3">
        <v>37834</v>
      </c>
      <c r="B9" s="8">
        <f t="shared" si="0"/>
        <v>2003</v>
      </c>
      <c r="C9" s="4">
        <v>80381442</v>
      </c>
      <c r="D9" s="5">
        <v>86038695.730996832</v>
      </c>
      <c r="E9" s="20">
        <f t="shared" si="1"/>
        <v>7.0380097572731184E-2</v>
      </c>
    </row>
    <row r="10" spans="1:5" x14ac:dyDescent="0.2">
      <c r="A10" s="3">
        <v>37865</v>
      </c>
      <c r="B10" s="8">
        <f t="shared" si="0"/>
        <v>2003</v>
      </c>
      <c r="C10" s="4">
        <v>80424090</v>
      </c>
      <c r="D10" s="5">
        <v>78967543.625880063</v>
      </c>
      <c r="E10" s="20">
        <f t="shared" si="1"/>
        <v>1.8110821945513309E-2</v>
      </c>
    </row>
    <row r="11" spans="1:5" x14ac:dyDescent="0.2">
      <c r="A11" s="3">
        <v>37895</v>
      </c>
      <c r="B11" s="8">
        <f t="shared" si="0"/>
        <v>2003</v>
      </c>
      <c r="C11" s="4">
        <v>77858426</v>
      </c>
      <c r="D11" s="5">
        <v>77883113.812252462</v>
      </c>
      <c r="E11" s="20">
        <f t="shared" si="1"/>
        <v>3.170859407363554E-4</v>
      </c>
    </row>
    <row r="12" spans="1:5" x14ac:dyDescent="0.2">
      <c r="A12" s="3">
        <v>37926</v>
      </c>
      <c r="B12" s="8">
        <f t="shared" si="0"/>
        <v>2003</v>
      </c>
      <c r="C12" s="4">
        <v>76495907</v>
      </c>
      <c r="D12" s="5">
        <v>76958336.835146412</v>
      </c>
      <c r="E12" s="20">
        <f t="shared" si="1"/>
        <v>6.0451578820604384E-3</v>
      </c>
    </row>
    <row r="13" spans="1:5" x14ac:dyDescent="0.2">
      <c r="A13" s="3">
        <v>37956</v>
      </c>
      <c r="B13" s="8">
        <f t="shared" si="0"/>
        <v>2003</v>
      </c>
      <c r="C13" s="4">
        <v>76737586</v>
      </c>
      <c r="D13" s="5">
        <v>79447430.697404638</v>
      </c>
      <c r="E13" s="20">
        <f t="shared" si="1"/>
        <v>3.5313134523213149E-2</v>
      </c>
    </row>
    <row r="14" spans="1:5" x14ac:dyDescent="0.2">
      <c r="A14" s="3">
        <v>37987</v>
      </c>
      <c r="B14" s="8">
        <f t="shared" si="0"/>
        <v>2004</v>
      </c>
      <c r="C14" s="4">
        <v>83579788</v>
      </c>
      <c r="D14" s="5">
        <v>83440830.324482903</v>
      </c>
      <c r="E14" s="20">
        <f t="shared" si="1"/>
        <v>1.6625751134604111E-3</v>
      </c>
    </row>
    <row r="15" spans="1:5" x14ac:dyDescent="0.2">
      <c r="A15" s="3">
        <v>38018</v>
      </c>
      <c r="B15" s="8">
        <f t="shared" si="0"/>
        <v>2004</v>
      </c>
      <c r="C15" s="4">
        <v>78665825</v>
      </c>
      <c r="D15" s="5">
        <v>78990411.28052713</v>
      </c>
      <c r="E15" s="20">
        <f t="shared" si="1"/>
        <v>4.1261409325730677E-3</v>
      </c>
    </row>
    <row r="16" spans="1:5" x14ac:dyDescent="0.2">
      <c r="A16" s="3">
        <v>38047</v>
      </c>
      <c r="B16" s="8">
        <f t="shared" si="0"/>
        <v>2004</v>
      </c>
      <c r="C16" s="4">
        <v>81904568</v>
      </c>
      <c r="D16" s="5">
        <v>81311233.251458168</v>
      </c>
      <c r="E16" s="20">
        <f t="shared" si="1"/>
        <v>7.244220475490842E-3</v>
      </c>
    </row>
    <row r="17" spans="1:5" x14ac:dyDescent="0.2">
      <c r="A17" s="3">
        <v>38078</v>
      </c>
      <c r="B17" s="8">
        <f t="shared" si="0"/>
        <v>2004</v>
      </c>
      <c r="C17" s="4">
        <v>75763152</v>
      </c>
      <c r="D17" s="5">
        <v>77131277.947946385</v>
      </c>
      <c r="E17" s="20">
        <f t="shared" si="1"/>
        <v>1.8057933333428162E-2</v>
      </c>
    </row>
    <row r="18" spans="1:5" x14ac:dyDescent="0.2">
      <c r="A18" s="3">
        <v>38108</v>
      </c>
      <c r="B18" s="8">
        <f t="shared" si="0"/>
        <v>2004</v>
      </c>
      <c r="C18" s="4">
        <v>78496582</v>
      </c>
      <c r="D18" s="5">
        <v>78629136.157459259</v>
      </c>
      <c r="E18" s="20">
        <f t="shared" si="1"/>
        <v>1.6886615198004294E-3</v>
      </c>
    </row>
    <row r="19" spans="1:5" x14ac:dyDescent="0.2">
      <c r="A19" s="3">
        <v>38139</v>
      </c>
      <c r="B19" s="8">
        <f t="shared" si="0"/>
        <v>2004</v>
      </c>
      <c r="C19" s="4">
        <v>80544814</v>
      </c>
      <c r="D19" s="5">
        <v>77492569.072154537</v>
      </c>
      <c r="E19" s="20">
        <f t="shared" si="1"/>
        <v>3.7894990083973165E-2</v>
      </c>
    </row>
    <row r="20" spans="1:5" x14ac:dyDescent="0.2">
      <c r="A20" s="3">
        <v>38169</v>
      </c>
      <c r="B20" s="8">
        <f t="shared" si="0"/>
        <v>2004</v>
      </c>
      <c r="C20" s="4">
        <v>82237798</v>
      </c>
      <c r="D20" s="5">
        <v>84140655.3879195</v>
      </c>
      <c r="E20" s="20">
        <f t="shared" si="1"/>
        <v>2.3138476882850152E-2</v>
      </c>
    </row>
    <row r="21" spans="1:5" x14ac:dyDescent="0.2">
      <c r="A21" s="3">
        <v>38200</v>
      </c>
      <c r="B21" s="8">
        <f t="shared" si="0"/>
        <v>2004</v>
      </c>
      <c r="C21" s="4">
        <v>82890009</v>
      </c>
      <c r="D21" s="5">
        <v>82185228.590746656</v>
      </c>
      <c r="E21" s="20">
        <f t="shared" si="1"/>
        <v>8.5025978131253906E-3</v>
      </c>
    </row>
    <row r="22" spans="1:5" x14ac:dyDescent="0.2">
      <c r="A22" s="3">
        <v>38231</v>
      </c>
      <c r="B22" s="8">
        <f t="shared" si="0"/>
        <v>2004</v>
      </c>
      <c r="C22" s="4">
        <v>80286544</v>
      </c>
      <c r="D22" s="5">
        <v>79882204.151452094</v>
      </c>
      <c r="E22" s="20">
        <f t="shared" si="1"/>
        <v>5.0362094119770018E-3</v>
      </c>
    </row>
    <row r="23" spans="1:5" x14ac:dyDescent="0.2">
      <c r="A23" s="3">
        <v>38261</v>
      </c>
      <c r="B23" s="8">
        <f t="shared" si="0"/>
        <v>2004</v>
      </c>
      <c r="C23" s="4">
        <v>78562718</v>
      </c>
      <c r="D23" s="5">
        <v>77153740.854032189</v>
      </c>
      <c r="E23" s="20">
        <f t="shared" si="1"/>
        <v>1.7934424646151009E-2</v>
      </c>
    </row>
    <row r="24" spans="1:5" x14ac:dyDescent="0.2">
      <c r="A24" s="3">
        <v>38292</v>
      </c>
      <c r="B24" s="8">
        <f t="shared" si="0"/>
        <v>2004</v>
      </c>
      <c r="C24" s="4">
        <v>78684174</v>
      </c>
      <c r="D24" s="5">
        <v>76365500.011566937</v>
      </c>
      <c r="E24" s="20">
        <f t="shared" si="1"/>
        <v>2.9468111191369474E-2</v>
      </c>
    </row>
    <row r="25" spans="1:5" x14ac:dyDescent="0.2">
      <c r="A25" s="3">
        <v>38322</v>
      </c>
      <c r="B25" s="8">
        <f t="shared" si="0"/>
        <v>2004</v>
      </c>
      <c r="C25" s="4">
        <v>79760239</v>
      </c>
      <c r="D25" s="5">
        <v>79534380.551840827</v>
      </c>
      <c r="E25" s="20">
        <f t="shared" si="1"/>
        <v>2.8317172941165979E-3</v>
      </c>
    </row>
    <row r="26" spans="1:5" x14ac:dyDescent="0.2">
      <c r="A26" s="3">
        <v>38353</v>
      </c>
      <c r="B26" s="8">
        <f t="shared" si="0"/>
        <v>2005</v>
      </c>
      <c r="C26" s="4">
        <v>87883841</v>
      </c>
      <c r="D26" s="5">
        <v>82394354.794657767</v>
      </c>
      <c r="E26" s="20">
        <f t="shared" si="1"/>
        <v>6.2462975478532315E-2</v>
      </c>
    </row>
    <row r="27" spans="1:5" x14ac:dyDescent="0.2">
      <c r="A27" s="3">
        <v>38384</v>
      </c>
      <c r="B27" s="8">
        <f t="shared" si="0"/>
        <v>2005</v>
      </c>
      <c r="C27" s="4">
        <v>79239244</v>
      </c>
      <c r="D27" s="5">
        <v>77045927.646737501</v>
      </c>
      <c r="E27" s="20">
        <f t="shared" si="1"/>
        <v>2.7679672881060033E-2</v>
      </c>
    </row>
    <row r="28" spans="1:5" x14ac:dyDescent="0.2">
      <c r="A28" s="3">
        <v>38412</v>
      </c>
      <c r="B28" s="8">
        <f t="shared" si="0"/>
        <v>2005</v>
      </c>
      <c r="C28" s="4">
        <v>83758720</v>
      </c>
      <c r="D28" s="5">
        <v>81463017.738116816</v>
      </c>
      <c r="E28" s="20">
        <f t="shared" si="1"/>
        <v>2.7408516532764403E-2</v>
      </c>
    </row>
    <row r="29" spans="1:5" x14ac:dyDescent="0.2">
      <c r="A29" s="3">
        <v>38443</v>
      </c>
      <c r="B29" s="8">
        <f t="shared" si="0"/>
        <v>2005</v>
      </c>
      <c r="C29" s="4">
        <v>77896246</v>
      </c>
      <c r="D29" s="5">
        <v>76945515.674128324</v>
      </c>
      <c r="E29" s="20">
        <f t="shared" si="1"/>
        <v>1.220508528577457E-2</v>
      </c>
    </row>
    <row r="30" spans="1:5" x14ac:dyDescent="0.2">
      <c r="A30" s="3">
        <v>38473</v>
      </c>
      <c r="B30" s="8">
        <f t="shared" si="0"/>
        <v>2005</v>
      </c>
      <c r="C30" s="4">
        <v>79486296</v>
      </c>
      <c r="D30" s="5">
        <v>78538927.923286766</v>
      </c>
      <c r="E30" s="20">
        <f t="shared" si="1"/>
        <v>1.1918634083958752E-2</v>
      </c>
    </row>
    <row r="31" spans="1:5" x14ac:dyDescent="0.2">
      <c r="A31" s="3">
        <v>38504</v>
      </c>
      <c r="B31" s="8">
        <f t="shared" si="0"/>
        <v>2005</v>
      </c>
      <c r="C31" s="4">
        <v>86984309</v>
      </c>
      <c r="D31" s="5">
        <v>84211825.332276329</v>
      </c>
      <c r="E31" s="20">
        <f t="shared" si="1"/>
        <v>3.1873376929667518E-2</v>
      </c>
    </row>
    <row r="32" spans="1:5" x14ac:dyDescent="0.2">
      <c r="A32" s="3">
        <v>38534</v>
      </c>
      <c r="B32" s="8">
        <f t="shared" si="0"/>
        <v>2005</v>
      </c>
      <c r="C32" s="4">
        <v>88101741</v>
      </c>
      <c r="D32" s="5">
        <v>90152856.266324684</v>
      </c>
      <c r="E32" s="20">
        <f t="shared" si="1"/>
        <v>2.3281211506645302E-2</v>
      </c>
    </row>
    <row r="33" spans="1:5" x14ac:dyDescent="0.2">
      <c r="A33" s="3">
        <v>38565</v>
      </c>
      <c r="B33" s="8">
        <f t="shared" si="0"/>
        <v>2005</v>
      </c>
      <c r="C33" s="4">
        <v>88099534</v>
      </c>
      <c r="D33" s="5">
        <v>87280563.179239348</v>
      </c>
      <c r="E33" s="20">
        <f t="shared" si="1"/>
        <v>9.2959722211544554E-3</v>
      </c>
    </row>
    <row r="34" spans="1:5" x14ac:dyDescent="0.2">
      <c r="A34" s="3">
        <v>38596</v>
      </c>
      <c r="B34" s="8">
        <f t="shared" ref="B34:B65" si="2">YEAR(A34)</f>
        <v>2005</v>
      </c>
      <c r="C34" s="4">
        <v>82921459</v>
      </c>
      <c r="D34" s="5">
        <v>80960856.311781228</v>
      </c>
      <c r="E34" s="20">
        <f t="shared" ref="E34:E65" si="3">ABS(D34-C34)/C34</f>
        <v>2.3644092999120681E-2</v>
      </c>
    </row>
    <row r="35" spans="1:5" x14ac:dyDescent="0.2">
      <c r="A35" s="3">
        <v>38626</v>
      </c>
      <c r="B35" s="8">
        <f t="shared" si="2"/>
        <v>2005</v>
      </c>
      <c r="C35" s="4">
        <v>79551766</v>
      </c>
      <c r="D35" s="5">
        <v>78403114.958588421</v>
      </c>
      <c r="E35" s="20">
        <f t="shared" si="3"/>
        <v>1.4439038869502641E-2</v>
      </c>
    </row>
    <row r="36" spans="1:5" x14ac:dyDescent="0.2">
      <c r="A36" s="3">
        <v>38657</v>
      </c>
      <c r="B36" s="8">
        <f t="shared" si="2"/>
        <v>2005</v>
      </c>
      <c r="C36" s="4">
        <v>80156802</v>
      </c>
      <c r="D36" s="5">
        <v>76991773.39535141</v>
      </c>
      <c r="E36" s="20">
        <f t="shared" si="3"/>
        <v>3.9485465059454217E-2</v>
      </c>
    </row>
    <row r="37" spans="1:5" x14ac:dyDescent="0.2">
      <c r="A37" s="3">
        <v>38687</v>
      </c>
      <c r="B37" s="8">
        <f t="shared" si="2"/>
        <v>2005</v>
      </c>
      <c r="C37" s="4">
        <v>81292738</v>
      </c>
      <c r="D37" s="5">
        <v>79669703.598688483</v>
      </c>
      <c r="E37" s="20">
        <f t="shared" si="3"/>
        <v>1.9965306142247501E-2</v>
      </c>
    </row>
    <row r="38" spans="1:5" x14ac:dyDescent="0.2">
      <c r="A38" s="3">
        <v>38718</v>
      </c>
      <c r="B38" s="8">
        <f t="shared" si="2"/>
        <v>2006</v>
      </c>
      <c r="C38" s="4">
        <v>84001283</v>
      </c>
      <c r="D38" s="5">
        <v>81109075.841963857</v>
      </c>
      <c r="E38" s="20">
        <f t="shared" si="3"/>
        <v>3.4430511710590687E-2</v>
      </c>
    </row>
    <row r="39" spans="1:5" x14ac:dyDescent="0.2">
      <c r="A39" s="3">
        <v>38749</v>
      </c>
      <c r="B39" s="8">
        <f t="shared" si="2"/>
        <v>2006</v>
      </c>
      <c r="C39" s="4">
        <v>77779059</v>
      </c>
      <c r="D39" s="5">
        <v>76924087.319688469</v>
      </c>
      <c r="E39" s="20">
        <f t="shared" si="3"/>
        <v>1.0992311957792274E-2</v>
      </c>
    </row>
    <row r="40" spans="1:5" x14ac:dyDescent="0.2">
      <c r="A40" s="3">
        <v>38777</v>
      </c>
      <c r="B40" s="8">
        <f t="shared" si="2"/>
        <v>2006</v>
      </c>
      <c r="C40" s="4">
        <v>83749692</v>
      </c>
      <c r="D40" s="5">
        <v>80822994.705407038</v>
      </c>
      <c r="E40" s="20">
        <f t="shared" si="3"/>
        <v>3.4945767855396548E-2</v>
      </c>
    </row>
    <row r="41" spans="1:5" x14ac:dyDescent="0.2">
      <c r="A41" s="3">
        <v>38808</v>
      </c>
      <c r="B41" s="8">
        <f t="shared" si="2"/>
        <v>2006</v>
      </c>
      <c r="C41" s="4">
        <v>74769717</v>
      </c>
      <c r="D41" s="5">
        <v>76433408.178524464</v>
      </c>
      <c r="E41" s="20">
        <f t="shared" si="3"/>
        <v>2.225086900522125E-2</v>
      </c>
    </row>
    <row r="42" spans="1:5" x14ac:dyDescent="0.2">
      <c r="A42" s="3">
        <v>38838</v>
      </c>
      <c r="B42" s="8">
        <f t="shared" si="2"/>
        <v>2006</v>
      </c>
      <c r="C42" s="4">
        <v>79191069</v>
      </c>
      <c r="D42" s="5">
        <v>79002527.999160334</v>
      </c>
      <c r="E42" s="20">
        <f t="shared" si="3"/>
        <v>2.3808366678276E-3</v>
      </c>
    </row>
    <row r="43" spans="1:5" x14ac:dyDescent="0.2">
      <c r="A43" s="3">
        <v>38869</v>
      </c>
      <c r="B43" s="8">
        <f t="shared" si="2"/>
        <v>2006</v>
      </c>
      <c r="C43" s="4">
        <v>83409824</v>
      </c>
      <c r="D43" s="5">
        <v>80446230.195207298</v>
      </c>
      <c r="E43" s="20">
        <f t="shared" si="3"/>
        <v>3.5530512626338863E-2</v>
      </c>
    </row>
    <row r="44" spans="1:5" x14ac:dyDescent="0.2">
      <c r="A44" s="3">
        <v>38899</v>
      </c>
      <c r="B44" s="8">
        <f t="shared" si="2"/>
        <v>2006</v>
      </c>
      <c r="C44" s="4">
        <v>87535072</v>
      </c>
      <c r="D44" s="5">
        <v>89021815.703605771</v>
      </c>
      <c r="E44" s="20">
        <f t="shared" si="3"/>
        <v>1.698454881725317E-2</v>
      </c>
    </row>
    <row r="45" spans="1:5" x14ac:dyDescent="0.2">
      <c r="A45" s="3">
        <v>38930</v>
      </c>
      <c r="B45" s="8">
        <f t="shared" si="2"/>
        <v>2006</v>
      </c>
      <c r="C45" s="4">
        <v>85467855</v>
      </c>
      <c r="D45" s="5">
        <v>85330352.429010466</v>
      </c>
      <c r="E45" s="20">
        <f t="shared" si="3"/>
        <v>1.6088220652025753E-3</v>
      </c>
    </row>
    <row r="46" spans="1:5" x14ac:dyDescent="0.2">
      <c r="A46" s="3">
        <v>38961</v>
      </c>
      <c r="B46" s="8">
        <f t="shared" si="2"/>
        <v>2006</v>
      </c>
      <c r="C46" s="4">
        <v>77924768</v>
      </c>
      <c r="D46" s="5">
        <v>78327080.80753924</v>
      </c>
      <c r="E46" s="20">
        <f t="shared" si="3"/>
        <v>5.1628361285495196E-3</v>
      </c>
    </row>
    <row r="47" spans="1:5" x14ac:dyDescent="0.2">
      <c r="A47" s="3">
        <v>38991</v>
      </c>
      <c r="B47" s="8">
        <f t="shared" si="2"/>
        <v>2006</v>
      </c>
      <c r="C47" s="4">
        <v>78147283</v>
      </c>
      <c r="D47" s="5">
        <v>77605620.145456672</v>
      </c>
      <c r="E47" s="20">
        <f t="shared" si="3"/>
        <v>6.9313075739732156E-3</v>
      </c>
    </row>
    <row r="48" spans="1:5" x14ac:dyDescent="0.2">
      <c r="A48" s="3">
        <v>39022</v>
      </c>
      <c r="B48" s="8">
        <f t="shared" si="2"/>
        <v>2006</v>
      </c>
      <c r="C48" s="4">
        <v>77305316</v>
      </c>
      <c r="D48" s="5">
        <v>76476100.574687496</v>
      </c>
      <c r="E48" s="20">
        <f t="shared" si="3"/>
        <v>1.0726499395106337E-2</v>
      </c>
    </row>
    <row r="49" spans="1:5" x14ac:dyDescent="0.2">
      <c r="A49" s="3">
        <v>39052</v>
      </c>
      <c r="B49" s="8">
        <f t="shared" si="2"/>
        <v>2006</v>
      </c>
      <c r="C49" s="4">
        <v>75502945</v>
      </c>
      <c r="D49" s="5">
        <v>78694154.461967647</v>
      </c>
      <c r="E49" s="20">
        <f t="shared" si="3"/>
        <v>4.2266026338014323E-2</v>
      </c>
    </row>
    <row r="50" spans="1:5" x14ac:dyDescent="0.2">
      <c r="A50" s="3">
        <v>39083</v>
      </c>
      <c r="B50" s="8">
        <f t="shared" si="2"/>
        <v>2007</v>
      </c>
      <c r="C50" s="4">
        <v>82238335</v>
      </c>
      <c r="D50" s="5">
        <v>82332996.760576904</v>
      </c>
      <c r="E50" s="20">
        <f t="shared" si="3"/>
        <v>1.1510661126213685E-3</v>
      </c>
    </row>
    <row r="51" spans="1:5" x14ac:dyDescent="0.2">
      <c r="A51" s="3">
        <v>39114</v>
      </c>
      <c r="B51" s="8">
        <f t="shared" si="2"/>
        <v>2007</v>
      </c>
      <c r="C51" s="4">
        <v>78151825</v>
      </c>
      <c r="D51" s="5">
        <v>78194936.700428963</v>
      </c>
      <c r="E51" s="20">
        <f t="shared" si="3"/>
        <v>5.516403542586844E-4</v>
      </c>
    </row>
    <row r="52" spans="1:5" x14ac:dyDescent="0.2">
      <c r="A52" s="3">
        <v>39142</v>
      </c>
      <c r="B52" s="8">
        <f t="shared" si="2"/>
        <v>2007</v>
      </c>
      <c r="C52" s="4">
        <v>82573885</v>
      </c>
      <c r="D52" s="5">
        <v>81648736.663109675</v>
      </c>
      <c r="E52" s="20">
        <f t="shared" si="3"/>
        <v>1.1203885306962667E-2</v>
      </c>
    </row>
    <row r="53" spans="1:5" x14ac:dyDescent="0.2">
      <c r="A53" s="3">
        <v>39173</v>
      </c>
      <c r="B53" s="8">
        <f t="shared" si="2"/>
        <v>2007</v>
      </c>
      <c r="C53" s="4">
        <v>76960082</v>
      </c>
      <c r="D53" s="5">
        <v>77228164.309739947</v>
      </c>
      <c r="E53" s="20">
        <f t="shared" si="3"/>
        <v>3.4833942840646571E-3</v>
      </c>
    </row>
    <row r="54" spans="1:5" x14ac:dyDescent="0.2">
      <c r="A54" s="3">
        <v>39203</v>
      </c>
      <c r="B54" s="8">
        <f t="shared" si="2"/>
        <v>2007</v>
      </c>
      <c r="C54" s="4">
        <v>80343380</v>
      </c>
      <c r="D54" s="5">
        <v>78853028.599012643</v>
      </c>
      <c r="E54" s="20">
        <f t="shared" si="3"/>
        <v>1.8549772252391634E-2</v>
      </c>
    </row>
    <row r="55" spans="1:5" x14ac:dyDescent="0.2">
      <c r="A55" s="3">
        <v>39234</v>
      </c>
      <c r="B55" s="8">
        <f t="shared" si="2"/>
        <v>2007</v>
      </c>
      <c r="C55" s="4">
        <v>83934983</v>
      </c>
      <c r="D55" s="5">
        <v>81462632.277214989</v>
      </c>
      <c r="E55" s="20">
        <f t="shared" si="3"/>
        <v>2.9455545642810353E-2</v>
      </c>
    </row>
    <row r="56" spans="1:5" x14ac:dyDescent="0.2">
      <c r="A56" s="3">
        <v>39264</v>
      </c>
      <c r="B56" s="8">
        <f t="shared" si="2"/>
        <v>2007</v>
      </c>
      <c r="C56" s="4">
        <v>85368303</v>
      </c>
      <c r="D56" s="5">
        <v>85446277.651005477</v>
      </c>
      <c r="E56" s="20">
        <f t="shared" si="3"/>
        <v>9.1339113307051115E-4</v>
      </c>
    </row>
    <row r="57" spans="1:5" x14ac:dyDescent="0.2">
      <c r="A57" s="3">
        <v>39295</v>
      </c>
      <c r="B57" s="8">
        <f t="shared" si="2"/>
        <v>2007</v>
      </c>
      <c r="C57" s="4">
        <v>85986959</v>
      </c>
      <c r="D57" s="5">
        <v>87406981.636978954</v>
      </c>
      <c r="E57" s="20">
        <f t="shared" si="3"/>
        <v>1.6514395362893973E-2</v>
      </c>
    </row>
    <row r="58" spans="1:5" x14ac:dyDescent="0.2">
      <c r="A58" s="3">
        <v>39326</v>
      </c>
      <c r="B58" s="8">
        <f t="shared" si="2"/>
        <v>2007</v>
      </c>
      <c r="C58" s="4">
        <v>79914933</v>
      </c>
      <c r="D58" s="5">
        <v>80291605.121915072</v>
      </c>
      <c r="E58" s="20">
        <f t="shared" si="3"/>
        <v>4.7134134732375009E-3</v>
      </c>
    </row>
    <row r="59" spans="1:5" x14ac:dyDescent="0.2">
      <c r="A59" s="3">
        <v>39356</v>
      </c>
      <c r="B59" s="8">
        <f t="shared" si="2"/>
        <v>2007</v>
      </c>
      <c r="C59" s="4">
        <v>79550306</v>
      </c>
      <c r="D59" s="5">
        <v>77796855.438183561</v>
      </c>
      <c r="E59" s="20">
        <f t="shared" si="3"/>
        <v>2.204203415404133E-2</v>
      </c>
    </row>
    <row r="60" spans="1:5" x14ac:dyDescent="0.2">
      <c r="A60" s="3">
        <v>39387</v>
      </c>
      <c r="B60" s="8">
        <f t="shared" si="2"/>
        <v>2007</v>
      </c>
      <c r="C60" s="4">
        <v>76837653</v>
      </c>
      <c r="D60" s="5">
        <v>77079365.695949346</v>
      </c>
      <c r="E60" s="20">
        <f t="shared" si="3"/>
        <v>3.1457584466998991E-3</v>
      </c>
    </row>
    <row r="61" spans="1:5" x14ac:dyDescent="0.2">
      <c r="A61" s="3">
        <v>39417</v>
      </c>
      <c r="B61" s="8">
        <f t="shared" si="2"/>
        <v>2007</v>
      </c>
      <c r="C61" s="4">
        <v>77418749</v>
      </c>
      <c r="D61" s="5">
        <v>79601291.149117157</v>
      </c>
      <c r="E61" s="20">
        <f t="shared" si="3"/>
        <v>2.8191390035470051E-2</v>
      </c>
    </row>
    <row r="62" spans="1:5" x14ac:dyDescent="0.2">
      <c r="A62" s="3">
        <v>39448</v>
      </c>
      <c r="B62" s="8">
        <f t="shared" si="2"/>
        <v>2008</v>
      </c>
      <c r="C62" s="4">
        <v>82434516</v>
      </c>
      <c r="D62" s="5">
        <v>82010079.448674396</v>
      </c>
      <c r="E62" s="20">
        <f t="shared" si="3"/>
        <v>5.148772285211262E-3</v>
      </c>
    </row>
    <row r="63" spans="1:5" x14ac:dyDescent="0.2">
      <c r="A63" s="3">
        <v>39479</v>
      </c>
      <c r="B63" s="8">
        <f t="shared" si="2"/>
        <v>2008</v>
      </c>
      <c r="C63" s="4">
        <v>77683397</v>
      </c>
      <c r="D63" s="5">
        <v>79037352.234943345</v>
      </c>
      <c r="E63" s="20">
        <f t="shared" si="3"/>
        <v>1.7429145573324312E-2</v>
      </c>
    </row>
    <row r="64" spans="1:5" x14ac:dyDescent="0.2">
      <c r="A64" s="3">
        <v>39508</v>
      </c>
      <c r="B64" s="8">
        <f t="shared" si="2"/>
        <v>2008</v>
      </c>
      <c r="C64" s="4">
        <v>79014173</v>
      </c>
      <c r="D64" s="5">
        <v>81966401.975119025</v>
      </c>
      <c r="E64" s="20">
        <f t="shared" si="3"/>
        <v>3.7363283864516615E-2</v>
      </c>
    </row>
    <row r="65" spans="1:5" x14ac:dyDescent="0.2">
      <c r="A65" s="3">
        <v>39539</v>
      </c>
      <c r="B65" s="8">
        <f t="shared" si="2"/>
        <v>2008</v>
      </c>
      <c r="C65" s="4">
        <v>75002971</v>
      </c>
      <c r="D65" s="5">
        <v>76492689.715025693</v>
      </c>
      <c r="E65" s="20">
        <f t="shared" si="3"/>
        <v>1.9862129395190133E-2</v>
      </c>
    </row>
    <row r="66" spans="1:5" x14ac:dyDescent="0.2">
      <c r="A66" s="3">
        <v>39569</v>
      </c>
      <c r="B66" s="8">
        <f t="shared" ref="B66:B97" si="4">YEAR(A66)</f>
        <v>2008</v>
      </c>
      <c r="C66" s="4">
        <v>75240970</v>
      </c>
      <c r="D66" s="5">
        <v>78325134.267589003</v>
      </c>
      <c r="E66" s="20">
        <f t="shared" ref="E66:E97" si="5">ABS(D66-C66)/C66</f>
        <v>4.0990490521174872E-2</v>
      </c>
    </row>
    <row r="67" spans="1:5" x14ac:dyDescent="0.2">
      <c r="A67" s="3">
        <v>39600</v>
      </c>
      <c r="B67" s="8">
        <f t="shared" si="4"/>
        <v>2008</v>
      </c>
      <c r="C67" s="4">
        <v>78608887</v>
      </c>
      <c r="D67" s="5">
        <v>79843016.547672614</v>
      </c>
      <c r="E67" s="20">
        <f t="shared" si="5"/>
        <v>1.5699618640734787E-2</v>
      </c>
    </row>
    <row r="68" spans="1:5" x14ac:dyDescent="0.2">
      <c r="A68" s="3">
        <v>39630</v>
      </c>
      <c r="B68" s="8">
        <f t="shared" si="4"/>
        <v>2008</v>
      </c>
      <c r="C68" s="4">
        <v>84457848</v>
      </c>
      <c r="D68" s="5">
        <v>85178574.912289873</v>
      </c>
      <c r="E68" s="20">
        <f t="shared" si="5"/>
        <v>8.5335694592866343E-3</v>
      </c>
    </row>
    <row r="69" spans="1:5" x14ac:dyDescent="0.2">
      <c r="A69" s="3">
        <v>39661</v>
      </c>
      <c r="B69" s="8">
        <f t="shared" si="4"/>
        <v>2008</v>
      </c>
      <c r="C69" s="4">
        <v>80678707</v>
      </c>
      <c r="D69" s="5">
        <v>82354328.900621802</v>
      </c>
      <c r="E69" s="20">
        <f t="shared" si="5"/>
        <v>2.0769072323157108E-2</v>
      </c>
    </row>
    <row r="70" spans="1:5" x14ac:dyDescent="0.2">
      <c r="A70" s="3">
        <v>39692</v>
      </c>
      <c r="B70" s="8">
        <f t="shared" si="4"/>
        <v>2008</v>
      </c>
      <c r="C70" s="4">
        <v>76880780</v>
      </c>
      <c r="D70" s="5">
        <v>78912227.307738841</v>
      </c>
      <c r="E70" s="20">
        <f t="shared" si="5"/>
        <v>2.6423344140614084E-2</v>
      </c>
    </row>
    <row r="71" spans="1:5" x14ac:dyDescent="0.2">
      <c r="A71" s="3">
        <v>39722</v>
      </c>
      <c r="B71" s="8">
        <f t="shared" si="4"/>
        <v>2008</v>
      </c>
      <c r="C71" s="4">
        <v>74988368</v>
      </c>
      <c r="D71" s="5">
        <v>72686047.730691463</v>
      </c>
      <c r="E71" s="20">
        <f t="shared" si="5"/>
        <v>3.0702365322959651E-2</v>
      </c>
    </row>
    <row r="72" spans="1:5" x14ac:dyDescent="0.2">
      <c r="A72" s="3">
        <v>39753</v>
      </c>
      <c r="B72" s="8">
        <f t="shared" si="4"/>
        <v>2008</v>
      </c>
      <c r="C72" s="4">
        <v>73331592</v>
      </c>
      <c r="D72" s="5">
        <v>72392325.272979498</v>
      </c>
      <c r="E72" s="20">
        <f t="shared" si="5"/>
        <v>1.2808486784529402E-2</v>
      </c>
    </row>
    <row r="73" spans="1:5" x14ac:dyDescent="0.2">
      <c r="A73" s="3">
        <v>39783</v>
      </c>
      <c r="B73" s="8">
        <f t="shared" si="4"/>
        <v>2008</v>
      </c>
      <c r="C73" s="4">
        <v>75182782</v>
      </c>
      <c r="D73" s="5">
        <v>74351083.231823906</v>
      </c>
      <c r="E73" s="20">
        <f t="shared" si="5"/>
        <v>1.106235691273161E-2</v>
      </c>
    </row>
    <row r="74" spans="1:5" x14ac:dyDescent="0.2">
      <c r="A74" s="3">
        <v>39814</v>
      </c>
      <c r="B74" s="8">
        <f t="shared" si="4"/>
        <v>2009</v>
      </c>
      <c r="C74" s="4">
        <v>78477185</v>
      </c>
      <c r="D74" s="5">
        <v>77821175.105504304</v>
      </c>
      <c r="E74" s="20">
        <f t="shared" si="5"/>
        <v>8.3592434475790109E-3</v>
      </c>
    </row>
    <row r="75" spans="1:5" x14ac:dyDescent="0.2">
      <c r="A75" s="3">
        <v>39845</v>
      </c>
      <c r="B75" s="8">
        <f t="shared" si="4"/>
        <v>2009</v>
      </c>
      <c r="C75" s="4">
        <v>69813296</v>
      </c>
      <c r="D75" s="5">
        <v>71429626.664806321</v>
      </c>
      <c r="E75" s="20">
        <f t="shared" si="5"/>
        <v>2.3152189588732799E-2</v>
      </c>
    </row>
    <row r="76" spans="1:5" x14ac:dyDescent="0.2">
      <c r="A76" s="3">
        <v>39873</v>
      </c>
      <c r="B76" s="8">
        <f t="shared" si="4"/>
        <v>2009</v>
      </c>
      <c r="C76" s="4">
        <v>74798495</v>
      </c>
      <c r="D76" s="5">
        <v>75813490.003096402</v>
      </c>
      <c r="E76" s="20">
        <f t="shared" si="5"/>
        <v>1.3569724940273219E-2</v>
      </c>
    </row>
    <row r="77" spans="1:5" x14ac:dyDescent="0.2">
      <c r="A77" s="3">
        <v>39904</v>
      </c>
      <c r="B77" s="8">
        <f t="shared" si="4"/>
        <v>2009</v>
      </c>
      <c r="C77" s="4">
        <v>69997321</v>
      </c>
      <c r="D77" s="5">
        <v>71152437.99414134</v>
      </c>
      <c r="E77" s="20">
        <f t="shared" si="5"/>
        <v>1.6502302911583434E-2</v>
      </c>
    </row>
    <row r="78" spans="1:5" x14ac:dyDescent="0.2">
      <c r="A78" s="3">
        <v>39934</v>
      </c>
      <c r="B78" s="8">
        <f t="shared" si="4"/>
        <v>2009</v>
      </c>
      <c r="C78" s="4">
        <v>71065529</v>
      </c>
      <c r="D78" s="5">
        <v>72880146.975763664</v>
      </c>
      <c r="E78" s="20">
        <f t="shared" si="5"/>
        <v>2.5534432815713843E-2</v>
      </c>
    </row>
    <row r="79" spans="1:5" x14ac:dyDescent="0.2">
      <c r="A79" s="3">
        <v>39965</v>
      </c>
      <c r="B79" s="8">
        <f t="shared" si="4"/>
        <v>2009</v>
      </c>
      <c r="C79" s="4">
        <v>72571304</v>
      </c>
      <c r="D79" s="5">
        <v>72244676.260701075</v>
      </c>
      <c r="E79" s="20">
        <f t="shared" si="5"/>
        <v>4.5007836609760356E-3</v>
      </c>
    </row>
    <row r="80" spans="1:5" x14ac:dyDescent="0.2">
      <c r="A80" s="3">
        <v>39995</v>
      </c>
      <c r="B80" s="8">
        <f t="shared" si="4"/>
        <v>2009</v>
      </c>
      <c r="C80" s="4">
        <v>76270069</v>
      </c>
      <c r="D80" s="5">
        <v>75591991.917925432</v>
      </c>
      <c r="E80" s="20">
        <f t="shared" si="5"/>
        <v>8.8904742183276066E-3</v>
      </c>
    </row>
    <row r="81" spans="1:5" x14ac:dyDescent="0.2">
      <c r="A81" s="3">
        <v>40026</v>
      </c>
      <c r="B81" s="8">
        <f t="shared" si="4"/>
        <v>2009</v>
      </c>
      <c r="C81" s="4">
        <v>77615469</v>
      </c>
      <c r="D81" s="5">
        <v>78744019.413932025</v>
      </c>
      <c r="E81" s="20">
        <f t="shared" si="5"/>
        <v>1.4540276937990614E-2</v>
      </c>
    </row>
    <row r="82" spans="1:5" x14ac:dyDescent="0.2">
      <c r="A82" s="3">
        <v>40057</v>
      </c>
      <c r="B82" s="8">
        <f t="shared" si="4"/>
        <v>2009</v>
      </c>
      <c r="C82" s="4">
        <v>72243328</v>
      </c>
      <c r="D82" s="5">
        <v>73572879.231293425</v>
      </c>
      <c r="E82" s="20">
        <f t="shared" si="5"/>
        <v>1.8403792683712259E-2</v>
      </c>
    </row>
    <row r="83" spans="1:5" x14ac:dyDescent="0.2">
      <c r="A83" s="3">
        <v>40087</v>
      </c>
      <c r="B83" s="8">
        <f t="shared" si="4"/>
        <v>2009</v>
      </c>
      <c r="C83" s="4">
        <v>71678170</v>
      </c>
      <c r="D83" s="5">
        <v>73277665.433556423</v>
      </c>
      <c r="E83" s="20">
        <f t="shared" si="5"/>
        <v>2.2314959122929932E-2</v>
      </c>
    </row>
    <row r="84" spans="1:5" x14ac:dyDescent="0.2">
      <c r="A84" s="3">
        <v>40118</v>
      </c>
      <c r="B84" s="8">
        <f t="shared" si="4"/>
        <v>2009</v>
      </c>
      <c r="C84" s="4">
        <v>70515402</v>
      </c>
      <c r="D84" s="5">
        <v>71691079.592097566</v>
      </c>
      <c r="E84" s="20">
        <f t="shared" si="5"/>
        <v>1.6672635463349773E-2</v>
      </c>
    </row>
    <row r="85" spans="1:5" x14ac:dyDescent="0.2">
      <c r="A85" s="3">
        <v>40148</v>
      </c>
      <c r="B85" s="8">
        <f t="shared" si="4"/>
        <v>2009</v>
      </c>
      <c r="C85" s="4">
        <v>74049852</v>
      </c>
      <c r="D85" s="5">
        <v>74796519.512906656</v>
      </c>
      <c r="E85" s="20">
        <f t="shared" si="5"/>
        <v>1.0083308646000476E-2</v>
      </c>
    </row>
    <row r="86" spans="1:5" x14ac:dyDescent="0.2">
      <c r="A86" s="3">
        <v>40179</v>
      </c>
      <c r="B86" s="8">
        <f t="shared" si="4"/>
        <v>2010</v>
      </c>
      <c r="C86" s="4">
        <v>77865432</v>
      </c>
      <c r="D86" s="5">
        <v>77636932.515703082</v>
      </c>
      <c r="E86" s="20">
        <f t="shared" si="5"/>
        <v>2.9345433323598323E-3</v>
      </c>
    </row>
    <row r="87" spans="1:5" x14ac:dyDescent="0.2">
      <c r="A87" s="3">
        <v>40210</v>
      </c>
      <c r="B87" s="8">
        <f t="shared" si="4"/>
        <v>2010</v>
      </c>
      <c r="C87" s="4">
        <v>70892677</v>
      </c>
      <c r="D87" s="5">
        <v>72165911.444869772</v>
      </c>
      <c r="E87" s="20">
        <f t="shared" si="5"/>
        <v>1.7960027731351878E-2</v>
      </c>
    </row>
    <row r="88" spans="1:5" x14ac:dyDescent="0.2">
      <c r="A88" s="3">
        <v>40238</v>
      </c>
      <c r="B88" s="8">
        <f t="shared" si="4"/>
        <v>2010</v>
      </c>
      <c r="C88" s="4">
        <v>76083324</v>
      </c>
      <c r="D88" s="5">
        <v>75653774.611463442</v>
      </c>
      <c r="E88" s="20">
        <f t="shared" si="5"/>
        <v>5.6457757883522225E-3</v>
      </c>
    </row>
    <row r="89" spans="1:5" x14ac:dyDescent="0.2">
      <c r="A89" s="3">
        <v>40269</v>
      </c>
      <c r="B89" s="8">
        <f t="shared" si="4"/>
        <v>2010</v>
      </c>
      <c r="C89" s="4">
        <v>70016664</v>
      </c>
      <c r="D89" s="5">
        <v>71090163.985346243</v>
      </c>
      <c r="E89" s="20">
        <f t="shared" si="5"/>
        <v>1.5332064168984727E-2</v>
      </c>
    </row>
    <row r="90" spans="1:5" x14ac:dyDescent="0.2">
      <c r="A90" s="3">
        <v>40299</v>
      </c>
      <c r="B90" s="8">
        <f t="shared" si="4"/>
        <v>2010</v>
      </c>
      <c r="C90" s="4">
        <v>75214102</v>
      </c>
      <c r="D90" s="5">
        <v>74420063.610699937</v>
      </c>
      <c r="E90" s="20">
        <f t="shared" si="5"/>
        <v>1.0557041408272922E-2</v>
      </c>
    </row>
    <row r="91" spans="1:5" x14ac:dyDescent="0.2">
      <c r="A91" s="3">
        <v>40330</v>
      </c>
      <c r="B91" s="8">
        <f t="shared" si="4"/>
        <v>2010</v>
      </c>
      <c r="C91" s="4">
        <v>78113215</v>
      </c>
      <c r="D91" s="5">
        <v>73646759.315773621</v>
      </c>
      <c r="E91" s="20">
        <f t="shared" si="5"/>
        <v>5.717925813482877E-2</v>
      </c>
    </row>
    <row r="92" spans="1:5" x14ac:dyDescent="0.2">
      <c r="A92" s="3">
        <v>40360</v>
      </c>
      <c r="B92" s="8">
        <f t="shared" si="4"/>
        <v>2010</v>
      </c>
      <c r="C92" s="4">
        <v>83811408</v>
      </c>
      <c r="D92" s="5">
        <v>83232380.394392192</v>
      </c>
      <c r="E92" s="20">
        <f t="shared" si="5"/>
        <v>6.9086967923007291E-3</v>
      </c>
    </row>
    <row r="93" spans="1:5" x14ac:dyDescent="0.2">
      <c r="A93" s="3">
        <v>40391</v>
      </c>
      <c r="B93" s="8">
        <f t="shared" si="4"/>
        <v>2010</v>
      </c>
      <c r="C93" s="4">
        <v>83014987</v>
      </c>
      <c r="D93" s="5">
        <v>82069849.439845562</v>
      </c>
      <c r="E93" s="20">
        <f t="shared" si="5"/>
        <v>1.1385143747049409E-2</v>
      </c>
    </row>
    <row r="94" spans="1:5" x14ac:dyDescent="0.2">
      <c r="A94" s="3">
        <v>40422</v>
      </c>
      <c r="B94" s="8">
        <f t="shared" si="4"/>
        <v>2010</v>
      </c>
      <c r="C94" s="4">
        <v>73574953</v>
      </c>
      <c r="D94" s="5">
        <v>74500271.399226665</v>
      </c>
      <c r="E94" s="20">
        <f t="shared" si="5"/>
        <v>1.2576540813103415E-2</v>
      </c>
    </row>
    <row r="95" spans="1:5" x14ac:dyDescent="0.2">
      <c r="A95" s="3">
        <v>40452</v>
      </c>
      <c r="B95" s="8">
        <f t="shared" si="4"/>
        <v>2010</v>
      </c>
      <c r="C95" s="4">
        <v>71065323</v>
      </c>
      <c r="D95" s="5">
        <v>72114441.738614902</v>
      </c>
      <c r="E95" s="20">
        <f t="shared" si="5"/>
        <v>1.4762737919518102E-2</v>
      </c>
    </row>
    <row r="96" spans="1:5" x14ac:dyDescent="0.2">
      <c r="A96" s="3">
        <v>40483</v>
      </c>
      <c r="B96" s="8">
        <f t="shared" si="4"/>
        <v>2010</v>
      </c>
      <c r="C96" s="4">
        <v>71655511</v>
      </c>
      <c r="D96" s="5">
        <v>71946443.860561952</v>
      </c>
      <c r="E96" s="20">
        <f t="shared" si="5"/>
        <v>4.0601602933506677E-3</v>
      </c>
    </row>
    <row r="97" spans="1:5" x14ac:dyDescent="0.2">
      <c r="A97" s="3">
        <v>40513</v>
      </c>
      <c r="B97" s="8">
        <f t="shared" si="4"/>
        <v>2010</v>
      </c>
      <c r="C97" s="4">
        <v>74889412</v>
      </c>
      <c r="D97" s="5">
        <v>74852133.756769359</v>
      </c>
      <c r="E97" s="20">
        <f t="shared" si="5"/>
        <v>4.9777721890299905E-4</v>
      </c>
    </row>
    <row r="98" spans="1:5" x14ac:dyDescent="0.2">
      <c r="A98" s="3">
        <v>40544</v>
      </c>
      <c r="B98" s="8">
        <f t="shared" ref="B98:B121" si="6">YEAR(A98)</f>
        <v>2011</v>
      </c>
      <c r="C98" s="4">
        <v>79314255</v>
      </c>
      <c r="D98" s="5">
        <v>78137859.398657471</v>
      </c>
      <c r="E98" s="20">
        <f t="shared" ref="E98:E121" si="7">ABS(D98-C98)/C98</f>
        <v>1.4832082849955901E-2</v>
      </c>
    </row>
    <row r="99" spans="1:5" x14ac:dyDescent="0.2">
      <c r="A99" s="3">
        <v>40575</v>
      </c>
      <c r="B99" s="8">
        <f t="shared" si="6"/>
        <v>2011</v>
      </c>
      <c r="C99" s="4">
        <v>71604165</v>
      </c>
      <c r="D99" s="5">
        <v>72195783.960911602</v>
      </c>
      <c r="E99" s="20">
        <f t="shared" si="7"/>
        <v>8.2623540252386406E-3</v>
      </c>
    </row>
    <row r="100" spans="1:5" x14ac:dyDescent="0.2">
      <c r="A100" s="3">
        <v>40603</v>
      </c>
      <c r="B100" s="8">
        <f t="shared" si="6"/>
        <v>2011</v>
      </c>
      <c r="C100" s="4">
        <v>79168308</v>
      </c>
      <c r="D100" s="5">
        <v>76109616.76744476</v>
      </c>
      <c r="E100" s="20">
        <f t="shared" si="7"/>
        <v>3.8635298768229839E-2</v>
      </c>
    </row>
    <row r="101" spans="1:5" x14ac:dyDescent="0.2">
      <c r="A101" s="3">
        <v>40634</v>
      </c>
      <c r="B101" s="8">
        <f t="shared" si="6"/>
        <v>2011</v>
      </c>
      <c r="C101" s="4">
        <v>71394821</v>
      </c>
      <c r="D101" s="5">
        <v>71337179.763872892</v>
      </c>
      <c r="E101" s="20">
        <f t="shared" si="7"/>
        <v>8.0735878765083441E-4</v>
      </c>
    </row>
    <row r="102" spans="1:5" x14ac:dyDescent="0.2">
      <c r="A102" s="3">
        <v>40664</v>
      </c>
      <c r="B102" s="8">
        <f t="shared" si="6"/>
        <v>2011</v>
      </c>
      <c r="C102" s="4">
        <v>74077734</v>
      </c>
      <c r="D102" s="5">
        <v>73027860.635513082</v>
      </c>
      <c r="E102" s="20">
        <f t="shared" si="7"/>
        <v>1.4172590167065827E-2</v>
      </c>
    </row>
    <row r="103" spans="1:5" x14ac:dyDescent="0.2">
      <c r="A103" s="3">
        <v>40695</v>
      </c>
      <c r="B103" s="8">
        <f t="shared" si="6"/>
        <v>2011</v>
      </c>
      <c r="C103" s="4">
        <v>76932742</v>
      </c>
      <c r="D103" s="5">
        <v>73540262.117317706</v>
      </c>
      <c r="E103" s="20">
        <f t="shared" si="7"/>
        <v>4.4096697901165327E-2</v>
      </c>
    </row>
    <row r="104" spans="1:5" x14ac:dyDescent="0.2">
      <c r="A104" s="3">
        <v>40725</v>
      </c>
      <c r="B104" s="8">
        <f t="shared" si="6"/>
        <v>2011</v>
      </c>
      <c r="C104" s="4">
        <v>84466569</v>
      </c>
      <c r="D104" s="5">
        <v>85046620.614250571</v>
      </c>
      <c r="E104" s="20">
        <f t="shared" si="7"/>
        <v>6.8672330499250011E-3</v>
      </c>
    </row>
    <row r="105" spans="1:5" x14ac:dyDescent="0.2">
      <c r="A105" s="3">
        <v>40756</v>
      </c>
      <c r="B105" s="8">
        <f t="shared" si="6"/>
        <v>2011</v>
      </c>
      <c r="C105" s="4">
        <v>82014098</v>
      </c>
      <c r="D105" s="5">
        <v>80885092.845018789</v>
      </c>
      <c r="E105" s="20">
        <f t="shared" si="7"/>
        <v>1.3765988805744237E-2</v>
      </c>
    </row>
    <row r="106" spans="1:5" x14ac:dyDescent="0.2">
      <c r="A106" s="3">
        <v>40787</v>
      </c>
      <c r="B106" s="8">
        <f t="shared" si="6"/>
        <v>2011</v>
      </c>
      <c r="C106" s="4">
        <v>74299994</v>
      </c>
      <c r="D106" s="5">
        <v>74853218.525800824</v>
      </c>
      <c r="E106" s="20">
        <f t="shared" si="7"/>
        <v>7.4458219444920029E-3</v>
      </c>
    </row>
    <row r="107" spans="1:5" x14ac:dyDescent="0.2">
      <c r="A107" s="3">
        <v>40817</v>
      </c>
      <c r="B107" s="8">
        <f t="shared" si="6"/>
        <v>2011</v>
      </c>
      <c r="C107" s="4">
        <v>71946177</v>
      </c>
      <c r="D107" s="5">
        <v>72665890.661691055</v>
      </c>
      <c r="E107" s="20">
        <f t="shared" si="7"/>
        <v>1.0003501112936894E-2</v>
      </c>
    </row>
    <row r="108" spans="1:5" x14ac:dyDescent="0.2">
      <c r="A108" s="3">
        <v>40848</v>
      </c>
      <c r="B108" s="8">
        <f t="shared" si="6"/>
        <v>2011</v>
      </c>
      <c r="C108" s="4">
        <v>70880320</v>
      </c>
      <c r="D108" s="5">
        <v>70950374.671902731</v>
      </c>
      <c r="E108" s="20">
        <f t="shared" si="7"/>
        <v>9.8835151848539996E-4</v>
      </c>
    </row>
    <row r="109" spans="1:5" x14ac:dyDescent="0.2">
      <c r="A109" s="3">
        <v>40878</v>
      </c>
      <c r="B109" s="8">
        <f t="shared" si="6"/>
        <v>2011</v>
      </c>
      <c r="C109" s="4">
        <v>72129927</v>
      </c>
      <c r="D109" s="5">
        <v>73553606.127598956</v>
      </c>
      <c r="E109" s="20">
        <f t="shared" si="7"/>
        <v>1.973770370790693E-2</v>
      </c>
    </row>
    <row r="110" spans="1:5" x14ac:dyDescent="0.2">
      <c r="A110" s="3">
        <v>40909</v>
      </c>
      <c r="B110" s="8">
        <f t="shared" si="6"/>
        <v>2012</v>
      </c>
      <c r="C110" s="4">
        <v>77199795</v>
      </c>
      <c r="D110" s="5">
        <v>76455871.732440501</v>
      </c>
      <c r="E110" s="20">
        <f t="shared" si="7"/>
        <v>9.6363373446716871E-3</v>
      </c>
    </row>
    <row r="111" spans="1:5" x14ac:dyDescent="0.2">
      <c r="A111" s="3">
        <v>40940</v>
      </c>
      <c r="B111" s="8">
        <f t="shared" si="6"/>
        <v>2012</v>
      </c>
      <c r="C111" s="4">
        <v>72250757</v>
      </c>
      <c r="D111" s="5">
        <v>72864347.726440728</v>
      </c>
      <c r="E111" s="20">
        <f t="shared" si="7"/>
        <v>8.4925162298400241E-3</v>
      </c>
    </row>
    <row r="112" spans="1:5" x14ac:dyDescent="0.2">
      <c r="A112" s="3">
        <v>40969</v>
      </c>
      <c r="B112" s="8">
        <f t="shared" si="6"/>
        <v>2012</v>
      </c>
      <c r="C112" s="4">
        <v>74228247</v>
      </c>
      <c r="D112" s="5">
        <v>74583730.49522683</v>
      </c>
      <c r="E112" s="20">
        <f t="shared" si="7"/>
        <v>4.7890595506967885E-3</v>
      </c>
    </row>
    <row r="113" spans="1:5" x14ac:dyDescent="0.2">
      <c r="A113" s="3">
        <v>41000</v>
      </c>
      <c r="B113" s="8">
        <f t="shared" si="6"/>
        <v>2012</v>
      </c>
      <c r="C113" s="4">
        <v>69239673</v>
      </c>
      <c r="D113" s="5">
        <v>71528314.369410202</v>
      </c>
      <c r="E113" s="20">
        <f t="shared" si="7"/>
        <v>3.3053902051360093E-2</v>
      </c>
    </row>
    <row r="114" spans="1:5" x14ac:dyDescent="0.2">
      <c r="A114" s="3">
        <v>41030</v>
      </c>
      <c r="B114" s="8">
        <f t="shared" si="6"/>
        <v>2012</v>
      </c>
      <c r="C114" s="4">
        <v>75036444</v>
      </c>
      <c r="D114" s="5">
        <v>74471249.811645448</v>
      </c>
      <c r="E114" s="20">
        <f t="shared" si="7"/>
        <v>7.5322624344318851E-3</v>
      </c>
    </row>
    <row r="115" spans="1:5" x14ac:dyDescent="0.2">
      <c r="A115" s="3">
        <v>41061</v>
      </c>
      <c r="B115" s="8">
        <f t="shared" si="6"/>
        <v>2012</v>
      </c>
      <c r="C115" s="4">
        <v>77981189</v>
      </c>
      <c r="D115" s="5">
        <v>76607091.233283937</v>
      </c>
      <c r="E115" s="20">
        <f t="shared" si="7"/>
        <v>1.7620887605548859E-2</v>
      </c>
    </row>
    <row r="116" spans="1:5" x14ac:dyDescent="0.2">
      <c r="A116" s="3">
        <v>41091</v>
      </c>
      <c r="B116" s="8">
        <f t="shared" si="6"/>
        <v>2012</v>
      </c>
      <c r="C116" s="4">
        <v>84647767</v>
      </c>
      <c r="D116" s="5">
        <v>85060732.901725546</v>
      </c>
      <c r="E116" s="20">
        <f t="shared" si="7"/>
        <v>4.8786390517016887E-3</v>
      </c>
    </row>
    <row r="117" spans="1:5" x14ac:dyDescent="0.2">
      <c r="A117" s="3">
        <v>41122</v>
      </c>
      <c r="B117" s="8">
        <f t="shared" si="6"/>
        <v>2012</v>
      </c>
      <c r="C117" s="4">
        <v>81855567</v>
      </c>
      <c r="D117" s="5">
        <v>80350420.590332046</v>
      </c>
      <c r="E117" s="20">
        <f t="shared" si="7"/>
        <v>1.8387831943891535E-2</v>
      </c>
    </row>
    <row r="118" spans="1:5" x14ac:dyDescent="0.2">
      <c r="A118" s="3">
        <v>41153</v>
      </c>
      <c r="B118" s="8">
        <f t="shared" si="6"/>
        <v>2012</v>
      </c>
      <c r="C118" s="4">
        <v>74012181</v>
      </c>
      <c r="D118" s="5">
        <v>75194744.782666132</v>
      </c>
      <c r="E118" s="20">
        <f t="shared" si="7"/>
        <v>1.5977961555627335E-2</v>
      </c>
    </row>
    <row r="119" spans="1:5" x14ac:dyDescent="0.2">
      <c r="A119" s="6">
        <v>41183</v>
      </c>
      <c r="B119" s="8">
        <f t="shared" si="6"/>
        <v>2012</v>
      </c>
      <c r="C119" s="4">
        <v>72712948</v>
      </c>
      <c r="D119" s="5">
        <v>72734031.978321344</v>
      </c>
      <c r="E119" s="20">
        <f t="shared" si="7"/>
        <v>2.8996181424721852E-4</v>
      </c>
    </row>
    <row r="120" spans="1:5" x14ac:dyDescent="0.2">
      <c r="A120" s="6">
        <v>41214</v>
      </c>
      <c r="B120" s="8">
        <f t="shared" si="6"/>
        <v>2012</v>
      </c>
      <c r="C120" s="4">
        <v>72147206</v>
      </c>
      <c r="D120" s="5">
        <v>72552274.1754089</v>
      </c>
      <c r="E120" s="20">
        <f t="shared" si="7"/>
        <v>5.6144679450081513E-3</v>
      </c>
    </row>
    <row r="121" spans="1:5" x14ac:dyDescent="0.2">
      <c r="A121" s="6">
        <v>41244</v>
      </c>
      <c r="B121" s="8">
        <f t="shared" si="6"/>
        <v>2012</v>
      </c>
      <c r="C121" s="4">
        <v>72026072</v>
      </c>
      <c r="D121" s="5">
        <v>73881659.698630452</v>
      </c>
      <c r="E121" s="20">
        <f t="shared" si="7"/>
        <v>2.5762722401833218E-2</v>
      </c>
    </row>
    <row r="122" spans="1:5" x14ac:dyDescent="0.2">
      <c r="E122" s="21">
        <f>AVERAGE(E2:E121)</f>
        <v>1.6350104627202516E-2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D15"/>
  <sheetViews>
    <sheetView workbookViewId="0">
      <selection activeCell="A3" sqref="A3"/>
    </sheetView>
  </sheetViews>
  <sheetFormatPr defaultRowHeight="15" x14ac:dyDescent="0.25"/>
  <cols>
    <col min="1" max="1" width="5" customWidth="1"/>
    <col min="2" max="2" width="11.7109375" customWidth="1"/>
    <col min="3" max="3" width="15.7109375" customWidth="1"/>
    <col min="4" max="4" width="16.7109375" customWidth="1"/>
  </cols>
  <sheetData>
    <row r="2" spans="1:4" x14ac:dyDescent="0.25">
      <c r="A2" s="13" t="s">
        <v>42</v>
      </c>
    </row>
    <row r="3" spans="1:4" x14ac:dyDescent="0.25">
      <c r="B3" t="s">
        <v>41</v>
      </c>
      <c r="C3" t="s">
        <v>30</v>
      </c>
      <c r="D3" t="s">
        <v>31</v>
      </c>
    </row>
    <row r="4" spans="1:4" x14ac:dyDescent="0.25">
      <c r="A4" s="9">
        <v>2003</v>
      </c>
      <c r="B4" s="10">
        <v>948772253</v>
      </c>
      <c r="C4" s="10">
        <v>961643797.57397223</v>
      </c>
      <c r="D4" s="11">
        <v>1.3566527196882753E-2</v>
      </c>
    </row>
    <row r="5" spans="1:4" x14ac:dyDescent="0.25">
      <c r="A5" s="9">
        <v>2004</v>
      </c>
      <c r="B5" s="10">
        <v>961376211</v>
      </c>
      <c r="C5" s="10">
        <v>956257167.58158636</v>
      </c>
      <c r="D5" s="11">
        <v>5.324703648625688E-3</v>
      </c>
    </row>
    <row r="6" spans="1:4" x14ac:dyDescent="0.25">
      <c r="A6" s="9">
        <v>2005</v>
      </c>
      <c r="B6" s="10">
        <v>995372696</v>
      </c>
      <c r="C6" s="10">
        <v>974058436.81917703</v>
      </c>
      <c r="D6" s="11">
        <v>2.1413345238900313E-2</v>
      </c>
    </row>
    <row r="7" spans="1:4" x14ac:dyDescent="0.25">
      <c r="A7" s="9">
        <v>2006</v>
      </c>
      <c r="B7" s="10">
        <v>964783883</v>
      </c>
      <c r="C7" s="10">
        <v>960193448.36221886</v>
      </c>
      <c r="D7" s="11">
        <v>4.7579926641261516E-3</v>
      </c>
    </row>
    <row r="8" spans="1:4" x14ac:dyDescent="0.25">
      <c r="A8" s="9">
        <v>2007</v>
      </c>
      <c r="B8" s="10">
        <v>969279393</v>
      </c>
      <c r="C8" s="10">
        <v>967342872.00323272</v>
      </c>
      <c r="D8" s="11">
        <v>1.9978976245162809E-3</v>
      </c>
    </row>
    <row r="9" spans="1:4" x14ac:dyDescent="0.25">
      <c r="A9" s="9">
        <v>2008</v>
      </c>
      <c r="B9" s="10">
        <v>933504991</v>
      </c>
      <c r="C9" s="10">
        <v>943549261.54516935</v>
      </c>
      <c r="D9" s="11">
        <v>1.0759739521488379E-2</v>
      </c>
    </row>
    <row r="10" spans="1:4" x14ac:dyDescent="0.25">
      <c r="A10" s="9">
        <v>2009</v>
      </c>
      <c r="B10" s="10">
        <v>879095420</v>
      </c>
      <c r="C10" s="10">
        <v>889015708.10572457</v>
      </c>
      <c r="D10" s="11">
        <v>1.1284654521035468E-2</v>
      </c>
    </row>
    <row r="11" spans="1:4" x14ac:dyDescent="0.25">
      <c r="A11" s="9">
        <v>2010</v>
      </c>
      <c r="B11" s="10">
        <v>906197008</v>
      </c>
      <c r="C11" s="10">
        <v>903329126.07326674</v>
      </c>
      <c r="D11" s="11">
        <v>3.1647444224769008E-3</v>
      </c>
    </row>
    <row r="12" spans="1:4" x14ac:dyDescent="0.25">
      <c r="A12" s="9">
        <v>2011</v>
      </c>
      <c r="B12" s="10">
        <v>908229110</v>
      </c>
      <c r="C12" s="10">
        <v>902303366.08998048</v>
      </c>
      <c r="D12" s="11">
        <v>6.5245033932236733E-3</v>
      </c>
    </row>
    <row r="13" spans="1:4" x14ac:dyDescent="0.25">
      <c r="A13" s="9">
        <v>2012</v>
      </c>
      <c r="B13" s="10">
        <v>903337846</v>
      </c>
      <c r="C13" s="10">
        <v>906284469.49553192</v>
      </c>
      <c r="D13" s="11">
        <v>3.2619285338034167E-3</v>
      </c>
    </row>
    <row r="14" spans="1:4" x14ac:dyDescent="0.25">
      <c r="C14" s="14" t="s">
        <v>32</v>
      </c>
      <c r="D14" s="12">
        <f>AVERAGE(D4:D13)</f>
        <v>8.2056036765079006E-3</v>
      </c>
    </row>
    <row r="15" spans="1:4" x14ac:dyDescent="0.25">
      <c r="C15" s="14" t="s">
        <v>33</v>
      </c>
      <c r="D15" s="12">
        <v>1.6350104627202516E-2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3:C13"/>
  <sheetViews>
    <sheetView workbookViewId="0">
      <selection activeCell="A3" sqref="A3"/>
    </sheetView>
  </sheetViews>
  <sheetFormatPr defaultRowHeight="15" x14ac:dyDescent="0.25"/>
  <cols>
    <col min="1" max="1" width="5" customWidth="1"/>
    <col min="2" max="2" width="11.7109375" customWidth="1"/>
    <col min="3" max="3" width="15.7109375" customWidth="1"/>
  </cols>
  <sheetData>
    <row r="3" spans="1:3" x14ac:dyDescent="0.25">
      <c r="B3" t="s">
        <v>41</v>
      </c>
      <c r="C3" t="s">
        <v>30</v>
      </c>
    </row>
    <row r="4" spans="1:3" x14ac:dyDescent="0.25">
      <c r="A4" s="9">
        <v>2003</v>
      </c>
      <c r="B4" s="10">
        <v>948772253</v>
      </c>
      <c r="C4" s="10">
        <v>961643797.57397223</v>
      </c>
    </row>
    <row r="5" spans="1:3" x14ac:dyDescent="0.25">
      <c r="A5" s="9">
        <v>2004</v>
      </c>
      <c r="B5" s="10">
        <v>961376211</v>
      </c>
      <c r="C5" s="10">
        <v>956257167.58158636</v>
      </c>
    </row>
    <row r="6" spans="1:3" x14ac:dyDescent="0.25">
      <c r="A6" s="9">
        <v>2005</v>
      </c>
      <c r="B6" s="10">
        <v>995372696</v>
      </c>
      <c r="C6" s="10">
        <v>974058436.81917703</v>
      </c>
    </row>
    <row r="7" spans="1:3" x14ac:dyDescent="0.25">
      <c r="A7" s="9">
        <v>2006</v>
      </c>
      <c r="B7" s="10">
        <v>964783883</v>
      </c>
      <c r="C7" s="10">
        <v>960193448.36221886</v>
      </c>
    </row>
    <row r="8" spans="1:3" x14ac:dyDescent="0.25">
      <c r="A8" s="9">
        <v>2007</v>
      </c>
      <c r="B8" s="10">
        <v>969279393</v>
      </c>
      <c r="C8" s="10">
        <v>967342872.00323272</v>
      </c>
    </row>
    <row r="9" spans="1:3" x14ac:dyDescent="0.25">
      <c r="A9" s="9">
        <v>2008</v>
      </c>
      <c r="B9" s="10">
        <v>933504991</v>
      </c>
      <c r="C9" s="10">
        <v>943549261.54516935</v>
      </c>
    </row>
    <row r="10" spans="1:3" x14ac:dyDescent="0.25">
      <c r="A10" s="9">
        <v>2009</v>
      </c>
      <c r="B10" s="10">
        <v>879095420</v>
      </c>
      <c r="C10" s="10">
        <v>889015708.10572457</v>
      </c>
    </row>
    <row r="11" spans="1:3" x14ac:dyDescent="0.25">
      <c r="A11" s="9">
        <v>2010</v>
      </c>
      <c r="B11" s="10">
        <v>906197008</v>
      </c>
      <c r="C11" s="10">
        <v>903329126.07326674</v>
      </c>
    </row>
    <row r="12" spans="1:3" x14ac:dyDescent="0.25">
      <c r="A12" s="9">
        <v>2011</v>
      </c>
      <c r="B12" s="10">
        <v>908229110</v>
      </c>
      <c r="C12" s="10">
        <v>902303366.08998048</v>
      </c>
    </row>
    <row r="13" spans="1:3" x14ac:dyDescent="0.25">
      <c r="A13" s="9">
        <v>2012</v>
      </c>
      <c r="B13" s="10">
        <v>903337846</v>
      </c>
      <c r="C13" s="10">
        <v>906284469.49553192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Q145"/>
  <sheetViews>
    <sheetView workbookViewId="0">
      <selection activeCell="K1" sqref="K1:P1"/>
    </sheetView>
  </sheetViews>
  <sheetFormatPr defaultColWidth="9.140625" defaultRowHeight="12.75" x14ac:dyDescent="0.2"/>
  <cols>
    <col min="1" max="1" width="9.140625" style="5"/>
    <col min="2" max="2" width="11.140625" style="5" bestFit="1" customWidth="1"/>
    <col min="3" max="4" width="11.7109375" style="5" bestFit="1" customWidth="1"/>
    <col min="5" max="5" width="9.140625" style="5"/>
    <col min="6" max="6" width="10.28515625" style="5" customWidth="1"/>
    <col min="7" max="7" width="10.42578125" style="5" bestFit="1" customWidth="1"/>
    <col min="8" max="237" width="9.140625" style="5"/>
    <col min="238" max="238" width="13.7109375" style="5" bestFit="1" customWidth="1"/>
    <col min="239" max="239" width="10.140625" style="5" bestFit="1" customWidth="1"/>
    <col min="240" max="240" width="10.5703125" style="5" bestFit="1" customWidth="1"/>
    <col min="241" max="242" width="11.140625" style="5" bestFit="1" customWidth="1"/>
    <col min="243" max="244" width="9.85546875" style="5" bestFit="1" customWidth="1"/>
    <col min="245" max="246" width="9.140625" style="5"/>
    <col min="247" max="247" width="10.5703125" style="5" bestFit="1" customWidth="1"/>
    <col min="248" max="249" width="10.5703125" style="5" customWidth="1"/>
    <col min="250" max="250" width="11.140625" style="5" bestFit="1" customWidth="1"/>
    <col min="251" max="252" width="11.7109375" style="5" bestFit="1" customWidth="1"/>
    <col min="253" max="253" width="8" style="5" bestFit="1" customWidth="1"/>
    <col min="254" max="255" width="8" style="5" customWidth="1"/>
    <col min="256" max="256" width="12" style="5" bestFit="1" customWidth="1"/>
    <col min="257" max="257" width="10.28515625" style="5" customWidth="1"/>
    <col min="258" max="258" width="9.5703125" style="5" bestFit="1" customWidth="1"/>
    <col min="259" max="259" width="9.85546875" style="5" bestFit="1" customWidth="1"/>
    <col min="260" max="261" width="9.140625" style="5"/>
    <col min="262" max="263" width="10.42578125" style="5" bestFit="1" customWidth="1"/>
    <col min="264" max="493" width="9.140625" style="5"/>
    <col min="494" max="494" width="13.7109375" style="5" bestFit="1" customWidth="1"/>
    <col min="495" max="495" width="10.140625" style="5" bestFit="1" customWidth="1"/>
    <col min="496" max="496" width="10.5703125" style="5" bestFit="1" customWidth="1"/>
    <col min="497" max="498" width="11.140625" style="5" bestFit="1" customWidth="1"/>
    <col min="499" max="500" width="9.85546875" style="5" bestFit="1" customWidth="1"/>
    <col min="501" max="502" width="9.140625" style="5"/>
    <col min="503" max="503" width="10.5703125" style="5" bestFit="1" customWidth="1"/>
    <col min="504" max="505" width="10.5703125" style="5" customWidth="1"/>
    <col min="506" max="506" width="11.140625" style="5" bestFit="1" customWidth="1"/>
    <col min="507" max="508" width="11.7109375" style="5" bestFit="1" customWidth="1"/>
    <col min="509" max="509" width="8" style="5" bestFit="1" customWidth="1"/>
    <col min="510" max="511" width="8" style="5" customWidth="1"/>
    <col min="512" max="512" width="12" style="5" bestFit="1" customWidth="1"/>
    <col min="513" max="513" width="10.28515625" style="5" customWidth="1"/>
    <col min="514" max="514" width="9.5703125" style="5" bestFit="1" customWidth="1"/>
    <col min="515" max="515" width="9.85546875" style="5" bestFit="1" customWidth="1"/>
    <col min="516" max="517" width="9.140625" style="5"/>
    <col min="518" max="519" width="10.42578125" style="5" bestFit="1" customWidth="1"/>
    <col min="520" max="749" width="9.140625" style="5"/>
    <col min="750" max="750" width="13.7109375" style="5" bestFit="1" customWidth="1"/>
    <col min="751" max="751" width="10.140625" style="5" bestFit="1" customWidth="1"/>
    <col min="752" max="752" width="10.5703125" style="5" bestFit="1" customWidth="1"/>
    <col min="753" max="754" width="11.140625" style="5" bestFit="1" customWidth="1"/>
    <col min="755" max="756" width="9.85546875" style="5" bestFit="1" customWidth="1"/>
    <col min="757" max="758" width="9.140625" style="5"/>
    <col min="759" max="759" width="10.5703125" style="5" bestFit="1" customWidth="1"/>
    <col min="760" max="761" width="10.5703125" style="5" customWidth="1"/>
    <col min="762" max="762" width="11.140625" style="5" bestFit="1" customWidth="1"/>
    <col min="763" max="764" width="11.7109375" style="5" bestFit="1" customWidth="1"/>
    <col min="765" max="765" width="8" style="5" bestFit="1" customWidth="1"/>
    <col min="766" max="767" width="8" style="5" customWidth="1"/>
    <col min="768" max="768" width="12" style="5" bestFit="1" customWidth="1"/>
    <col min="769" max="769" width="10.28515625" style="5" customWidth="1"/>
    <col min="770" max="770" width="9.5703125" style="5" bestFit="1" customWidth="1"/>
    <col min="771" max="771" width="9.85546875" style="5" bestFit="1" customWidth="1"/>
    <col min="772" max="773" width="9.140625" style="5"/>
    <col min="774" max="775" width="10.42578125" style="5" bestFit="1" customWidth="1"/>
    <col min="776" max="1005" width="9.140625" style="5"/>
    <col min="1006" max="1006" width="13.7109375" style="5" bestFit="1" customWidth="1"/>
    <col min="1007" max="1007" width="10.140625" style="5" bestFit="1" customWidth="1"/>
    <col min="1008" max="1008" width="10.5703125" style="5" bestFit="1" customWidth="1"/>
    <col min="1009" max="1010" width="11.140625" style="5" bestFit="1" customWidth="1"/>
    <col min="1011" max="1012" width="9.85546875" style="5" bestFit="1" customWidth="1"/>
    <col min="1013" max="1014" width="9.140625" style="5"/>
    <col min="1015" max="1015" width="10.5703125" style="5" bestFit="1" customWidth="1"/>
    <col min="1016" max="1017" width="10.5703125" style="5" customWidth="1"/>
    <col min="1018" max="1018" width="11.140625" style="5" bestFit="1" customWidth="1"/>
    <col min="1019" max="1020" width="11.7109375" style="5" bestFit="1" customWidth="1"/>
    <col min="1021" max="1021" width="8" style="5" bestFit="1" customWidth="1"/>
    <col min="1022" max="1023" width="8" style="5" customWidth="1"/>
    <col min="1024" max="1024" width="12" style="5" bestFit="1" customWidth="1"/>
    <col min="1025" max="1025" width="10.28515625" style="5" customWidth="1"/>
    <col min="1026" max="1026" width="9.5703125" style="5" bestFit="1" customWidth="1"/>
    <col min="1027" max="1027" width="9.85546875" style="5" bestFit="1" customWidth="1"/>
    <col min="1028" max="1029" width="9.140625" style="5"/>
    <col min="1030" max="1031" width="10.42578125" style="5" bestFit="1" customWidth="1"/>
    <col min="1032" max="1261" width="9.140625" style="5"/>
    <col min="1262" max="1262" width="13.7109375" style="5" bestFit="1" customWidth="1"/>
    <col min="1263" max="1263" width="10.140625" style="5" bestFit="1" customWidth="1"/>
    <col min="1264" max="1264" width="10.5703125" style="5" bestFit="1" customWidth="1"/>
    <col min="1265" max="1266" width="11.140625" style="5" bestFit="1" customWidth="1"/>
    <col min="1267" max="1268" width="9.85546875" style="5" bestFit="1" customWidth="1"/>
    <col min="1269" max="1270" width="9.140625" style="5"/>
    <col min="1271" max="1271" width="10.5703125" style="5" bestFit="1" customWidth="1"/>
    <col min="1272" max="1273" width="10.5703125" style="5" customWidth="1"/>
    <col min="1274" max="1274" width="11.140625" style="5" bestFit="1" customWidth="1"/>
    <col min="1275" max="1276" width="11.7109375" style="5" bestFit="1" customWidth="1"/>
    <col min="1277" max="1277" width="8" style="5" bestFit="1" customWidth="1"/>
    <col min="1278" max="1279" width="8" style="5" customWidth="1"/>
    <col min="1280" max="1280" width="12" style="5" bestFit="1" customWidth="1"/>
    <col min="1281" max="1281" width="10.28515625" style="5" customWidth="1"/>
    <col min="1282" max="1282" width="9.5703125" style="5" bestFit="1" customWidth="1"/>
    <col min="1283" max="1283" width="9.85546875" style="5" bestFit="1" customWidth="1"/>
    <col min="1284" max="1285" width="9.140625" style="5"/>
    <col min="1286" max="1287" width="10.42578125" style="5" bestFit="1" customWidth="1"/>
    <col min="1288" max="1517" width="9.140625" style="5"/>
    <col min="1518" max="1518" width="13.7109375" style="5" bestFit="1" customWidth="1"/>
    <col min="1519" max="1519" width="10.140625" style="5" bestFit="1" customWidth="1"/>
    <col min="1520" max="1520" width="10.5703125" style="5" bestFit="1" customWidth="1"/>
    <col min="1521" max="1522" width="11.140625" style="5" bestFit="1" customWidth="1"/>
    <col min="1523" max="1524" width="9.85546875" style="5" bestFit="1" customWidth="1"/>
    <col min="1525" max="1526" width="9.140625" style="5"/>
    <col min="1527" max="1527" width="10.5703125" style="5" bestFit="1" customWidth="1"/>
    <col min="1528" max="1529" width="10.5703125" style="5" customWidth="1"/>
    <col min="1530" max="1530" width="11.140625" style="5" bestFit="1" customWidth="1"/>
    <col min="1531" max="1532" width="11.7109375" style="5" bestFit="1" customWidth="1"/>
    <col min="1533" max="1533" width="8" style="5" bestFit="1" customWidth="1"/>
    <col min="1534" max="1535" width="8" style="5" customWidth="1"/>
    <col min="1536" max="1536" width="12" style="5" bestFit="1" customWidth="1"/>
    <col min="1537" max="1537" width="10.28515625" style="5" customWidth="1"/>
    <col min="1538" max="1538" width="9.5703125" style="5" bestFit="1" customWidth="1"/>
    <col min="1539" max="1539" width="9.85546875" style="5" bestFit="1" customWidth="1"/>
    <col min="1540" max="1541" width="9.140625" style="5"/>
    <col min="1542" max="1543" width="10.42578125" style="5" bestFit="1" customWidth="1"/>
    <col min="1544" max="1773" width="9.140625" style="5"/>
    <col min="1774" max="1774" width="13.7109375" style="5" bestFit="1" customWidth="1"/>
    <col min="1775" max="1775" width="10.140625" style="5" bestFit="1" customWidth="1"/>
    <col min="1776" max="1776" width="10.5703125" style="5" bestFit="1" customWidth="1"/>
    <col min="1777" max="1778" width="11.140625" style="5" bestFit="1" customWidth="1"/>
    <col min="1779" max="1780" width="9.85546875" style="5" bestFit="1" customWidth="1"/>
    <col min="1781" max="1782" width="9.140625" style="5"/>
    <col min="1783" max="1783" width="10.5703125" style="5" bestFit="1" customWidth="1"/>
    <col min="1784" max="1785" width="10.5703125" style="5" customWidth="1"/>
    <col min="1786" max="1786" width="11.140625" style="5" bestFit="1" customWidth="1"/>
    <col min="1787" max="1788" width="11.7109375" style="5" bestFit="1" customWidth="1"/>
    <col min="1789" max="1789" width="8" style="5" bestFit="1" customWidth="1"/>
    <col min="1790" max="1791" width="8" style="5" customWidth="1"/>
    <col min="1792" max="1792" width="12" style="5" bestFit="1" customWidth="1"/>
    <col min="1793" max="1793" width="10.28515625" style="5" customWidth="1"/>
    <col min="1794" max="1794" width="9.5703125" style="5" bestFit="1" customWidth="1"/>
    <col min="1795" max="1795" width="9.85546875" style="5" bestFit="1" customWidth="1"/>
    <col min="1796" max="1797" width="9.140625" style="5"/>
    <col min="1798" max="1799" width="10.42578125" style="5" bestFit="1" customWidth="1"/>
    <col min="1800" max="2029" width="9.140625" style="5"/>
    <col min="2030" max="2030" width="13.7109375" style="5" bestFit="1" customWidth="1"/>
    <col min="2031" max="2031" width="10.140625" style="5" bestFit="1" customWidth="1"/>
    <col min="2032" max="2032" width="10.5703125" style="5" bestFit="1" customWidth="1"/>
    <col min="2033" max="2034" width="11.140625" style="5" bestFit="1" customWidth="1"/>
    <col min="2035" max="2036" width="9.85546875" style="5" bestFit="1" customWidth="1"/>
    <col min="2037" max="2038" width="9.140625" style="5"/>
    <col min="2039" max="2039" width="10.5703125" style="5" bestFit="1" customWidth="1"/>
    <col min="2040" max="2041" width="10.5703125" style="5" customWidth="1"/>
    <col min="2042" max="2042" width="11.140625" style="5" bestFit="1" customWidth="1"/>
    <col min="2043" max="2044" width="11.7109375" style="5" bestFit="1" customWidth="1"/>
    <col min="2045" max="2045" width="8" style="5" bestFit="1" customWidth="1"/>
    <col min="2046" max="2047" width="8" style="5" customWidth="1"/>
    <col min="2048" max="2048" width="12" style="5" bestFit="1" customWidth="1"/>
    <col min="2049" max="2049" width="10.28515625" style="5" customWidth="1"/>
    <col min="2050" max="2050" width="9.5703125" style="5" bestFit="1" customWidth="1"/>
    <col min="2051" max="2051" width="9.85546875" style="5" bestFit="1" customWidth="1"/>
    <col min="2052" max="2053" width="9.140625" style="5"/>
    <col min="2054" max="2055" width="10.42578125" style="5" bestFit="1" customWidth="1"/>
    <col min="2056" max="2285" width="9.140625" style="5"/>
    <col min="2286" max="2286" width="13.7109375" style="5" bestFit="1" customWidth="1"/>
    <col min="2287" max="2287" width="10.140625" style="5" bestFit="1" customWidth="1"/>
    <col min="2288" max="2288" width="10.5703125" style="5" bestFit="1" customWidth="1"/>
    <col min="2289" max="2290" width="11.140625" style="5" bestFit="1" customWidth="1"/>
    <col min="2291" max="2292" width="9.85546875" style="5" bestFit="1" customWidth="1"/>
    <col min="2293" max="2294" width="9.140625" style="5"/>
    <col min="2295" max="2295" width="10.5703125" style="5" bestFit="1" customWidth="1"/>
    <col min="2296" max="2297" width="10.5703125" style="5" customWidth="1"/>
    <col min="2298" max="2298" width="11.140625" style="5" bestFit="1" customWidth="1"/>
    <col min="2299" max="2300" width="11.7109375" style="5" bestFit="1" customWidth="1"/>
    <col min="2301" max="2301" width="8" style="5" bestFit="1" customWidth="1"/>
    <col min="2302" max="2303" width="8" style="5" customWidth="1"/>
    <col min="2304" max="2304" width="12" style="5" bestFit="1" customWidth="1"/>
    <col min="2305" max="2305" width="10.28515625" style="5" customWidth="1"/>
    <col min="2306" max="2306" width="9.5703125" style="5" bestFit="1" customWidth="1"/>
    <col min="2307" max="2307" width="9.85546875" style="5" bestFit="1" customWidth="1"/>
    <col min="2308" max="2309" width="9.140625" style="5"/>
    <col min="2310" max="2311" width="10.42578125" style="5" bestFit="1" customWidth="1"/>
    <col min="2312" max="2541" width="9.140625" style="5"/>
    <col min="2542" max="2542" width="13.7109375" style="5" bestFit="1" customWidth="1"/>
    <col min="2543" max="2543" width="10.140625" style="5" bestFit="1" customWidth="1"/>
    <col min="2544" max="2544" width="10.5703125" style="5" bestFit="1" customWidth="1"/>
    <col min="2545" max="2546" width="11.140625" style="5" bestFit="1" customWidth="1"/>
    <col min="2547" max="2548" width="9.85546875" style="5" bestFit="1" customWidth="1"/>
    <col min="2549" max="2550" width="9.140625" style="5"/>
    <col min="2551" max="2551" width="10.5703125" style="5" bestFit="1" customWidth="1"/>
    <col min="2552" max="2553" width="10.5703125" style="5" customWidth="1"/>
    <col min="2554" max="2554" width="11.140625" style="5" bestFit="1" customWidth="1"/>
    <col min="2555" max="2556" width="11.7109375" style="5" bestFit="1" customWidth="1"/>
    <col min="2557" max="2557" width="8" style="5" bestFit="1" customWidth="1"/>
    <col min="2558" max="2559" width="8" style="5" customWidth="1"/>
    <col min="2560" max="2560" width="12" style="5" bestFit="1" customWidth="1"/>
    <col min="2561" max="2561" width="10.28515625" style="5" customWidth="1"/>
    <col min="2562" max="2562" width="9.5703125" style="5" bestFit="1" customWidth="1"/>
    <col min="2563" max="2563" width="9.85546875" style="5" bestFit="1" customWidth="1"/>
    <col min="2564" max="2565" width="9.140625" style="5"/>
    <col min="2566" max="2567" width="10.42578125" style="5" bestFit="1" customWidth="1"/>
    <col min="2568" max="2797" width="9.140625" style="5"/>
    <col min="2798" max="2798" width="13.7109375" style="5" bestFit="1" customWidth="1"/>
    <col min="2799" max="2799" width="10.140625" style="5" bestFit="1" customWidth="1"/>
    <col min="2800" max="2800" width="10.5703125" style="5" bestFit="1" customWidth="1"/>
    <col min="2801" max="2802" width="11.140625" style="5" bestFit="1" customWidth="1"/>
    <col min="2803" max="2804" width="9.85546875" style="5" bestFit="1" customWidth="1"/>
    <col min="2805" max="2806" width="9.140625" style="5"/>
    <col min="2807" max="2807" width="10.5703125" style="5" bestFit="1" customWidth="1"/>
    <col min="2808" max="2809" width="10.5703125" style="5" customWidth="1"/>
    <col min="2810" max="2810" width="11.140625" style="5" bestFit="1" customWidth="1"/>
    <col min="2811" max="2812" width="11.7109375" style="5" bestFit="1" customWidth="1"/>
    <col min="2813" max="2813" width="8" style="5" bestFit="1" customWidth="1"/>
    <col min="2814" max="2815" width="8" style="5" customWidth="1"/>
    <col min="2816" max="2816" width="12" style="5" bestFit="1" customWidth="1"/>
    <col min="2817" max="2817" width="10.28515625" style="5" customWidth="1"/>
    <col min="2818" max="2818" width="9.5703125" style="5" bestFit="1" customWidth="1"/>
    <col min="2819" max="2819" width="9.85546875" style="5" bestFit="1" customWidth="1"/>
    <col min="2820" max="2821" width="9.140625" style="5"/>
    <col min="2822" max="2823" width="10.42578125" style="5" bestFit="1" customWidth="1"/>
    <col min="2824" max="3053" width="9.140625" style="5"/>
    <col min="3054" max="3054" width="13.7109375" style="5" bestFit="1" customWidth="1"/>
    <col min="3055" max="3055" width="10.140625" style="5" bestFit="1" customWidth="1"/>
    <col min="3056" max="3056" width="10.5703125" style="5" bestFit="1" customWidth="1"/>
    <col min="3057" max="3058" width="11.140625" style="5" bestFit="1" customWidth="1"/>
    <col min="3059" max="3060" width="9.85546875" style="5" bestFit="1" customWidth="1"/>
    <col min="3061" max="3062" width="9.140625" style="5"/>
    <col min="3063" max="3063" width="10.5703125" style="5" bestFit="1" customWidth="1"/>
    <col min="3064" max="3065" width="10.5703125" style="5" customWidth="1"/>
    <col min="3066" max="3066" width="11.140625" style="5" bestFit="1" customWidth="1"/>
    <col min="3067" max="3068" width="11.7109375" style="5" bestFit="1" customWidth="1"/>
    <col min="3069" max="3069" width="8" style="5" bestFit="1" customWidth="1"/>
    <col min="3070" max="3071" width="8" style="5" customWidth="1"/>
    <col min="3072" max="3072" width="12" style="5" bestFit="1" customWidth="1"/>
    <col min="3073" max="3073" width="10.28515625" style="5" customWidth="1"/>
    <col min="3074" max="3074" width="9.5703125" style="5" bestFit="1" customWidth="1"/>
    <col min="3075" max="3075" width="9.85546875" style="5" bestFit="1" customWidth="1"/>
    <col min="3076" max="3077" width="9.140625" style="5"/>
    <col min="3078" max="3079" width="10.42578125" style="5" bestFit="1" customWidth="1"/>
    <col min="3080" max="3309" width="9.140625" style="5"/>
    <col min="3310" max="3310" width="13.7109375" style="5" bestFit="1" customWidth="1"/>
    <col min="3311" max="3311" width="10.140625" style="5" bestFit="1" customWidth="1"/>
    <col min="3312" max="3312" width="10.5703125" style="5" bestFit="1" customWidth="1"/>
    <col min="3313" max="3314" width="11.140625" style="5" bestFit="1" customWidth="1"/>
    <col min="3315" max="3316" width="9.85546875" style="5" bestFit="1" customWidth="1"/>
    <col min="3317" max="3318" width="9.140625" style="5"/>
    <col min="3319" max="3319" width="10.5703125" style="5" bestFit="1" customWidth="1"/>
    <col min="3320" max="3321" width="10.5703125" style="5" customWidth="1"/>
    <col min="3322" max="3322" width="11.140625" style="5" bestFit="1" customWidth="1"/>
    <col min="3323" max="3324" width="11.7109375" style="5" bestFit="1" customWidth="1"/>
    <col min="3325" max="3325" width="8" style="5" bestFit="1" customWidth="1"/>
    <col min="3326" max="3327" width="8" style="5" customWidth="1"/>
    <col min="3328" max="3328" width="12" style="5" bestFit="1" customWidth="1"/>
    <col min="3329" max="3329" width="10.28515625" style="5" customWidth="1"/>
    <col min="3330" max="3330" width="9.5703125" style="5" bestFit="1" customWidth="1"/>
    <col min="3331" max="3331" width="9.85546875" style="5" bestFit="1" customWidth="1"/>
    <col min="3332" max="3333" width="9.140625" style="5"/>
    <col min="3334" max="3335" width="10.42578125" style="5" bestFit="1" customWidth="1"/>
    <col min="3336" max="3565" width="9.140625" style="5"/>
    <col min="3566" max="3566" width="13.7109375" style="5" bestFit="1" customWidth="1"/>
    <col min="3567" max="3567" width="10.140625" style="5" bestFit="1" customWidth="1"/>
    <col min="3568" max="3568" width="10.5703125" style="5" bestFit="1" customWidth="1"/>
    <col min="3569" max="3570" width="11.140625" style="5" bestFit="1" customWidth="1"/>
    <col min="3571" max="3572" width="9.85546875" style="5" bestFit="1" customWidth="1"/>
    <col min="3573" max="3574" width="9.140625" style="5"/>
    <col min="3575" max="3575" width="10.5703125" style="5" bestFit="1" customWidth="1"/>
    <col min="3576" max="3577" width="10.5703125" style="5" customWidth="1"/>
    <col min="3578" max="3578" width="11.140625" style="5" bestFit="1" customWidth="1"/>
    <col min="3579" max="3580" width="11.7109375" style="5" bestFit="1" customWidth="1"/>
    <col min="3581" max="3581" width="8" style="5" bestFit="1" customWidth="1"/>
    <col min="3582" max="3583" width="8" style="5" customWidth="1"/>
    <col min="3584" max="3584" width="12" style="5" bestFit="1" customWidth="1"/>
    <col min="3585" max="3585" width="10.28515625" style="5" customWidth="1"/>
    <col min="3586" max="3586" width="9.5703125" style="5" bestFit="1" customWidth="1"/>
    <col min="3587" max="3587" width="9.85546875" style="5" bestFit="1" customWidth="1"/>
    <col min="3588" max="3589" width="9.140625" style="5"/>
    <col min="3590" max="3591" width="10.42578125" style="5" bestFit="1" customWidth="1"/>
    <col min="3592" max="3821" width="9.140625" style="5"/>
    <col min="3822" max="3822" width="13.7109375" style="5" bestFit="1" customWidth="1"/>
    <col min="3823" max="3823" width="10.140625" style="5" bestFit="1" customWidth="1"/>
    <col min="3824" max="3824" width="10.5703125" style="5" bestFit="1" customWidth="1"/>
    <col min="3825" max="3826" width="11.140625" style="5" bestFit="1" customWidth="1"/>
    <col min="3827" max="3828" width="9.85546875" style="5" bestFit="1" customWidth="1"/>
    <col min="3829" max="3830" width="9.140625" style="5"/>
    <col min="3831" max="3831" width="10.5703125" style="5" bestFit="1" customWidth="1"/>
    <col min="3832" max="3833" width="10.5703125" style="5" customWidth="1"/>
    <col min="3834" max="3834" width="11.140625" style="5" bestFit="1" customWidth="1"/>
    <col min="3835" max="3836" width="11.7109375" style="5" bestFit="1" customWidth="1"/>
    <col min="3837" max="3837" width="8" style="5" bestFit="1" customWidth="1"/>
    <col min="3838" max="3839" width="8" style="5" customWidth="1"/>
    <col min="3840" max="3840" width="12" style="5" bestFit="1" customWidth="1"/>
    <col min="3841" max="3841" width="10.28515625" style="5" customWidth="1"/>
    <col min="3842" max="3842" width="9.5703125" style="5" bestFit="1" customWidth="1"/>
    <col min="3843" max="3843" width="9.85546875" style="5" bestFit="1" customWidth="1"/>
    <col min="3844" max="3845" width="9.140625" style="5"/>
    <col min="3846" max="3847" width="10.42578125" style="5" bestFit="1" customWidth="1"/>
    <col min="3848" max="4077" width="9.140625" style="5"/>
    <col min="4078" max="4078" width="13.7109375" style="5" bestFit="1" customWidth="1"/>
    <col min="4079" max="4079" width="10.140625" style="5" bestFit="1" customWidth="1"/>
    <col min="4080" max="4080" width="10.5703125" style="5" bestFit="1" customWidth="1"/>
    <col min="4081" max="4082" width="11.140625" style="5" bestFit="1" customWidth="1"/>
    <col min="4083" max="4084" width="9.85546875" style="5" bestFit="1" customWidth="1"/>
    <col min="4085" max="4086" width="9.140625" style="5"/>
    <col min="4087" max="4087" width="10.5703125" style="5" bestFit="1" customWidth="1"/>
    <col min="4088" max="4089" width="10.5703125" style="5" customWidth="1"/>
    <col min="4090" max="4090" width="11.140625" style="5" bestFit="1" customWidth="1"/>
    <col min="4091" max="4092" width="11.7109375" style="5" bestFit="1" customWidth="1"/>
    <col min="4093" max="4093" width="8" style="5" bestFit="1" customWidth="1"/>
    <col min="4094" max="4095" width="8" style="5" customWidth="1"/>
    <col min="4096" max="4096" width="12" style="5" bestFit="1" customWidth="1"/>
    <col min="4097" max="4097" width="10.28515625" style="5" customWidth="1"/>
    <col min="4098" max="4098" width="9.5703125" style="5" bestFit="1" customWidth="1"/>
    <col min="4099" max="4099" width="9.85546875" style="5" bestFit="1" customWidth="1"/>
    <col min="4100" max="4101" width="9.140625" style="5"/>
    <col min="4102" max="4103" width="10.42578125" style="5" bestFit="1" customWidth="1"/>
    <col min="4104" max="4333" width="9.140625" style="5"/>
    <col min="4334" max="4334" width="13.7109375" style="5" bestFit="1" customWidth="1"/>
    <col min="4335" max="4335" width="10.140625" style="5" bestFit="1" customWidth="1"/>
    <col min="4336" max="4336" width="10.5703125" style="5" bestFit="1" customWidth="1"/>
    <col min="4337" max="4338" width="11.140625" style="5" bestFit="1" customWidth="1"/>
    <col min="4339" max="4340" width="9.85546875" style="5" bestFit="1" customWidth="1"/>
    <col min="4341" max="4342" width="9.140625" style="5"/>
    <col min="4343" max="4343" width="10.5703125" style="5" bestFit="1" customWidth="1"/>
    <col min="4344" max="4345" width="10.5703125" style="5" customWidth="1"/>
    <col min="4346" max="4346" width="11.140625" style="5" bestFit="1" customWidth="1"/>
    <col min="4347" max="4348" width="11.7109375" style="5" bestFit="1" customWidth="1"/>
    <col min="4349" max="4349" width="8" style="5" bestFit="1" customWidth="1"/>
    <col min="4350" max="4351" width="8" style="5" customWidth="1"/>
    <col min="4352" max="4352" width="12" style="5" bestFit="1" customWidth="1"/>
    <col min="4353" max="4353" width="10.28515625" style="5" customWidth="1"/>
    <col min="4354" max="4354" width="9.5703125" style="5" bestFit="1" customWidth="1"/>
    <col min="4355" max="4355" width="9.85546875" style="5" bestFit="1" customWidth="1"/>
    <col min="4356" max="4357" width="9.140625" style="5"/>
    <col min="4358" max="4359" width="10.42578125" style="5" bestFit="1" customWidth="1"/>
    <col min="4360" max="4589" width="9.140625" style="5"/>
    <col min="4590" max="4590" width="13.7109375" style="5" bestFit="1" customWidth="1"/>
    <col min="4591" max="4591" width="10.140625" style="5" bestFit="1" customWidth="1"/>
    <col min="4592" max="4592" width="10.5703125" style="5" bestFit="1" customWidth="1"/>
    <col min="4593" max="4594" width="11.140625" style="5" bestFit="1" customWidth="1"/>
    <col min="4595" max="4596" width="9.85546875" style="5" bestFit="1" customWidth="1"/>
    <col min="4597" max="4598" width="9.140625" style="5"/>
    <col min="4599" max="4599" width="10.5703125" style="5" bestFit="1" customWidth="1"/>
    <col min="4600" max="4601" width="10.5703125" style="5" customWidth="1"/>
    <col min="4602" max="4602" width="11.140625" style="5" bestFit="1" customWidth="1"/>
    <col min="4603" max="4604" width="11.7109375" style="5" bestFit="1" customWidth="1"/>
    <col min="4605" max="4605" width="8" style="5" bestFit="1" customWidth="1"/>
    <col min="4606" max="4607" width="8" style="5" customWidth="1"/>
    <col min="4608" max="4608" width="12" style="5" bestFit="1" customWidth="1"/>
    <col min="4609" max="4609" width="10.28515625" style="5" customWidth="1"/>
    <col min="4610" max="4610" width="9.5703125" style="5" bestFit="1" customWidth="1"/>
    <col min="4611" max="4611" width="9.85546875" style="5" bestFit="1" customWidth="1"/>
    <col min="4612" max="4613" width="9.140625" style="5"/>
    <col min="4614" max="4615" width="10.42578125" style="5" bestFit="1" customWidth="1"/>
    <col min="4616" max="4845" width="9.140625" style="5"/>
    <col min="4846" max="4846" width="13.7109375" style="5" bestFit="1" customWidth="1"/>
    <col min="4847" max="4847" width="10.140625" style="5" bestFit="1" customWidth="1"/>
    <col min="4848" max="4848" width="10.5703125" style="5" bestFit="1" customWidth="1"/>
    <col min="4849" max="4850" width="11.140625" style="5" bestFit="1" customWidth="1"/>
    <col min="4851" max="4852" width="9.85546875" style="5" bestFit="1" customWidth="1"/>
    <col min="4853" max="4854" width="9.140625" style="5"/>
    <col min="4855" max="4855" width="10.5703125" style="5" bestFit="1" customWidth="1"/>
    <col min="4856" max="4857" width="10.5703125" style="5" customWidth="1"/>
    <col min="4858" max="4858" width="11.140625" style="5" bestFit="1" customWidth="1"/>
    <col min="4859" max="4860" width="11.7109375" style="5" bestFit="1" customWidth="1"/>
    <col min="4861" max="4861" width="8" style="5" bestFit="1" customWidth="1"/>
    <col min="4862" max="4863" width="8" style="5" customWidth="1"/>
    <col min="4864" max="4864" width="12" style="5" bestFit="1" customWidth="1"/>
    <col min="4865" max="4865" width="10.28515625" style="5" customWidth="1"/>
    <col min="4866" max="4866" width="9.5703125" style="5" bestFit="1" customWidth="1"/>
    <col min="4867" max="4867" width="9.85546875" style="5" bestFit="1" customWidth="1"/>
    <col min="4868" max="4869" width="9.140625" style="5"/>
    <col min="4870" max="4871" width="10.42578125" style="5" bestFit="1" customWidth="1"/>
    <col min="4872" max="5101" width="9.140625" style="5"/>
    <col min="5102" max="5102" width="13.7109375" style="5" bestFit="1" customWidth="1"/>
    <col min="5103" max="5103" width="10.140625" style="5" bestFit="1" customWidth="1"/>
    <col min="5104" max="5104" width="10.5703125" style="5" bestFit="1" customWidth="1"/>
    <col min="5105" max="5106" width="11.140625" style="5" bestFit="1" customWidth="1"/>
    <col min="5107" max="5108" width="9.85546875" style="5" bestFit="1" customWidth="1"/>
    <col min="5109" max="5110" width="9.140625" style="5"/>
    <col min="5111" max="5111" width="10.5703125" style="5" bestFit="1" customWidth="1"/>
    <col min="5112" max="5113" width="10.5703125" style="5" customWidth="1"/>
    <col min="5114" max="5114" width="11.140625" style="5" bestFit="1" customWidth="1"/>
    <col min="5115" max="5116" width="11.7109375" style="5" bestFit="1" customWidth="1"/>
    <col min="5117" max="5117" width="8" style="5" bestFit="1" customWidth="1"/>
    <col min="5118" max="5119" width="8" style="5" customWidth="1"/>
    <col min="5120" max="5120" width="12" style="5" bestFit="1" customWidth="1"/>
    <col min="5121" max="5121" width="10.28515625" style="5" customWidth="1"/>
    <col min="5122" max="5122" width="9.5703125" style="5" bestFit="1" customWidth="1"/>
    <col min="5123" max="5123" width="9.85546875" style="5" bestFit="1" customWidth="1"/>
    <col min="5124" max="5125" width="9.140625" style="5"/>
    <col min="5126" max="5127" width="10.42578125" style="5" bestFit="1" customWidth="1"/>
    <col min="5128" max="5357" width="9.140625" style="5"/>
    <col min="5358" max="5358" width="13.7109375" style="5" bestFit="1" customWidth="1"/>
    <col min="5359" max="5359" width="10.140625" style="5" bestFit="1" customWidth="1"/>
    <col min="5360" max="5360" width="10.5703125" style="5" bestFit="1" customWidth="1"/>
    <col min="5361" max="5362" width="11.140625" style="5" bestFit="1" customWidth="1"/>
    <col min="5363" max="5364" width="9.85546875" style="5" bestFit="1" customWidth="1"/>
    <col min="5365" max="5366" width="9.140625" style="5"/>
    <col min="5367" max="5367" width="10.5703125" style="5" bestFit="1" customWidth="1"/>
    <col min="5368" max="5369" width="10.5703125" style="5" customWidth="1"/>
    <col min="5370" max="5370" width="11.140625" style="5" bestFit="1" customWidth="1"/>
    <col min="5371" max="5372" width="11.7109375" style="5" bestFit="1" customWidth="1"/>
    <col min="5373" max="5373" width="8" style="5" bestFit="1" customWidth="1"/>
    <col min="5374" max="5375" width="8" style="5" customWidth="1"/>
    <col min="5376" max="5376" width="12" style="5" bestFit="1" customWidth="1"/>
    <col min="5377" max="5377" width="10.28515625" style="5" customWidth="1"/>
    <col min="5378" max="5378" width="9.5703125" style="5" bestFit="1" customWidth="1"/>
    <col min="5379" max="5379" width="9.85546875" style="5" bestFit="1" customWidth="1"/>
    <col min="5380" max="5381" width="9.140625" style="5"/>
    <col min="5382" max="5383" width="10.42578125" style="5" bestFit="1" customWidth="1"/>
    <col min="5384" max="5613" width="9.140625" style="5"/>
    <col min="5614" max="5614" width="13.7109375" style="5" bestFit="1" customWidth="1"/>
    <col min="5615" max="5615" width="10.140625" style="5" bestFit="1" customWidth="1"/>
    <col min="5616" max="5616" width="10.5703125" style="5" bestFit="1" customWidth="1"/>
    <col min="5617" max="5618" width="11.140625" style="5" bestFit="1" customWidth="1"/>
    <col min="5619" max="5620" width="9.85546875" style="5" bestFit="1" customWidth="1"/>
    <col min="5621" max="5622" width="9.140625" style="5"/>
    <col min="5623" max="5623" width="10.5703125" style="5" bestFit="1" customWidth="1"/>
    <col min="5624" max="5625" width="10.5703125" style="5" customWidth="1"/>
    <col min="5626" max="5626" width="11.140625" style="5" bestFit="1" customWidth="1"/>
    <col min="5627" max="5628" width="11.7109375" style="5" bestFit="1" customWidth="1"/>
    <col min="5629" max="5629" width="8" style="5" bestFit="1" customWidth="1"/>
    <col min="5630" max="5631" width="8" style="5" customWidth="1"/>
    <col min="5632" max="5632" width="12" style="5" bestFit="1" customWidth="1"/>
    <col min="5633" max="5633" width="10.28515625" style="5" customWidth="1"/>
    <col min="5634" max="5634" width="9.5703125" style="5" bestFit="1" customWidth="1"/>
    <col min="5635" max="5635" width="9.85546875" style="5" bestFit="1" customWidth="1"/>
    <col min="5636" max="5637" width="9.140625" style="5"/>
    <col min="5638" max="5639" width="10.42578125" style="5" bestFit="1" customWidth="1"/>
    <col min="5640" max="5869" width="9.140625" style="5"/>
    <col min="5870" max="5870" width="13.7109375" style="5" bestFit="1" customWidth="1"/>
    <col min="5871" max="5871" width="10.140625" style="5" bestFit="1" customWidth="1"/>
    <col min="5872" max="5872" width="10.5703125" style="5" bestFit="1" customWidth="1"/>
    <col min="5873" max="5874" width="11.140625" style="5" bestFit="1" customWidth="1"/>
    <col min="5875" max="5876" width="9.85546875" style="5" bestFit="1" customWidth="1"/>
    <col min="5877" max="5878" width="9.140625" style="5"/>
    <col min="5879" max="5879" width="10.5703125" style="5" bestFit="1" customWidth="1"/>
    <col min="5880" max="5881" width="10.5703125" style="5" customWidth="1"/>
    <col min="5882" max="5882" width="11.140625" style="5" bestFit="1" customWidth="1"/>
    <col min="5883" max="5884" width="11.7109375" style="5" bestFit="1" customWidth="1"/>
    <col min="5885" max="5885" width="8" style="5" bestFit="1" customWidth="1"/>
    <col min="5886" max="5887" width="8" style="5" customWidth="1"/>
    <col min="5888" max="5888" width="12" style="5" bestFit="1" customWidth="1"/>
    <col min="5889" max="5889" width="10.28515625" style="5" customWidth="1"/>
    <col min="5890" max="5890" width="9.5703125" style="5" bestFit="1" customWidth="1"/>
    <col min="5891" max="5891" width="9.85546875" style="5" bestFit="1" customWidth="1"/>
    <col min="5892" max="5893" width="9.140625" style="5"/>
    <col min="5894" max="5895" width="10.42578125" style="5" bestFit="1" customWidth="1"/>
    <col min="5896" max="6125" width="9.140625" style="5"/>
    <col min="6126" max="6126" width="13.7109375" style="5" bestFit="1" customWidth="1"/>
    <col min="6127" max="6127" width="10.140625" style="5" bestFit="1" customWidth="1"/>
    <col min="6128" max="6128" width="10.5703125" style="5" bestFit="1" customWidth="1"/>
    <col min="6129" max="6130" width="11.140625" style="5" bestFit="1" customWidth="1"/>
    <col min="6131" max="6132" width="9.85546875" style="5" bestFit="1" customWidth="1"/>
    <col min="6133" max="6134" width="9.140625" style="5"/>
    <col min="6135" max="6135" width="10.5703125" style="5" bestFit="1" customWidth="1"/>
    <col min="6136" max="6137" width="10.5703125" style="5" customWidth="1"/>
    <col min="6138" max="6138" width="11.140625" style="5" bestFit="1" customWidth="1"/>
    <col min="6139" max="6140" width="11.7109375" style="5" bestFit="1" customWidth="1"/>
    <col min="6141" max="6141" width="8" style="5" bestFit="1" customWidth="1"/>
    <col min="6142" max="6143" width="8" style="5" customWidth="1"/>
    <col min="6144" max="6144" width="12" style="5" bestFit="1" customWidth="1"/>
    <col min="6145" max="6145" width="10.28515625" style="5" customWidth="1"/>
    <col min="6146" max="6146" width="9.5703125" style="5" bestFit="1" customWidth="1"/>
    <col min="6147" max="6147" width="9.85546875" style="5" bestFit="1" customWidth="1"/>
    <col min="6148" max="6149" width="9.140625" style="5"/>
    <col min="6150" max="6151" width="10.42578125" style="5" bestFit="1" customWidth="1"/>
    <col min="6152" max="6381" width="9.140625" style="5"/>
    <col min="6382" max="6382" width="13.7109375" style="5" bestFit="1" customWidth="1"/>
    <col min="6383" max="6383" width="10.140625" style="5" bestFit="1" customWidth="1"/>
    <col min="6384" max="6384" width="10.5703125" style="5" bestFit="1" customWidth="1"/>
    <col min="6385" max="6386" width="11.140625" style="5" bestFit="1" customWidth="1"/>
    <col min="6387" max="6388" width="9.85546875" style="5" bestFit="1" customWidth="1"/>
    <col min="6389" max="6390" width="9.140625" style="5"/>
    <col min="6391" max="6391" width="10.5703125" style="5" bestFit="1" customWidth="1"/>
    <col min="6392" max="6393" width="10.5703125" style="5" customWidth="1"/>
    <col min="6394" max="6394" width="11.140625" style="5" bestFit="1" customWidth="1"/>
    <col min="6395" max="6396" width="11.7109375" style="5" bestFit="1" customWidth="1"/>
    <col min="6397" max="6397" width="8" style="5" bestFit="1" customWidth="1"/>
    <col min="6398" max="6399" width="8" style="5" customWidth="1"/>
    <col min="6400" max="6400" width="12" style="5" bestFit="1" customWidth="1"/>
    <col min="6401" max="6401" width="10.28515625" style="5" customWidth="1"/>
    <col min="6402" max="6402" width="9.5703125" style="5" bestFit="1" customWidth="1"/>
    <col min="6403" max="6403" width="9.85546875" style="5" bestFit="1" customWidth="1"/>
    <col min="6404" max="6405" width="9.140625" style="5"/>
    <col min="6406" max="6407" width="10.42578125" style="5" bestFit="1" customWidth="1"/>
    <col min="6408" max="6637" width="9.140625" style="5"/>
    <col min="6638" max="6638" width="13.7109375" style="5" bestFit="1" customWidth="1"/>
    <col min="6639" max="6639" width="10.140625" style="5" bestFit="1" customWidth="1"/>
    <col min="6640" max="6640" width="10.5703125" style="5" bestFit="1" customWidth="1"/>
    <col min="6641" max="6642" width="11.140625" style="5" bestFit="1" customWidth="1"/>
    <col min="6643" max="6644" width="9.85546875" style="5" bestFit="1" customWidth="1"/>
    <col min="6645" max="6646" width="9.140625" style="5"/>
    <col min="6647" max="6647" width="10.5703125" style="5" bestFit="1" customWidth="1"/>
    <col min="6648" max="6649" width="10.5703125" style="5" customWidth="1"/>
    <col min="6650" max="6650" width="11.140625" style="5" bestFit="1" customWidth="1"/>
    <col min="6651" max="6652" width="11.7109375" style="5" bestFit="1" customWidth="1"/>
    <col min="6653" max="6653" width="8" style="5" bestFit="1" customWidth="1"/>
    <col min="6654" max="6655" width="8" style="5" customWidth="1"/>
    <col min="6656" max="6656" width="12" style="5" bestFit="1" customWidth="1"/>
    <col min="6657" max="6657" width="10.28515625" style="5" customWidth="1"/>
    <col min="6658" max="6658" width="9.5703125" style="5" bestFit="1" customWidth="1"/>
    <col min="6659" max="6659" width="9.85546875" style="5" bestFit="1" customWidth="1"/>
    <col min="6660" max="6661" width="9.140625" style="5"/>
    <col min="6662" max="6663" width="10.42578125" style="5" bestFit="1" customWidth="1"/>
    <col min="6664" max="6893" width="9.140625" style="5"/>
    <col min="6894" max="6894" width="13.7109375" style="5" bestFit="1" customWidth="1"/>
    <col min="6895" max="6895" width="10.140625" style="5" bestFit="1" customWidth="1"/>
    <col min="6896" max="6896" width="10.5703125" style="5" bestFit="1" customWidth="1"/>
    <col min="6897" max="6898" width="11.140625" style="5" bestFit="1" customWidth="1"/>
    <col min="6899" max="6900" width="9.85546875" style="5" bestFit="1" customWidth="1"/>
    <col min="6901" max="6902" width="9.140625" style="5"/>
    <col min="6903" max="6903" width="10.5703125" style="5" bestFit="1" customWidth="1"/>
    <col min="6904" max="6905" width="10.5703125" style="5" customWidth="1"/>
    <col min="6906" max="6906" width="11.140625" style="5" bestFit="1" customWidth="1"/>
    <col min="6907" max="6908" width="11.7109375" style="5" bestFit="1" customWidth="1"/>
    <col min="6909" max="6909" width="8" style="5" bestFit="1" customWidth="1"/>
    <col min="6910" max="6911" width="8" style="5" customWidth="1"/>
    <col min="6912" max="6912" width="12" style="5" bestFit="1" customWidth="1"/>
    <col min="6913" max="6913" width="10.28515625" style="5" customWidth="1"/>
    <col min="6914" max="6914" width="9.5703125" style="5" bestFit="1" customWidth="1"/>
    <col min="6915" max="6915" width="9.85546875" style="5" bestFit="1" customWidth="1"/>
    <col min="6916" max="6917" width="9.140625" style="5"/>
    <col min="6918" max="6919" width="10.42578125" style="5" bestFit="1" customWidth="1"/>
    <col min="6920" max="7149" width="9.140625" style="5"/>
    <col min="7150" max="7150" width="13.7109375" style="5" bestFit="1" customWidth="1"/>
    <col min="7151" max="7151" width="10.140625" style="5" bestFit="1" customWidth="1"/>
    <col min="7152" max="7152" width="10.5703125" style="5" bestFit="1" customWidth="1"/>
    <col min="7153" max="7154" width="11.140625" style="5" bestFit="1" customWidth="1"/>
    <col min="7155" max="7156" width="9.85546875" style="5" bestFit="1" customWidth="1"/>
    <col min="7157" max="7158" width="9.140625" style="5"/>
    <col min="7159" max="7159" width="10.5703125" style="5" bestFit="1" customWidth="1"/>
    <col min="7160" max="7161" width="10.5703125" style="5" customWidth="1"/>
    <col min="7162" max="7162" width="11.140625" style="5" bestFit="1" customWidth="1"/>
    <col min="7163" max="7164" width="11.7109375" style="5" bestFit="1" customWidth="1"/>
    <col min="7165" max="7165" width="8" style="5" bestFit="1" customWidth="1"/>
    <col min="7166" max="7167" width="8" style="5" customWidth="1"/>
    <col min="7168" max="7168" width="12" style="5" bestFit="1" customWidth="1"/>
    <col min="7169" max="7169" width="10.28515625" style="5" customWidth="1"/>
    <col min="7170" max="7170" width="9.5703125" style="5" bestFit="1" customWidth="1"/>
    <col min="7171" max="7171" width="9.85546875" style="5" bestFit="1" customWidth="1"/>
    <col min="7172" max="7173" width="9.140625" style="5"/>
    <col min="7174" max="7175" width="10.42578125" style="5" bestFit="1" customWidth="1"/>
    <col min="7176" max="7405" width="9.140625" style="5"/>
    <col min="7406" max="7406" width="13.7109375" style="5" bestFit="1" customWidth="1"/>
    <col min="7407" max="7407" width="10.140625" style="5" bestFit="1" customWidth="1"/>
    <col min="7408" max="7408" width="10.5703125" style="5" bestFit="1" customWidth="1"/>
    <col min="7409" max="7410" width="11.140625" style="5" bestFit="1" customWidth="1"/>
    <col min="7411" max="7412" width="9.85546875" style="5" bestFit="1" customWidth="1"/>
    <col min="7413" max="7414" width="9.140625" style="5"/>
    <col min="7415" max="7415" width="10.5703125" style="5" bestFit="1" customWidth="1"/>
    <col min="7416" max="7417" width="10.5703125" style="5" customWidth="1"/>
    <col min="7418" max="7418" width="11.140625" style="5" bestFit="1" customWidth="1"/>
    <col min="7419" max="7420" width="11.7109375" style="5" bestFit="1" customWidth="1"/>
    <col min="7421" max="7421" width="8" style="5" bestFit="1" customWidth="1"/>
    <col min="7422" max="7423" width="8" style="5" customWidth="1"/>
    <col min="7424" max="7424" width="12" style="5" bestFit="1" customWidth="1"/>
    <col min="7425" max="7425" width="10.28515625" style="5" customWidth="1"/>
    <col min="7426" max="7426" width="9.5703125" style="5" bestFit="1" customWidth="1"/>
    <col min="7427" max="7427" width="9.85546875" style="5" bestFit="1" customWidth="1"/>
    <col min="7428" max="7429" width="9.140625" style="5"/>
    <col min="7430" max="7431" width="10.42578125" style="5" bestFit="1" customWidth="1"/>
    <col min="7432" max="7661" width="9.140625" style="5"/>
    <col min="7662" max="7662" width="13.7109375" style="5" bestFit="1" customWidth="1"/>
    <col min="7663" max="7663" width="10.140625" style="5" bestFit="1" customWidth="1"/>
    <col min="7664" max="7664" width="10.5703125" style="5" bestFit="1" customWidth="1"/>
    <col min="7665" max="7666" width="11.140625" style="5" bestFit="1" customWidth="1"/>
    <col min="7667" max="7668" width="9.85546875" style="5" bestFit="1" customWidth="1"/>
    <col min="7669" max="7670" width="9.140625" style="5"/>
    <col min="7671" max="7671" width="10.5703125" style="5" bestFit="1" customWidth="1"/>
    <col min="7672" max="7673" width="10.5703125" style="5" customWidth="1"/>
    <col min="7674" max="7674" width="11.140625" style="5" bestFit="1" customWidth="1"/>
    <col min="7675" max="7676" width="11.7109375" style="5" bestFit="1" customWidth="1"/>
    <col min="7677" max="7677" width="8" style="5" bestFit="1" customWidth="1"/>
    <col min="7678" max="7679" width="8" style="5" customWidth="1"/>
    <col min="7680" max="7680" width="12" style="5" bestFit="1" customWidth="1"/>
    <col min="7681" max="7681" width="10.28515625" style="5" customWidth="1"/>
    <col min="7682" max="7682" width="9.5703125" style="5" bestFit="1" customWidth="1"/>
    <col min="7683" max="7683" width="9.85546875" style="5" bestFit="1" customWidth="1"/>
    <col min="7684" max="7685" width="9.140625" style="5"/>
    <col min="7686" max="7687" width="10.42578125" style="5" bestFit="1" customWidth="1"/>
    <col min="7688" max="7917" width="9.140625" style="5"/>
    <col min="7918" max="7918" width="13.7109375" style="5" bestFit="1" customWidth="1"/>
    <col min="7919" max="7919" width="10.140625" style="5" bestFit="1" customWidth="1"/>
    <col min="7920" max="7920" width="10.5703125" style="5" bestFit="1" customWidth="1"/>
    <col min="7921" max="7922" width="11.140625" style="5" bestFit="1" customWidth="1"/>
    <col min="7923" max="7924" width="9.85546875" style="5" bestFit="1" customWidth="1"/>
    <col min="7925" max="7926" width="9.140625" style="5"/>
    <col min="7927" max="7927" width="10.5703125" style="5" bestFit="1" customWidth="1"/>
    <col min="7928" max="7929" width="10.5703125" style="5" customWidth="1"/>
    <col min="7930" max="7930" width="11.140625" style="5" bestFit="1" customWidth="1"/>
    <col min="7931" max="7932" width="11.7109375" style="5" bestFit="1" customWidth="1"/>
    <col min="7933" max="7933" width="8" style="5" bestFit="1" customWidth="1"/>
    <col min="7934" max="7935" width="8" style="5" customWidth="1"/>
    <col min="7936" max="7936" width="12" style="5" bestFit="1" customWidth="1"/>
    <col min="7937" max="7937" width="10.28515625" style="5" customWidth="1"/>
    <col min="7938" max="7938" width="9.5703125" style="5" bestFit="1" customWidth="1"/>
    <col min="7939" max="7939" width="9.85546875" style="5" bestFit="1" customWidth="1"/>
    <col min="7940" max="7941" width="9.140625" style="5"/>
    <col min="7942" max="7943" width="10.42578125" style="5" bestFit="1" customWidth="1"/>
    <col min="7944" max="8173" width="9.140625" style="5"/>
    <col min="8174" max="8174" width="13.7109375" style="5" bestFit="1" customWidth="1"/>
    <col min="8175" max="8175" width="10.140625" style="5" bestFit="1" customWidth="1"/>
    <col min="8176" max="8176" width="10.5703125" style="5" bestFit="1" customWidth="1"/>
    <col min="8177" max="8178" width="11.140625" style="5" bestFit="1" customWidth="1"/>
    <col min="8179" max="8180" width="9.85546875" style="5" bestFit="1" customWidth="1"/>
    <col min="8181" max="8182" width="9.140625" style="5"/>
    <col min="8183" max="8183" width="10.5703125" style="5" bestFit="1" customWidth="1"/>
    <col min="8184" max="8185" width="10.5703125" style="5" customWidth="1"/>
    <col min="8186" max="8186" width="11.140625" style="5" bestFit="1" customWidth="1"/>
    <col min="8187" max="8188" width="11.7109375" style="5" bestFit="1" customWidth="1"/>
    <col min="8189" max="8189" width="8" style="5" bestFit="1" customWidth="1"/>
    <col min="8190" max="8191" width="8" style="5" customWidth="1"/>
    <col min="8192" max="8192" width="12" style="5" bestFit="1" customWidth="1"/>
    <col min="8193" max="8193" width="10.28515625" style="5" customWidth="1"/>
    <col min="8194" max="8194" width="9.5703125" style="5" bestFit="1" customWidth="1"/>
    <col min="8195" max="8195" width="9.85546875" style="5" bestFit="1" customWidth="1"/>
    <col min="8196" max="8197" width="9.140625" style="5"/>
    <col min="8198" max="8199" width="10.42578125" style="5" bestFit="1" customWidth="1"/>
    <col min="8200" max="8429" width="9.140625" style="5"/>
    <col min="8430" max="8430" width="13.7109375" style="5" bestFit="1" customWidth="1"/>
    <col min="8431" max="8431" width="10.140625" style="5" bestFit="1" customWidth="1"/>
    <col min="8432" max="8432" width="10.5703125" style="5" bestFit="1" customWidth="1"/>
    <col min="8433" max="8434" width="11.140625" style="5" bestFit="1" customWidth="1"/>
    <col min="8435" max="8436" width="9.85546875" style="5" bestFit="1" customWidth="1"/>
    <col min="8437" max="8438" width="9.140625" style="5"/>
    <col min="8439" max="8439" width="10.5703125" style="5" bestFit="1" customWidth="1"/>
    <col min="8440" max="8441" width="10.5703125" style="5" customWidth="1"/>
    <col min="8442" max="8442" width="11.140625" style="5" bestFit="1" customWidth="1"/>
    <col min="8443" max="8444" width="11.7109375" style="5" bestFit="1" customWidth="1"/>
    <col min="8445" max="8445" width="8" style="5" bestFit="1" customWidth="1"/>
    <col min="8446" max="8447" width="8" style="5" customWidth="1"/>
    <col min="8448" max="8448" width="12" style="5" bestFit="1" customWidth="1"/>
    <col min="8449" max="8449" width="10.28515625" style="5" customWidth="1"/>
    <col min="8450" max="8450" width="9.5703125" style="5" bestFit="1" customWidth="1"/>
    <col min="8451" max="8451" width="9.85546875" style="5" bestFit="1" customWidth="1"/>
    <col min="8452" max="8453" width="9.140625" style="5"/>
    <col min="8454" max="8455" width="10.42578125" style="5" bestFit="1" customWidth="1"/>
    <col min="8456" max="8685" width="9.140625" style="5"/>
    <col min="8686" max="8686" width="13.7109375" style="5" bestFit="1" customWidth="1"/>
    <col min="8687" max="8687" width="10.140625" style="5" bestFit="1" customWidth="1"/>
    <col min="8688" max="8688" width="10.5703125" style="5" bestFit="1" customWidth="1"/>
    <col min="8689" max="8690" width="11.140625" style="5" bestFit="1" customWidth="1"/>
    <col min="8691" max="8692" width="9.85546875" style="5" bestFit="1" customWidth="1"/>
    <col min="8693" max="8694" width="9.140625" style="5"/>
    <col min="8695" max="8695" width="10.5703125" style="5" bestFit="1" customWidth="1"/>
    <col min="8696" max="8697" width="10.5703125" style="5" customWidth="1"/>
    <col min="8698" max="8698" width="11.140625" style="5" bestFit="1" customWidth="1"/>
    <col min="8699" max="8700" width="11.7109375" style="5" bestFit="1" customWidth="1"/>
    <col min="8701" max="8701" width="8" style="5" bestFit="1" customWidth="1"/>
    <col min="8702" max="8703" width="8" style="5" customWidth="1"/>
    <col min="8704" max="8704" width="12" style="5" bestFit="1" customWidth="1"/>
    <col min="8705" max="8705" width="10.28515625" style="5" customWidth="1"/>
    <col min="8706" max="8706" width="9.5703125" style="5" bestFit="1" customWidth="1"/>
    <col min="8707" max="8707" width="9.85546875" style="5" bestFit="1" customWidth="1"/>
    <col min="8708" max="8709" width="9.140625" style="5"/>
    <col min="8710" max="8711" width="10.42578125" style="5" bestFit="1" customWidth="1"/>
    <col min="8712" max="8941" width="9.140625" style="5"/>
    <col min="8942" max="8942" width="13.7109375" style="5" bestFit="1" customWidth="1"/>
    <col min="8943" max="8943" width="10.140625" style="5" bestFit="1" customWidth="1"/>
    <col min="8944" max="8944" width="10.5703125" style="5" bestFit="1" customWidth="1"/>
    <col min="8945" max="8946" width="11.140625" style="5" bestFit="1" customWidth="1"/>
    <col min="8947" max="8948" width="9.85546875" style="5" bestFit="1" customWidth="1"/>
    <col min="8949" max="8950" width="9.140625" style="5"/>
    <col min="8951" max="8951" width="10.5703125" style="5" bestFit="1" customWidth="1"/>
    <col min="8952" max="8953" width="10.5703125" style="5" customWidth="1"/>
    <col min="8954" max="8954" width="11.140625" style="5" bestFit="1" customWidth="1"/>
    <col min="8955" max="8956" width="11.7109375" style="5" bestFit="1" customWidth="1"/>
    <col min="8957" max="8957" width="8" style="5" bestFit="1" customWidth="1"/>
    <col min="8958" max="8959" width="8" style="5" customWidth="1"/>
    <col min="8960" max="8960" width="12" style="5" bestFit="1" customWidth="1"/>
    <col min="8961" max="8961" width="10.28515625" style="5" customWidth="1"/>
    <col min="8962" max="8962" width="9.5703125" style="5" bestFit="1" customWidth="1"/>
    <col min="8963" max="8963" width="9.85546875" style="5" bestFit="1" customWidth="1"/>
    <col min="8964" max="8965" width="9.140625" style="5"/>
    <col min="8966" max="8967" width="10.42578125" style="5" bestFit="1" customWidth="1"/>
    <col min="8968" max="9197" width="9.140625" style="5"/>
    <col min="9198" max="9198" width="13.7109375" style="5" bestFit="1" customWidth="1"/>
    <col min="9199" max="9199" width="10.140625" style="5" bestFit="1" customWidth="1"/>
    <col min="9200" max="9200" width="10.5703125" style="5" bestFit="1" customWidth="1"/>
    <col min="9201" max="9202" width="11.140625" style="5" bestFit="1" customWidth="1"/>
    <col min="9203" max="9204" width="9.85546875" style="5" bestFit="1" customWidth="1"/>
    <col min="9205" max="9206" width="9.140625" style="5"/>
    <col min="9207" max="9207" width="10.5703125" style="5" bestFit="1" customWidth="1"/>
    <col min="9208" max="9209" width="10.5703125" style="5" customWidth="1"/>
    <col min="9210" max="9210" width="11.140625" style="5" bestFit="1" customWidth="1"/>
    <col min="9211" max="9212" width="11.7109375" style="5" bestFit="1" customWidth="1"/>
    <col min="9213" max="9213" width="8" style="5" bestFit="1" customWidth="1"/>
    <col min="9214" max="9215" width="8" style="5" customWidth="1"/>
    <col min="9216" max="9216" width="12" style="5" bestFit="1" customWidth="1"/>
    <col min="9217" max="9217" width="10.28515625" style="5" customWidth="1"/>
    <col min="9218" max="9218" width="9.5703125" style="5" bestFit="1" customWidth="1"/>
    <col min="9219" max="9219" width="9.85546875" style="5" bestFit="1" customWidth="1"/>
    <col min="9220" max="9221" width="9.140625" style="5"/>
    <col min="9222" max="9223" width="10.42578125" style="5" bestFit="1" customWidth="1"/>
    <col min="9224" max="9453" width="9.140625" style="5"/>
    <col min="9454" max="9454" width="13.7109375" style="5" bestFit="1" customWidth="1"/>
    <col min="9455" max="9455" width="10.140625" style="5" bestFit="1" customWidth="1"/>
    <col min="9456" max="9456" width="10.5703125" style="5" bestFit="1" customWidth="1"/>
    <col min="9457" max="9458" width="11.140625" style="5" bestFit="1" customWidth="1"/>
    <col min="9459" max="9460" width="9.85546875" style="5" bestFit="1" customWidth="1"/>
    <col min="9461" max="9462" width="9.140625" style="5"/>
    <col min="9463" max="9463" width="10.5703125" style="5" bestFit="1" customWidth="1"/>
    <col min="9464" max="9465" width="10.5703125" style="5" customWidth="1"/>
    <col min="9466" max="9466" width="11.140625" style="5" bestFit="1" customWidth="1"/>
    <col min="9467" max="9468" width="11.7109375" style="5" bestFit="1" customWidth="1"/>
    <col min="9469" max="9469" width="8" style="5" bestFit="1" customWidth="1"/>
    <col min="9470" max="9471" width="8" style="5" customWidth="1"/>
    <col min="9472" max="9472" width="12" style="5" bestFit="1" customWidth="1"/>
    <col min="9473" max="9473" width="10.28515625" style="5" customWidth="1"/>
    <col min="9474" max="9474" width="9.5703125" style="5" bestFit="1" customWidth="1"/>
    <col min="9475" max="9475" width="9.85546875" style="5" bestFit="1" customWidth="1"/>
    <col min="9476" max="9477" width="9.140625" style="5"/>
    <col min="9478" max="9479" width="10.42578125" style="5" bestFit="1" customWidth="1"/>
    <col min="9480" max="9709" width="9.140625" style="5"/>
    <col min="9710" max="9710" width="13.7109375" style="5" bestFit="1" customWidth="1"/>
    <col min="9711" max="9711" width="10.140625" style="5" bestFit="1" customWidth="1"/>
    <col min="9712" max="9712" width="10.5703125" style="5" bestFit="1" customWidth="1"/>
    <col min="9713" max="9714" width="11.140625" style="5" bestFit="1" customWidth="1"/>
    <col min="9715" max="9716" width="9.85546875" style="5" bestFit="1" customWidth="1"/>
    <col min="9717" max="9718" width="9.140625" style="5"/>
    <col min="9719" max="9719" width="10.5703125" style="5" bestFit="1" customWidth="1"/>
    <col min="9720" max="9721" width="10.5703125" style="5" customWidth="1"/>
    <col min="9722" max="9722" width="11.140625" style="5" bestFit="1" customWidth="1"/>
    <col min="9723" max="9724" width="11.7109375" style="5" bestFit="1" customWidth="1"/>
    <col min="9725" max="9725" width="8" style="5" bestFit="1" customWidth="1"/>
    <col min="9726" max="9727" width="8" style="5" customWidth="1"/>
    <col min="9728" max="9728" width="12" style="5" bestFit="1" customWidth="1"/>
    <col min="9729" max="9729" width="10.28515625" style="5" customWidth="1"/>
    <col min="9730" max="9730" width="9.5703125" style="5" bestFit="1" customWidth="1"/>
    <col min="9731" max="9731" width="9.85546875" style="5" bestFit="1" customWidth="1"/>
    <col min="9732" max="9733" width="9.140625" style="5"/>
    <col min="9734" max="9735" width="10.42578125" style="5" bestFit="1" customWidth="1"/>
    <col min="9736" max="9965" width="9.140625" style="5"/>
    <col min="9966" max="9966" width="13.7109375" style="5" bestFit="1" customWidth="1"/>
    <col min="9967" max="9967" width="10.140625" style="5" bestFit="1" customWidth="1"/>
    <col min="9968" max="9968" width="10.5703125" style="5" bestFit="1" customWidth="1"/>
    <col min="9969" max="9970" width="11.140625" style="5" bestFit="1" customWidth="1"/>
    <col min="9971" max="9972" width="9.85546875" style="5" bestFit="1" customWidth="1"/>
    <col min="9973" max="9974" width="9.140625" style="5"/>
    <col min="9975" max="9975" width="10.5703125" style="5" bestFit="1" customWidth="1"/>
    <col min="9976" max="9977" width="10.5703125" style="5" customWidth="1"/>
    <col min="9978" max="9978" width="11.140625" style="5" bestFit="1" customWidth="1"/>
    <col min="9979" max="9980" width="11.7109375" style="5" bestFit="1" customWidth="1"/>
    <col min="9981" max="9981" width="8" style="5" bestFit="1" customWidth="1"/>
    <col min="9982" max="9983" width="8" style="5" customWidth="1"/>
    <col min="9984" max="9984" width="12" style="5" bestFit="1" customWidth="1"/>
    <col min="9985" max="9985" width="10.28515625" style="5" customWidth="1"/>
    <col min="9986" max="9986" width="9.5703125" style="5" bestFit="1" customWidth="1"/>
    <col min="9987" max="9987" width="9.85546875" style="5" bestFit="1" customWidth="1"/>
    <col min="9988" max="9989" width="9.140625" style="5"/>
    <col min="9990" max="9991" width="10.42578125" style="5" bestFit="1" customWidth="1"/>
    <col min="9992" max="10221" width="9.140625" style="5"/>
    <col min="10222" max="10222" width="13.7109375" style="5" bestFit="1" customWidth="1"/>
    <col min="10223" max="10223" width="10.140625" style="5" bestFit="1" customWidth="1"/>
    <col min="10224" max="10224" width="10.5703125" style="5" bestFit="1" customWidth="1"/>
    <col min="10225" max="10226" width="11.140625" style="5" bestFit="1" customWidth="1"/>
    <col min="10227" max="10228" width="9.85546875" style="5" bestFit="1" customWidth="1"/>
    <col min="10229" max="10230" width="9.140625" style="5"/>
    <col min="10231" max="10231" width="10.5703125" style="5" bestFit="1" customWidth="1"/>
    <col min="10232" max="10233" width="10.5703125" style="5" customWidth="1"/>
    <col min="10234" max="10234" width="11.140625" style="5" bestFit="1" customWidth="1"/>
    <col min="10235" max="10236" width="11.7109375" style="5" bestFit="1" customWidth="1"/>
    <col min="10237" max="10237" width="8" style="5" bestFit="1" customWidth="1"/>
    <col min="10238" max="10239" width="8" style="5" customWidth="1"/>
    <col min="10240" max="10240" width="12" style="5" bestFit="1" customWidth="1"/>
    <col min="10241" max="10241" width="10.28515625" style="5" customWidth="1"/>
    <col min="10242" max="10242" width="9.5703125" style="5" bestFit="1" customWidth="1"/>
    <col min="10243" max="10243" width="9.85546875" style="5" bestFit="1" customWidth="1"/>
    <col min="10244" max="10245" width="9.140625" style="5"/>
    <col min="10246" max="10247" width="10.42578125" style="5" bestFit="1" customWidth="1"/>
    <col min="10248" max="10477" width="9.140625" style="5"/>
    <col min="10478" max="10478" width="13.7109375" style="5" bestFit="1" customWidth="1"/>
    <col min="10479" max="10479" width="10.140625" style="5" bestFit="1" customWidth="1"/>
    <col min="10480" max="10480" width="10.5703125" style="5" bestFit="1" customWidth="1"/>
    <col min="10481" max="10482" width="11.140625" style="5" bestFit="1" customWidth="1"/>
    <col min="10483" max="10484" width="9.85546875" style="5" bestFit="1" customWidth="1"/>
    <col min="10485" max="10486" width="9.140625" style="5"/>
    <col min="10487" max="10487" width="10.5703125" style="5" bestFit="1" customWidth="1"/>
    <col min="10488" max="10489" width="10.5703125" style="5" customWidth="1"/>
    <col min="10490" max="10490" width="11.140625" style="5" bestFit="1" customWidth="1"/>
    <col min="10491" max="10492" width="11.7109375" style="5" bestFit="1" customWidth="1"/>
    <col min="10493" max="10493" width="8" style="5" bestFit="1" customWidth="1"/>
    <col min="10494" max="10495" width="8" style="5" customWidth="1"/>
    <col min="10496" max="10496" width="12" style="5" bestFit="1" customWidth="1"/>
    <col min="10497" max="10497" width="10.28515625" style="5" customWidth="1"/>
    <col min="10498" max="10498" width="9.5703125" style="5" bestFit="1" customWidth="1"/>
    <col min="10499" max="10499" width="9.85546875" style="5" bestFit="1" customWidth="1"/>
    <col min="10500" max="10501" width="9.140625" style="5"/>
    <col min="10502" max="10503" width="10.42578125" style="5" bestFit="1" customWidth="1"/>
    <col min="10504" max="10733" width="9.140625" style="5"/>
    <col min="10734" max="10734" width="13.7109375" style="5" bestFit="1" customWidth="1"/>
    <col min="10735" max="10735" width="10.140625" style="5" bestFit="1" customWidth="1"/>
    <col min="10736" max="10736" width="10.5703125" style="5" bestFit="1" customWidth="1"/>
    <col min="10737" max="10738" width="11.140625" style="5" bestFit="1" customWidth="1"/>
    <col min="10739" max="10740" width="9.85546875" style="5" bestFit="1" customWidth="1"/>
    <col min="10741" max="10742" width="9.140625" style="5"/>
    <col min="10743" max="10743" width="10.5703125" style="5" bestFit="1" customWidth="1"/>
    <col min="10744" max="10745" width="10.5703125" style="5" customWidth="1"/>
    <col min="10746" max="10746" width="11.140625" style="5" bestFit="1" customWidth="1"/>
    <col min="10747" max="10748" width="11.7109375" style="5" bestFit="1" customWidth="1"/>
    <col min="10749" max="10749" width="8" style="5" bestFit="1" customWidth="1"/>
    <col min="10750" max="10751" width="8" style="5" customWidth="1"/>
    <col min="10752" max="10752" width="12" style="5" bestFit="1" customWidth="1"/>
    <col min="10753" max="10753" width="10.28515625" style="5" customWidth="1"/>
    <col min="10754" max="10754" width="9.5703125" style="5" bestFit="1" customWidth="1"/>
    <col min="10755" max="10755" width="9.85546875" style="5" bestFit="1" customWidth="1"/>
    <col min="10756" max="10757" width="9.140625" style="5"/>
    <col min="10758" max="10759" width="10.42578125" style="5" bestFit="1" customWidth="1"/>
    <col min="10760" max="10989" width="9.140625" style="5"/>
    <col min="10990" max="10990" width="13.7109375" style="5" bestFit="1" customWidth="1"/>
    <col min="10991" max="10991" width="10.140625" style="5" bestFit="1" customWidth="1"/>
    <col min="10992" max="10992" width="10.5703125" style="5" bestFit="1" customWidth="1"/>
    <col min="10993" max="10994" width="11.140625" style="5" bestFit="1" customWidth="1"/>
    <col min="10995" max="10996" width="9.85546875" style="5" bestFit="1" customWidth="1"/>
    <col min="10997" max="10998" width="9.140625" style="5"/>
    <col min="10999" max="10999" width="10.5703125" style="5" bestFit="1" customWidth="1"/>
    <col min="11000" max="11001" width="10.5703125" style="5" customWidth="1"/>
    <col min="11002" max="11002" width="11.140625" style="5" bestFit="1" customWidth="1"/>
    <col min="11003" max="11004" width="11.7109375" style="5" bestFit="1" customWidth="1"/>
    <col min="11005" max="11005" width="8" style="5" bestFit="1" customWidth="1"/>
    <col min="11006" max="11007" width="8" style="5" customWidth="1"/>
    <col min="11008" max="11008" width="12" style="5" bestFit="1" customWidth="1"/>
    <col min="11009" max="11009" width="10.28515625" style="5" customWidth="1"/>
    <col min="11010" max="11010" width="9.5703125" style="5" bestFit="1" customWidth="1"/>
    <col min="11011" max="11011" width="9.85546875" style="5" bestFit="1" customWidth="1"/>
    <col min="11012" max="11013" width="9.140625" style="5"/>
    <col min="11014" max="11015" width="10.42578125" style="5" bestFit="1" customWidth="1"/>
    <col min="11016" max="11245" width="9.140625" style="5"/>
    <col min="11246" max="11246" width="13.7109375" style="5" bestFit="1" customWidth="1"/>
    <col min="11247" max="11247" width="10.140625" style="5" bestFit="1" customWidth="1"/>
    <col min="11248" max="11248" width="10.5703125" style="5" bestFit="1" customWidth="1"/>
    <col min="11249" max="11250" width="11.140625" style="5" bestFit="1" customWidth="1"/>
    <col min="11251" max="11252" width="9.85546875" style="5" bestFit="1" customWidth="1"/>
    <col min="11253" max="11254" width="9.140625" style="5"/>
    <col min="11255" max="11255" width="10.5703125" style="5" bestFit="1" customWidth="1"/>
    <col min="11256" max="11257" width="10.5703125" style="5" customWidth="1"/>
    <col min="11258" max="11258" width="11.140625" style="5" bestFit="1" customWidth="1"/>
    <col min="11259" max="11260" width="11.7109375" style="5" bestFit="1" customWidth="1"/>
    <col min="11261" max="11261" width="8" style="5" bestFit="1" customWidth="1"/>
    <col min="11262" max="11263" width="8" style="5" customWidth="1"/>
    <col min="11264" max="11264" width="12" style="5" bestFit="1" customWidth="1"/>
    <col min="11265" max="11265" width="10.28515625" style="5" customWidth="1"/>
    <col min="11266" max="11266" width="9.5703125" style="5" bestFit="1" customWidth="1"/>
    <col min="11267" max="11267" width="9.85546875" style="5" bestFit="1" customWidth="1"/>
    <col min="11268" max="11269" width="9.140625" style="5"/>
    <col min="11270" max="11271" width="10.42578125" style="5" bestFit="1" customWidth="1"/>
    <col min="11272" max="11501" width="9.140625" style="5"/>
    <col min="11502" max="11502" width="13.7109375" style="5" bestFit="1" customWidth="1"/>
    <col min="11503" max="11503" width="10.140625" style="5" bestFit="1" customWidth="1"/>
    <col min="11504" max="11504" width="10.5703125" style="5" bestFit="1" customWidth="1"/>
    <col min="11505" max="11506" width="11.140625" style="5" bestFit="1" customWidth="1"/>
    <col min="11507" max="11508" width="9.85546875" style="5" bestFit="1" customWidth="1"/>
    <col min="11509" max="11510" width="9.140625" style="5"/>
    <col min="11511" max="11511" width="10.5703125" style="5" bestFit="1" customWidth="1"/>
    <col min="11512" max="11513" width="10.5703125" style="5" customWidth="1"/>
    <col min="11514" max="11514" width="11.140625" style="5" bestFit="1" customWidth="1"/>
    <col min="11515" max="11516" width="11.7109375" style="5" bestFit="1" customWidth="1"/>
    <col min="11517" max="11517" width="8" style="5" bestFit="1" customWidth="1"/>
    <col min="11518" max="11519" width="8" style="5" customWidth="1"/>
    <col min="11520" max="11520" width="12" style="5" bestFit="1" customWidth="1"/>
    <col min="11521" max="11521" width="10.28515625" style="5" customWidth="1"/>
    <col min="11522" max="11522" width="9.5703125" style="5" bestFit="1" customWidth="1"/>
    <col min="11523" max="11523" width="9.85546875" style="5" bestFit="1" customWidth="1"/>
    <col min="11524" max="11525" width="9.140625" style="5"/>
    <col min="11526" max="11527" width="10.42578125" style="5" bestFit="1" customWidth="1"/>
    <col min="11528" max="11757" width="9.140625" style="5"/>
    <col min="11758" max="11758" width="13.7109375" style="5" bestFit="1" customWidth="1"/>
    <col min="11759" max="11759" width="10.140625" style="5" bestFit="1" customWidth="1"/>
    <col min="11760" max="11760" width="10.5703125" style="5" bestFit="1" customWidth="1"/>
    <col min="11761" max="11762" width="11.140625" style="5" bestFit="1" customWidth="1"/>
    <col min="11763" max="11764" width="9.85546875" style="5" bestFit="1" customWidth="1"/>
    <col min="11765" max="11766" width="9.140625" style="5"/>
    <col min="11767" max="11767" width="10.5703125" style="5" bestFit="1" customWidth="1"/>
    <col min="11768" max="11769" width="10.5703125" style="5" customWidth="1"/>
    <col min="11770" max="11770" width="11.140625" style="5" bestFit="1" customWidth="1"/>
    <col min="11771" max="11772" width="11.7109375" style="5" bestFit="1" customWidth="1"/>
    <col min="11773" max="11773" width="8" style="5" bestFit="1" customWidth="1"/>
    <col min="11774" max="11775" width="8" style="5" customWidth="1"/>
    <col min="11776" max="11776" width="12" style="5" bestFit="1" customWidth="1"/>
    <col min="11777" max="11777" width="10.28515625" style="5" customWidth="1"/>
    <col min="11778" max="11778" width="9.5703125" style="5" bestFit="1" customWidth="1"/>
    <col min="11779" max="11779" width="9.85546875" style="5" bestFit="1" customWidth="1"/>
    <col min="11780" max="11781" width="9.140625" style="5"/>
    <col min="11782" max="11783" width="10.42578125" style="5" bestFit="1" customWidth="1"/>
    <col min="11784" max="12013" width="9.140625" style="5"/>
    <col min="12014" max="12014" width="13.7109375" style="5" bestFit="1" customWidth="1"/>
    <col min="12015" max="12015" width="10.140625" style="5" bestFit="1" customWidth="1"/>
    <col min="12016" max="12016" width="10.5703125" style="5" bestFit="1" customWidth="1"/>
    <col min="12017" max="12018" width="11.140625" style="5" bestFit="1" customWidth="1"/>
    <col min="12019" max="12020" width="9.85546875" style="5" bestFit="1" customWidth="1"/>
    <col min="12021" max="12022" width="9.140625" style="5"/>
    <col min="12023" max="12023" width="10.5703125" style="5" bestFit="1" customWidth="1"/>
    <col min="12024" max="12025" width="10.5703125" style="5" customWidth="1"/>
    <col min="12026" max="12026" width="11.140625" style="5" bestFit="1" customWidth="1"/>
    <col min="12027" max="12028" width="11.7109375" style="5" bestFit="1" customWidth="1"/>
    <col min="12029" max="12029" width="8" style="5" bestFit="1" customWidth="1"/>
    <col min="12030" max="12031" width="8" style="5" customWidth="1"/>
    <col min="12032" max="12032" width="12" style="5" bestFit="1" customWidth="1"/>
    <col min="12033" max="12033" width="10.28515625" style="5" customWidth="1"/>
    <col min="12034" max="12034" width="9.5703125" style="5" bestFit="1" customWidth="1"/>
    <col min="12035" max="12035" width="9.85546875" style="5" bestFit="1" customWidth="1"/>
    <col min="12036" max="12037" width="9.140625" style="5"/>
    <col min="12038" max="12039" width="10.42578125" style="5" bestFit="1" customWidth="1"/>
    <col min="12040" max="12269" width="9.140625" style="5"/>
    <col min="12270" max="12270" width="13.7109375" style="5" bestFit="1" customWidth="1"/>
    <col min="12271" max="12271" width="10.140625" style="5" bestFit="1" customWidth="1"/>
    <col min="12272" max="12272" width="10.5703125" style="5" bestFit="1" customWidth="1"/>
    <col min="12273" max="12274" width="11.140625" style="5" bestFit="1" customWidth="1"/>
    <col min="12275" max="12276" width="9.85546875" style="5" bestFit="1" customWidth="1"/>
    <col min="12277" max="12278" width="9.140625" style="5"/>
    <col min="12279" max="12279" width="10.5703125" style="5" bestFit="1" customWidth="1"/>
    <col min="12280" max="12281" width="10.5703125" style="5" customWidth="1"/>
    <col min="12282" max="12282" width="11.140625" style="5" bestFit="1" customWidth="1"/>
    <col min="12283" max="12284" width="11.7109375" style="5" bestFit="1" customWidth="1"/>
    <col min="12285" max="12285" width="8" style="5" bestFit="1" customWidth="1"/>
    <col min="12286" max="12287" width="8" style="5" customWidth="1"/>
    <col min="12288" max="12288" width="12" style="5" bestFit="1" customWidth="1"/>
    <col min="12289" max="12289" width="10.28515625" style="5" customWidth="1"/>
    <col min="12290" max="12290" width="9.5703125" style="5" bestFit="1" customWidth="1"/>
    <col min="12291" max="12291" width="9.85546875" style="5" bestFit="1" customWidth="1"/>
    <col min="12292" max="12293" width="9.140625" style="5"/>
    <col min="12294" max="12295" width="10.42578125" style="5" bestFit="1" customWidth="1"/>
    <col min="12296" max="12525" width="9.140625" style="5"/>
    <col min="12526" max="12526" width="13.7109375" style="5" bestFit="1" customWidth="1"/>
    <col min="12527" max="12527" width="10.140625" style="5" bestFit="1" customWidth="1"/>
    <col min="12528" max="12528" width="10.5703125" style="5" bestFit="1" customWidth="1"/>
    <col min="12529" max="12530" width="11.140625" style="5" bestFit="1" customWidth="1"/>
    <col min="12531" max="12532" width="9.85546875" style="5" bestFit="1" customWidth="1"/>
    <col min="12533" max="12534" width="9.140625" style="5"/>
    <col min="12535" max="12535" width="10.5703125" style="5" bestFit="1" customWidth="1"/>
    <col min="12536" max="12537" width="10.5703125" style="5" customWidth="1"/>
    <col min="12538" max="12538" width="11.140625" style="5" bestFit="1" customWidth="1"/>
    <col min="12539" max="12540" width="11.7109375" style="5" bestFit="1" customWidth="1"/>
    <col min="12541" max="12541" width="8" style="5" bestFit="1" customWidth="1"/>
    <col min="12542" max="12543" width="8" style="5" customWidth="1"/>
    <col min="12544" max="12544" width="12" style="5" bestFit="1" customWidth="1"/>
    <col min="12545" max="12545" width="10.28515625" style="5" customWidth="1"/>
    <col min="12546" max="12546" width="9.5703125" style="5" bestFit="1" customWidth="1"/>
    <col min="12547" max="12547" width="9.85546875" style="5" bestFit="1" customWidth="1"/>
    <col min="12548" max="12549" width="9.140625" style="5"/>
    <col min="12550" max="12551" width="10.42578125" style="5" bestFit="1" customWidth="1"/>
    <col min="12552" max="12781" width="9.140625" style="5"/>
    <col min="12782" max="12782" width="13.7109375" style="5" bestFit="1" customWidth="1"/>
    <col min="12783" max="12783" width="10.140625" style="5" bestFit="1" customWidth="1"/>
    <col min="12784" max="12784" width="10.5703125" style="5" bestFit="1" customWidth="1"/>
    <col min="12785" max="12786" width="11.140625" style="5" bestFit="1" customWidth="1"/>
    <col min="12787" max="12788" width="9.85546875" style="5" bestFit="1" customWidth="1"/>
    <col min="12789" max="12790" width="9.140625" style="5"/>
    <col min="12791" max="12791" width="10.5703125" style="5" bestFit="1" customWidth="1"/>
    <col min="12792" max="12793" width="10.5703125" style="5" customWidth="1"/>
    <col min="12794" max="12794" width="11.140625" style="5" bestFit="1" customWidth="1"/>
    <col min="12795" max="12796" width="11.7109375" style="5" bestFit="1" customWidth="1"/>
    <col min="12797" max="12797" width="8" style="5" bestFit="1" customWidth="1"/>
    <col min="12798" max="12799" width="8" style="5" customWidth="1"/>
    <col min="12800" max="12800" width="12" style="5" bestFit="1" customWidth="1"/>
    <col min="12801" max="12801" width="10.28515625" style="5" customWidth="1"/>
    <col min="12802" max="12802" width="9.5703125" style="5" bestFit="1" customWidth="1"/>
    <col min="12803" max="12803" width="9.85546875" style="5" bestFit="1" customWidth="1"/>
    <col min="12804" max="12805" width="9.140625" style="5"/>
    <col min="12806" max="12807" width="10.42578125" style="5" bestFit="1" customWidth="1"/>
    <col min="12808" max="13037" width="9.140625" style="5"/>
    <col min="13038" max="13038" width="13.7109375" style="5" bestFit="1" customWidth="1"/>
    <col min="13039" max="13039" width="10.140625" style="5" bestFit="1" customWidth="1"/>
    <col min="13040" max="13040" width="10.5703125" style="5" bestFit="1" customWidth="1"/>
    <col min="13041" max="13042" width="11.140625" style="5" bestFit="1" customWidth="1"/>
    <col min="13043" max="13044" width="9.85546875" style="5" bestFit="1" customWidth="1"/>
    <col min="13045" max="13046" width="9.140625" style="5"/>
    <col min="13047" max="13047" width="10.5703125" style="5" bestFit="1" customWidth="1"/>
    <col min="13048" max="13049" width="10.5703125" style="5" customWidth="1"/>
    <col min="13050" max="13050" width="11.140625" style="5" bestFit="1" customWidth="1"/>
    <col min="13051" max="13052" width="11.7109375" style="5" bestFit="1" customWidth="1"/>
    <col min="13053" max="13053" width="8" style="5" bestFit="1" customWidth="1"/>
    <col min="13054" max="13055" width="8" style="5" customWidth="1"/>
    <col min="13056" max="13056" width="12" style="5" bestFit="1" customWidth="1"/>
    <col min="13057" max="13057" width="10.28515625" style="5" customWidth="1"/>
    <col min="13058" max="13058" width="9.5703125" style="5" bestFit="1" customWidth="1"/>
    <col min="13059" max="13059" width="9.85546875" style="5" bestFit="1" customWidth="1"/>
    <col min="13060" max="13061" width="9.140625" style="5"/>
    <col min="13062" max="13063" width="10.42578125" style="5" bestFit="1" customWidth="1"/>
    <col min="13064" max="13293" width="9.140625" style="5"/>
    <col min="13294" max="13294" width="13.7109375" style="5" bestFit="1" customWidth="1"/>
    <col min="13295" max="13295" width="10.140625" style="5" bestFit="1" customWidth="1"/>
    <col min="13296" max="13296" width="10.5703125" style="5" bestFit="1" customWidth="1"/>
    <col min="13297" max="13298" width="11.140625" style="5" bestFit="1" customWidth="1"/>
    <col min="13299" max="13300" width="9.85546875" style="5" bestFit="1" customWidth="1"/>
    <col min="13301" max="13302" width="9.140625" style="5"/>
    <col min="13303" max="13303" width="10.5703125" style="5" bestFit="1" customWidth="1"/>
    <col min="13304" max="13305" width="10.5703125" style="5" customWidth="1"/>
    <col min="13306" max="13306" width="11.140625" style="5" bestFit="1" customWidth="1"/>
    <col min="13307" max="13308" width="11.7109375" style="5" bestFit="1" customWidth="1"/>
    <col min="13309" max="13309" width="8" style="5" bestFit="1" customWidth="1"/>
    <col min="13310" max="13311" width="8" style="5" customWidth="1"/>
    <col min="13312" max="13312" width="12" style="5" bestFit="1" customWidth="1"/>
    <col min="13313" max="13313" width="10.28515625" style="5" customWidth="1"/>
    <col min="13314" max="13314" width="9.5703125" style="5" bestFit="1" customWidth="1"/>
    <col min="13315" max="13315" width="9.85546875" style="5" bestFit="1" customWidth="1"/>
    <col min="13316" max="13317" width="9.140625" style="5"/>
    <col min="13318" max="13319" width="10.42578125" style="5" bestFit="1" customWidth="1"/>
    <col min="13320" max="13549" width="9.140625" style="5"/>
    <col min="13550" max="13550" width="13.7109375" style="5" bestFit="1" customWidth="1"/>
    <col min="13551" max="13551" width="10.140625" style="5" bestFit="1" customWidth="1"/>
    <col min="13552" max="13552" width="10.5703125" style="5" bestFit="1" customWidth="1"/>
    <col min="13553" max="13554" width="11.140625" style="5" bestFit="1" customWidth="1"/>
    <col min="13555" max="13556" width="9.85546875" style="5" bestFit="1" customWidth="1"/>
    <col min="13557" max="13558" width="9.140625" style="5"/>
    <col min="13559" max="13559" width="10.5703125" style="5" bestFit="1" customWidth="1"/>
    <col min="13560" max="13561" width="10.5703125" style="5" customWidth="1"/>
    <col min="13562" max="13562" width="11.140625" style="5" bestFit="1" customWidth="1"/>
    <col min="13563" max="13564" width="11.7109375" style="5" bestFit="1" customWidth="1"/>
    <col min="13565" max="13565" width="8" style="5" bestFit="1" customWidth="1"/>
    <col min="13566" max="13567" width="8" style="5" customWidth="1"/>
    <col min="13568" max="13568" width="12" style="5" bestFit="1" customWidth="1"/>
    <col min="13569" max="13569" width="10.28515625" style="5" customWidth="1"/>
    <col min="13570" max="13570" width="9.5703125" style="5" bestFit="1" customWidth="1"/>
    <col min="13571" max="13571" width="9.85546875" style="5" bestFit="1" customWidth="1"/>
    <col min="13572" max="13573" width="9.140625" style="5"/>
    <col min="13574" max="13575" width="10.42578125" style="5" bestFit="1" customWidth="1"/>
    <col min="13576" max="13805" width="9.140625" style="5"/>
    <col min="13806" max="13806" width="13.7109375" style="5" bestFit="1" customWidth="1"/>
    <col min="13807" max="13807" width="10.140625" style="5" bestFit="1" customWidth="1"/>
    <col min="13808" max="13808" width="10.5703125" style="5" bestFit="1" customWidth="1"/>
    <col min="13809" max="13810" width="11.140625" style="5" bestFit="1" customWidth="1"/>
    <col min="13811" max="13812" width="9.85546875" style="5" bestFit="1" customWidth="1"/>
    <col min="13813" max="13814" width="9.140625" style="5"/>
    <col min="13815" max="13815" width="10.5703125" style="5" bestFit="1" customWidth="1"/>
    <col min="13816" max="13817" width="10.5703125" style="5" customWidth="1"/>
    <col min="13818" max="13818" width="11.140625" style="5" bestFit="1" customWidth="1"/>
    <col min="13819" max="13820" width="11.7109375" style="5" bestFit="1" customWidth="1"/>
    <col min="13821" max="13821" width="8" style="5" bestFit="1" customWidth="1"/>
    <col min="13822" max="13823" width="8" style="5" customWidth="1"/>
    <col min="13824" max="13824" width="12" style="5" bestFit="1" customWidth="1"/>
    <col min="13825" max="13825" width="10.28515625" style="5" customWidth="1"/>
    <col min="13826" max="13826" width="9.5703125" style="5" bestFit="1" customWidth="1"/>
    <col min="13827" max="13827" width="9.85546875" style="5" bestFit="1" customWidth="1"/>
    <col min="13828" max="13829" width="9.140625" style="5"/>
    <col min="13830" max="13831" width="10.42578125" style="5" bestFit="1" customWidth="1"/>
    <col min="13832" max="14061" width="9.140625" style="5"/>
    <col min="14062" max="14062" width="13.7109375" style="5" bestFit="1" customWidth="1"/>
    <col min="14063" max="14063" width="10.140625" style="5" bestFit="1" customWidth="1"/>
    <col min="14064" max="14064" width="10.5703125" style="5" bestFit="1" customWidth="1"/>
    <col min="14065" max="14066" width="11.140625" style="5" bestFit="1" customWidth="1"/>
    <col min="14067" max="14068" width="9.85546875" style="5" bestFit="1" customWidth="1"/>
    <col min="14069" max="14070" width="9.140625" style="5"/>
    <col min="14071" max="14071" width="10.5703125" style="5" bestFit="1" customWidth="1"/>
    <col min="14072" max="14073" width="10.5703125" style="5" customWidth="1"/>
    <col min="14074" max="14074" width="11.140625" style="5" bestFit="1" customWidth="1"/>
    <col min="14075" max="14076" width="11.7109375" style="5" bestFit="1" customWidth="1"/>
    <col min="14077" max="14077" width="8" style="5" bestFit="1" customWidth="1"/>
    <col min="14078" max="14079" width="8" style="5" customWidth="1"/>
    <col min="14080" max="14080" width="12" style="5" bestFit="1" customWidth="1"/>
    <col min="14081" max="14081" width="10.28515625" style="5" customWidth="1"/>
    <col min="14082" max="14082" width="9.5703125" style="5" bestFit="1" customWidth="1"/>
    <col min="14083" max="14083" width="9.85546875" style="5" bestFit="1" customWidth="1"/>
    <col min="14084" max="14085" width="9.140625" style="5"/>
    <col min="14086" max="14087" width="10.42578125" style="5" bestFit="1" customWidth="1"/>
    <col min="14088" max="14317" width="9.140625" style="5"/>
    <col min="14318" max="14318" width="13.7109375" style="5" bestFit="1" customWidth="1"/>
    <col min="14319" max="14319" width="10.140625" style="5" bestFit="1" customWidth="1"/>
    <col min="14320" max="14320" width="10.5703125" style="5" bestFit="1" customWidth="1"/>
    <col min="14321" max="14322" width="11.140625" style="5" bestFit="1" customWidth="1"/>
    <col min="14323" max="14324" width="9.85546875" style="5" bestFit="1" customWidth="1"/>
    <col min="14325" max="14326" width="9.140625" style="5"/>
    <col min="14327" max="14327" width="10.5703125" style="5" bestFit="1" customWidth="1"/>
    <col min="14328" max="14329" width="10.5703125" style="5" customWidth="1"/>
    <col min="14330" max="14330" width="11.140625" style="5" bestFit="1" customWidth="1"/>
    <col min="14331" max="14332" width="11.7109375" style="5" bestFit="1" customWidth="1"/>
    <col min="14333" max="14333" width="8" style="5" bestFit="1" customWidth="1"/>
    <col min="14334" max="14335" width="8" style="5" customWidth="1"/>
    <col min="14336" max="14336" width="12" style="5" bestFit="1" customWidth="1"/>
    <col min="14337" max="14337" width="10.28515625" style="5" customWidth="1"/>
    <col min="14338" max="14338" width="9.5703125" style="5" bestFit="1" customWidth="1"/>
    <col min="14339" max="14339" width="9.85546875" style="5" bestFit="1" customWidth="1"/>
    <col min="14340" max="14341" width="9.140625" style="5"/>
    <col min="14342" max="14343" width="10.42578125" style="5" bestFit="1" customWidth="1"/>
    <col min="14344" max="14573" width="9.140625" style="5"/>
    <col min="14574" max="14574" width="13.7109375" style="5" bestFit="1" customWidth="1"/>
    <col min="14575" max="14575" width="10.140625" style="5" bestFit="1" customWidth="1"/>
    <col min="14576" max="14576" width="10.5703125" style="5" bestFit="1" customWidth="1"/>
    <col min="14577" max="14578" width="11.140625" style="5" bestFit="1" customWidth="1"/>
    <col min="14579" max="14580" width="9.85546875" style="5" bestFit="1" customWidth="1"/>
    <col min="14581" max="14582" width="9.140625" style="5"/>
    <col min="14583" max="14583" width="10.5703125" style="5" bestFit="1" customWidth="1"/>
    <col min="14584" max="14585" width="10.5703125" style="5" customWidth="1"/>
    <col min="14586" max="14586" width="11.140625" style="5" bestFit="1" customWidth="1"/>
    <col min="14587" max="14588" width="11.7109375" style="5" bestFit="1" customWidth="1"/>
    <col min="14589" max="14589" width="8" style="5" bestFit="1" customWidth="1"/>
    <col min="14590" max="14591" width="8" style="5" customWidth="1"/>
    <col min="14592" max="14592" width="12" style="5" bestFit="1" customWidth="1"/>
    <col min="14593" max="14593" width="10.28515625" style="5" customWidth="1"/>
    <col min="14594" max="14594" width="9.5703125" style="5" bestFit="1" customWidth="1"/>
    <col min="14595" max="14595" width="9.85546875" style="5" bestFit="1" customWidth="1"/>
    <col min="14596" max="14597" width="9.140625" style="5"/>
    <col min="14598" max="14599" width="10.42578125" style="5" bestFit="1" customWidth="1"/>
    <col min="14600" max="14829" width="9.140625" style="5"/>
    <col min="14830" max="14830" width="13.7109375" style="5" bestFit="1" customWidth="1"/>
    <col min="14831" max="14831" width="10.140625" style="5" bestFit="1" customWidth="1"/>
    <col min="14832" max="14832" width="10.5703125" style="5" bestFit="1" customWidth="1"/>
    <col min="14833" max="14834" width="11.140625" style="5" bestFit="1" customWidth="1"/>
    <col min="14835" max="14836" width="9.85546875" style="5" bestFit="1" customWidth="1"/>
    <col min="14837" max="14838" width="9.140625" style="5"/>
    <col min="14839" max="14839" width="10.5703125" style="5" bestFit="1" customWidth="1"/>
    <col min="14840" max="14841" width="10.5703125" style="5" customWidth="1"/>
    <col min="14842" max="14842" width="11.140625" style="5" bestFit="1" customWidth="1"/>
    <col min="14843" max="14844" width="11.7109375" style="5" bestFit="1" customWidth="1"/>
    <col min="14845" max="14845" width="8" style="5" bestFit="1" customWidth="1"/>
    <col min="14846" max="14847" width="8" style="5" customWidth="1"/>
    <col min="14848" max="14848" width="12" style="5" bestFit="1" customWidth="1"/>
    <col min="14849" max="14849" width="10.28515625" style="5" customWidth="1"/>
    <col min="14850" max="14850" width="9.5703125" style="5" bestFit="1" customWidth="1"/>
    <col min="14851" max="14851" width="9.85546875" style="5" bestFit="1" customWidth="1"/>
    <col min="14852" max="14853" width="9.140625" style="5"/>
    <col min="14854" max="14855" width="10.42578125" style="5" bestFit="1" customWidth="1"/>
    <col min="14856" max="15085" width="9.140625" style="5"/>
    <col min="15086" max="15086" width="13.7109375" style="5" bestFit="1" customWidth="1"/>
    <col min="15087" max="15087" width="10.140625" style="5" bestFit="1" customWidth="1"/>
    <col min="15088" max="15088" width="10.5703125" style="5" bestFit="1" customWidth="1"/>
    <col min="15089" max="15090" width="11.140625" style="5" bestFit="1" customWidth="1"/>
    <col min="15091" max="15092" width="9.85546875" style="5" bestFit="1" customWidth="1"/>
    <col min="15093" max="15094" width="9.140625" style="5"/>
    <col min="15095" max="15095" width="10.5703125" style="5" bestFit="1" customWidth="1"/>
    <col min="15096" max="15097" width="10.5703125" style="5" customWidth="1"/>
    <col min="15098" max="15098" width="11.140625" style="5" bestFit="1" customWidth="1"/>
    <col min="15099" max="15100" width="11.7109375" style="5" bestFit="1" customWidth="1"/>
    <col min="15101" max="15101" width="8" style="5" bestFit="1" customWidth="1"/>
    <col min="15102" max="15103" width="8" style="5" customWidth="1"/>
    <col min="15104" max="15104" width="12" style="5" bestFit="1" customWidth="1"/>
    <col min="15105" max="15105" width="10.28515625" style="5" customWidth="1"/>
    <col min="15106" max="15106" width="9.5703125" style="5" bestFit="1" customWidth="1"/>
    <col min="15107" max="15107" width="9.85546875" style="5" bestFit="1" customWidth="1"/>
    <col min="15108" max="15109" width="9.140625" style="5"/>
    <col min="15110" max="15111" width="10.42578125" style="5" bestFit="1" customWidth="1"/>
    <col min="15112" max="15341" width="9.140625" style="5"/>
    <col min="15342" max="15342" width="13.7109375" style="5" bestFit="1" customWidth="1"/>
    <col min="15343" max="15343" width="10.140625" style="5" bestFit="1" customWidth="1"/>
    <col min="15344" max="15344" width="10.5703125" style="5" bestFit="1" customWidth="1"/>
    <col min="15345" max="15346" width="11.140625" style="5" bestFit="1" customWidth="1"/>
    <col min="15347" max="15348" width="9.85546875" style="5" bestFit="1" customWidth="1"/>
    <col min="15349" max="15350" width="9.140625" style="5"/>
    <col min="15351" max="15351" width="10.5703125" style="5" bestFit="1" customWidth="1"/>
    <col min="15352" max="15353" width="10.5703125" style="5" customWidth="1"/>
    <col min="15354" max="15354" width="11.140625" style="5" bestFit="1" customWidth="1"/>
    <col min="15355" max="15356" width="11.7109375" style="5" bestFit="1" customWidth="1"/>
    <col min="15357" max="15357" width="8" style="5" bestFit="1" customWidth="1"/>
    <col min="15358" max="15359" width="8" style="5" customWidth="1"/>
    <col min="15360" max="15360" width="12" style="5" bestFit="1" customWidth="1"/>
    <col min="15361" max="15361" width="10.28515625" style="5" customWidth="1"/>
    <col min="15362" max="15362" width="9.5703125" style="5" bestFit="1" customWidth="1"/>
    <col min="15363" max="15363" width="9.85546875" style="5" bestFit="1" customWidth="1"/>
    <col min="15364" max="15365" width="9.140625" style="5"/>
    <col min="15366" max="15367" width="10.42578125" style="5" bestFit="1" customWidth="1"/>
    <col min="15368" max="15597" width="9.140625" style="5"/>
    <col min="15598" max="15598" width="13.7109375" style="5" bestFit="1" customWidth="1"/>
    <col min="15599" max="15599" width="10.140625" style="5" bestFit="1" customWidth="1"/>
    <col min="15600" max="15600" width="10.5703125" style="5" bestFit="1" customWidth="1"/>
    <col min="15601" max="15602" width="11.140625" style="5" bestFit="1" customWidth="1"/>
    <col min="15603" max="15604" width="9.85546875" style="5" bestFit="1" customWidth="1"/>
    <col min="15605" max="15606" width="9.140625" style="5"/>
    <col min="15607" max="15607" width="10.5703125" style="5" bestFit="1" customWidth="1"/>
    <col min="15608" max="15609" width="10.5703125" style="5" customWidth="1"/>
    <col min="15610" max="15610" width="11.140625" style="5" bestFit="1" customWidth="1"/>
    <col min="15611" max="15612" width="11.7109375" style="5" bestFit="1" customWidth="1"/>
    <col min="15613" max="15613" width="8" style="5" bestFit="1" customWidth="1"/>
    <col min="15614" max="15615" width="8" style="5" customWidth="1"/>
    <col min="15616" max="15616" width="12" style="5" bestFit="1" customWidth="1"/>
    <col min="15617" max="15617" width="10.28515625" style="5" customWidth="1"/>
    <col min="15618" max="15618" width="9.5703125" style="5" bestFit="1" customWidth="1"/>
    <col min="15619" max="15619" width="9.85546875" style="5" bestFit="1" customWidth="1"/>
    <col min="15620" max="15621" width="9.140625" style="5"/>
    <col min="15622" max="15623" width="10.42578125" style="5" bestFit="1" customWidth="1"/>
    <col min="15624" max="15853" width="9.140625" style="5"/>
    <col min="15854" max="15854" width="13.7109375" style="5" bestFit="1" customWidth="1"/>
    <col min="15855" max="15855" width="10.140625" style="5" bestFit="1" customWidth="1"/>
    <col min="15856" max="15856" width="10.5703125" style="5" bestFit="1" customWidth="1"/>
    <col min="15857" max="15858" width="11.140625" style="5" bestFit="1" customWidth="1"/>
    <col min="15859" max="15860" width="9.85546875" style="5" bestFit="1" customWidth="1"/>
    <col min="15861" max="15862" width="9.140625" style="5"/>
    <col min="15863" max="15863" width="10.5703125" style="5" bestFit="1" customWidth="1"/>
    <col min="15864" max="15865" width="10.5703125" style="5" customWidth="1"/>
    <col min="15866" max="15866" width="11.140625" style="5" bestFit="1" customWidth="1"/>
    <col min="15867" max="15868" width="11.7109375" style="5" bestFit="1" customWidth="1"/>
    <col min="15869" max="15869" width="8" style="5" bestFit="1" customWidth="1"/>
    <col min="15870" max="15871" width="8" style="5" customWidth="1"/>
    <col min="15872" max="15872" width="12" style="5" bestFit="1" customWidth="1"/>
    <col min="15873" max="15873" width="10.28515625" style="5" customWidth="1"/>
    <col min="15874" max="15874" width="9.5703125" style="5" bestFit="1" customWidth="1"/>
    <col min="15875" max="15875" width="9.85546875" style="5" bestFit="1" customWidth="1"/>
    <col min="15876" max="15877" width="9.140625" style="5"/>
    <col min="15878" max="15879" width="10.42578125" style="5" bestFit="1" customWidth="1"/>
    <col min="15880" max="16109" width="9.140625" style="5"/>
    <col min="16110" max="16110" width="13.7109375" style="5" bestFit="1" customWidth="1"/>
    <col min="16111" max="16111" width="10.140625" style="5" bestFit="1" customWidth="1"/>
    <col min="16112" max="16112" width="10.5703125" style="5" bestFit="1" customWidth="1"/>
    <col min="16113" max="16114" width="11.140625" style="5" bestFit="1" customWidth="1"/>
    <col min="16115" max="16116" width="9.85546875" style="5" bestFit="1" customWidth="1"/>
    <col min="16117" max="16118" width="9.140625" style="5"/>
    <col min="16119" max="16119" width="10.5703125" style="5" bestFit="1" customWidth="1"/>
    <col min="16120" max="16121" width="10.5703125" style="5" customWidth="1"/>
    <col min="16122" max="16122" width="11.140625" style="5" bestFit="1" customWidth="1"/>
    <col min="16123" max="16124" width="11.7109375" style="5" bestFit="1" customWidth="1"/>
    <col min="16125" max="16125" width="8" style="5" bestFit="1" customWidth="1"/>
    <col min="16126" max="16127" width="8" style="5" customWidth="1"/>
    <col min="16128" max="16128" width="12" style="5" bestFit="1" customWidth="1"/>
    <col min="16129" max="16129" width="10.28515625" style="5" customWidth="1"/>
    <col min="16130" max="16130" width="9.5703125" style="5" bestFit="1" customWidth="1"/>
    <col min="16131" max="16131" width="9.85546875" style="5" bestFit="1" customWidth="1"/>
    <col min="16132" max="16133" width="9.140625" style="5"/>
    <col min="16134" max="16135" width="10.42578125" style="5" bestFit="1" customWidth="1"/>
    <col min="16136" max="16384" width="9.140625" style="5"/>
  </cols>
  <sheetData>
    <row r="1" spans="1:17" x14ac:dyDescent="0.2">
      <c r="A1" s="2" t="s">
        <v>1</v>
      </c>
      <c r="B1" s="2" t="s">
        <v>40</v>
      </c>
      <c r="C1" s="2" t="s">
        <v>2</v>
      </c>
      <c r="D1" s="2" t="s">
        <v>3</v>
      </c>
      <c r="E1" s="2" t="s">
        <v>38</v>
      </c>
      <c r="F1" s="2" t="s">
        <v>5</v>
      </c>
      <c r="G1" s="2" t="s">
        <v>39</v>
      </c>
      <c r="H1" s="5" t="s">
        <v>4</v>
      </c>
      <c r="J1" s="5" t="s">
        <v>27</v>
      </c>
      <c r="K1" s="2" t="s">
        <v>2</v>
      </c>
      <c r="L1" s="2" t="s">
        <v>3</v>
      </c>
      <c r="M1" s="2" t="s">
        <v>38</v>
      </c>
      <c r="N1" s="2" t="s">
        <v>5</v>
      </c>
      <c r="O1" s="2" t="s">
        <v>39</v>
      </c>
      <c r="P1" s="5" t="s">
        <v>4</v>
      </c>
      <c r="Q1" s="5" t="s">
        <v>34</v>
      </c>
    </row>
    <row r="2" spans="1:17" x14ac:dyDescent="0.2">
      <c r="A2" s="3">
        <v>37622</v>
      </c>
      <c r="B2" s="4">
        <v>82768410</v>
      </c>
      <c r="C2" s="22">
        <v>719.2</v>
      </c>
      <c r="D2" s="22">
        <v>0</v>
      </c>
      <c r="E2" s="5">
        <v>0</v>
      </c>
      <c r="F2" s="5">
        <v>31</v>
      </c>
      <c r="G2" s="5">
        <v>0</v>
      </c>
      <c r="H2" s="5">
        <v>2.4000000000000909</v>
      </c>
      <c r="J2" s="5">
        <f t="shared" ref="J2:J33" si="0">const</f>
        <v>32691307.822929502</v>
      </c>
      <c r="K2" s="5">
        <f t="shared" ref="K2:K33" si="1">PearsonHDD*C2</f>
        <v>4204269.0073386841</v>
      </c>
      <c r="L2" s="5">
        <f t="shared" ref="L2:L33" si="2">PearsonCDD*D2</f>
        <v>0</v>
      </c>
      <c r="M2" s="5">
        <f t="shared" ref="M2:M33" si="3">Shoulder2*E2</f>
        <v>0</v>
      </c>
      <c r="N2" s="5">
        <f t="shared" ref="N2:N33" si="4">MonthDays*F2</f>
        <v>45661773.387708366</v>
      </c>
      <c r="O2" s="5">
        <f t="shared" ref="O2:O33" si="5">GSgtStrucD*G2</f>
        <v>0</v>
      </c>
      <c r="P2" s="5">
        <f t="shared" ref="P2:P33" si="6">d_TorFTE_1*H2</f>
        <v>58407.608811145736</v>
      </c>
      <c r="Q2" s="5">
        <f t="shared" ref="Q2:Q33" si="7">SUM(J2:P2)</f>
        <v>82615757.826787695</v>
      </c>
    </row>
    <row r="3" spans="1:17" x14ac:dyDescent="0.2">
      <c r="A3" s="3">
        <v>37653</v>
      </c>
      <c r="B3" s="4">
        <v>76583427</v>
      </c>
      <c r="C3" s="22">
        <v>635.70000000000005</v>
      </c>
      <c r="D3" s="22">
        <v>0</v>
      </c>
      <c r="E3" s="5">
        <v>0</v>
      </c>
      <c r="F3" s="5">
        <v>28</v>
      </c>
      <c r="G3" s="5">
        <v>0</v>
      </c>
      <c r="H3" s="5">
        <v>-2.9000000000000909</v>
      </c>
      <c r="J3" s="5">
        <f t="shared" si="0"/>
        <v>32691307.822929502</v>
      </c>
      <c r="K3" s="5">
        <f t="shared" si="1"/>
        <v>3716148.2313198019</v>
      </c>
      <c r="L3" s="5">
        <f t="shared" si="2"/>
        <v>0</v>
      </c>
      <c r="M3" s="5">
        <f t="shared" si="3"/>
        <v>0</v>
      </c>
      <c r="N3" s="5">
        <f t="shared" si="4"/>
        <v>41242892.09212368</v>
      </c>
      <c r="O3" s="5">
        <f t="shared" si="5"/>
        <v>0</v>
      </c>
      <c r="P3" s="5">
        <f t="shared" si="6"/>
        <v>-70575.860646800633</v>
      </c>
      <c r="Q3" s="5">
        <f t="shared" si="7"/>
        <v>77579772.285726175</v>
      </c>
    </row>
    <row r="4" spans="1:17" x14ac:dyDescent="0.2">
      <c r="A4" s="3">
        <v>37681</v>
      </c>
      <c r="B4" s="4">
        <v>82211590</v>
      </c>
      <c r="C4" s="22">
        <v>522.9</v>
      </c>
      <c r="D4" s="22">
        <v>0</v>
      </c>
      <c r="E4" s="5">
        <v>0</v>
      </c>
      <c r="F4" s="5">
        <v>31</v>
      </c>
      <c r="G4" s="5">
        <v>0</v>
      </c>
      <c r="H4" s="5">
        <v>-1.0999999999999091</v>
      </c>
      <c r="J4" s="5">
        <f t="shared" si="0"/>
        <v>32691307.822929502</v>
      </c>
      <c r="K4" s="5">
        <f t="shared" si="1"/>
        <v>3056746.7518595629</v>
      </c>
      <c r="L4" s="5">
        <f t="shared" si="2"/>
        <v>0</v>
      </c>
      <c r="M4" s="5">
        <f t="shared" si="3"/>
        <v>0</v>
      </c>
      <c r="N4" s="5">
        <f t="shared" si="4"/>
        <v>45661773.387708366</v>
      </c>
      <c r="O4" s="5">
        <f t="shared" si="5"/>
        <v>0</v>
      </c>
      <c r="P4" s="5">
        <f t="shared" si="6"/>
        <v>-26770.15403843857</v>
      </c>
      <c r="Q4" s="5">
        <f t="shared" si="7"/>
        <v>81383057.808458984</v>
      </c>
    </row>
    <row r="5" spans="1:17" x14ac:dyDescent="0.2">
      <c r="A5" s="3">
        <v>37712</v>
      </c>
      <c r="B5" s="4">
        <v>76688842</v>
      </c>
      <c r="C5" s="22">
        <v>309.89999999999998</v>
      </c>
      <c r="D5" s="22">
        <v>0.4</v>
      </c>
      <c r="E5" s="5">
        <v>1</v>
      </c>
      <c r="F5" s="5">
        <v>30</v>
      </c>
      <c r="G5" s="5">
        <v>0</v>
      </c>
      <c r="H5" s="5">
        <v>-0.3000000000001819</v>
      </c>
      <c r="J5" s="5">
        <f t="shared" si="0"/>
        <v>32691307.822929502</v>
      </c>
      <c r="K5" s="5">
        <f t="shared" si="1"/>
        <v>1811600.3411766659</v>
      </c>
      <c r="L5" s="5">
        <f t="shared" si="2"/>
        <v>22505.608854819642</v>
      </c>
      <c r="M5" s="5">
        <f t="shared" si="3"/>
        <v>-1762154.70179492</v>
      </c>
      <c r="N5" s="5">
        <f t="shared" si="4"/>
        <v>44188812.955846801</v>
      </c>
      <c r="O5" s="5">
        <f t="shared" si="5"/>
        <v>0</v>
      </c>
      <c r="P5" s="5">
        <f t="shared" si="6"/>
        <v>-7300.951101397367</v>
      </c>
      <c r="Q5" s="5">
        <f t="shared" si="7"/>
        <v>76944771.075911477</v>
      </c>
    </row>
    <row r="6" spans="1:17" x14ac:dyDescent="0.2">
      <c r="A6" s="3">
        <v>37742</v>
      </c>
      <c r="B6" s="4">
        <v>75643162</v>
      </c>
      <c r="C6" s="22">
        <v>147.5</v>
      </c>
      <c r="D6" s="22">
        <v>16.3</v>
      </c>
      <c r="E6" s="5">
        <v>1</v>
      </c>
      <c r="F6" s="5">
        <v>31</v>
      </c>
      <c r="G6" s="5">
        <v>0</v>
      </c>
      <c r="H6" s="5">
        <v>15.600000000000364</v>
      </c>
      <c r="J6" s="5">
        <f t="shared" si="0"/>
        <v>32691307.822929502</v>
      </c>
      <c r="K6" s="5">
        <f t="shared" si="1"/>
        <v>862249.27500341472</v>
      </c>
      <c r="L6" s="5">
        <f t="shared" si="2"/>
        <v>917103.56083390035</v>
      </c>
      <c r="M6" s="5">
        <f t="shared" si="3"/>
        <v>-1762154.70179492</v>
      </c>
      <c r="N6" s="5">
        <f t="shared" si="4"/>
        <v>45661773.387708366</v>
      </c>
      <c r="O6" s="5">
        <f t="shared" si="5"/>
        <v>0</v>
      </c>
      <c r="P6" s="5">
        <f t="shared" si="6"/>
        <v>379649.45727244177</v>
      </c>
      <c r="Q6" s="5">
        <f t="shared" si="7"/>
        <v>78749928.801952705</v>
      </c>
    </row>
    <row r="7" spans="1:17" x14ac:dyDescent="0.2">
      <c r="A7" s="3">
        <v>37773</v>
      </c>
      <c r="B7" s="4">
        <v>77395094</v>
      </c>
      <c r="C7" s="22">
        <v>26.8</v>
      </c>
      <c r="D7" s="22">
        <v>72.2</v>
      </c>
      <c r="E7" s="5">
        <v>1</v>
      </c>
      <c r="F7" s="5">
        <v>30</v>
      </c>
      <c r="G7" s="5">
        <v>0</v>
      </c>
      <c r="H7" s="5">
        <v>9.0999999999999091</v>
      </c>
      <c r="J7" s="5">
        <f t="shared" si="0"/>
        <v>32691307.822929502</v>
      </c>
      <c r="K7" s="5">
        <f t="shared" si="1"/>
        <v>156666.308949773</v>
      </c>
      <c r="L7" s="5">
        <f t="shared" si="2"/>
        <v>4062262.3982949452</v>
      </c>
      <c r="M7" s="5">
        <f t="shared" si="3"/>
        <v>-1762154.70179492</v>
      </c>
      <c r="N7" s="5">
        <f t="shared" si="4"/>
        <v>44188812.955846801</v>
      </c>
      <c r="O7" s="5">
        <f t="shared" si="5"/>
        <v>0</v>
      </c>
      <c r="P7" s="5">
        <f t="shared" si="6"/>
        <v>221462.18340891699</v>
      </c>
      <c r="Q7" s="5">
        <f t="shared" si="7"/>
        <v>79558356.967635006</v>
      </c>
    </row>
    <row r="8" spans="1:17" x14ac:dyDescent="0.2">
      <c r="A8" s="3">
        <v>37803</v>
      </c>
      <c r="B8" s="4">
        <v>85584277</v>
      </c>
      <c r="C8" s="22">
        <v>1.6</v>
      </c>
      <c r="D8" s="22">
        <v>137.5</v>
      </c>
      <c r="E8" s="5">
        <v>0</v>
      </c>
      <c r="F8" s="5">
        <v>31</v>
      </c>
      <c r="G8" s="5">
        <v>0</v>
      </c>
      <c r="H8" s="5">
        <v>20.099999999999909</v>
      </c>
      <c r="J8" s="5">
        <f t="shared" si="0"/>
        <v>32691307.822929502</v>
      </c>
      <c r="K8" s="5">
        <f t="shared" si="1"/>
        <v>9353.2124746133122</v>
      </c>
      <c r="L8" s="5">
        <f t="shared" si="2"/>
        <v>7736303.043844251</v>
      </c>
      <c r="M8" s="5">
        <f t="shared" si="3"/>
        <v>0</v>
      </c>
      <c r="N8" s="5">
        <f t="shared" si="4"/>
        <v>45661773.387708366</v>
      </c>
      <c r="O8" s="5">
        <f t="shared" si="5"/>
        <v>0</v>
      </c>
      <c r="P8" s="5">
        <f t="shared" si="6"/>
        <v>489163.72379332478</v>
      </c>
      <c r="Q8" s="5">
        <f t="shared" si="7"/>
        <v>86587901.190750062</v>
      </c>
    </row>
    <row r="9" spans="1:17" x14ac:dyDescent="0.2">
      <c r="A9" s="3">
        <v>37834</v>
      </c>
      <c r="B9" s="4">
        <v>80381442</v>
      </c>
      <c r="C9" s="22">
        <v>5.0999999999999996</v>
      </c>
      <c r="D9" s="22">
        <v>109.9</v>
      </c>
      <c r="E9" s="5">
        <v>0</v>
      </c>
      <c r="F9" s="5">
        <v>31</v>
      </c>
      <c r="G9" s="5">
        <v>0</v>
      </c>
      <c r="H9" s="5">
        <v>19.400000000000091</v>
      </c>
      <c r="J9" s="5">
        <f t="shared" si="0"/>
        <v>32691307.822929502</v>
      </c>
      <c r="K9" s="5">
        <f t="shared" si="1"/>
        <v>29813.36476282993</v>
      </c>
      <c r="L9" s="5">
        <f t="shared" si="2"/>
        <v>6183416.0328616966</v>
      </c>
      <c r="M9" s="5">
        <f t="shared" si="3"/>
        <v>0</v>
      </c>
      <c r="N9" s="5">
        <f t="shared" si="4"/>
        <v>45661773.387708366</v>
      </c>
      <c r="O9" s="5">
        <f t="shared" si="5"/>
        <v>0</v>
      </c>
      <c r="P9" s="5">
        <f t="shared" si="6"/>
        <v>472128.17122341238</v>
      </c>
      <c r="Q9" s="5">
        <f t="shared" si="7"/>
        <v>85038438.779485807</v>
      </c>
    </row>
    <row r="10" spans="1:17" x14ac:dyDescent="0.2">
      <c r="A10" s="3">
        <v>37865</v>
      </c>
      <c r="B10" s="4">
        <v>80424090</v>
      </c>
      <c r="C10" s="22">
        <v>55.1</v>
      </c>
      <c r="D10" s="22">
        <v>33.200000000000003</v>
      </c>
      <c r="E10" s="5">
        <v>0</v>
      </c>
      <c r="F10" s="5">
        <v>30</v>
      </c>
      <c r="G10" s="5">
        <v>0</v>
      </c>
      <c r="H10" s="5">
        <v>17.099999999999909</v>
      </c>
      <c r="J10" s="5">
        <f t="shared" si="0"/>
        <v>32691307.822929502</v>
      </c>
      <c r="K10" s="5">
        <f t="shared" si="1"/>
        <v>322101.25459449593</v>
      </c>
      <c r="L10" s="5">
        <f t="shared" si="2"/>
        <v>1867965.5349500303</v>
      </c>
      <c r="M10" s="5">
        <f t="shared" si="3"/>
        <v>0</v>
      </c>
      <c r="N10" s="5">
        <f t="shared" si="4"/>
        <v>44188812.955846801</v>
      </c>
      <c r="O10" s="5">
        <f t="shared" si="5"/>
        <v>0</v>
      </c>
      <c r="P10" s="5">
        <f t="shared" si="6"/>
        <v>416154.2127793954</v>
      </c>
      <c r="Q10" s="5">
        <f t="shared" si="7"/>
        <v>79486341.781100243</v>
      </c>
    </row>
    <row r="11" spans="1:17" x14ac:dyDescent="0.2">
      <c r="A11" s="3">
        <v>37895</v>
      </c>
      <c r="B11" s="4">
        <v>77858426</v>
      </c>
      <c r="C11" s="22">
        <v>243.4</v>
      </c>
      <c r="D11" s="22">
        <v>3.4</v>
      </c>
      <c r="E11" s="5">
        <v>1</v>
      </c>
      <c r="F11" s="5">
        <v>31</v>
      </c>
      <c r="G11" s="5">
        <v>0</v>
      </c>
      <c r="H11" s="5">
        <v>-13.199999999999818</v>
      </c>
      <c r="J11" s="5">
        <f t="shared" si="0"/>
        <v>32691307.822929502</v>
      </c>
      <c r="K11" s="5">
        <f t="shared" si="1"/>
        <v>1422857.4477005501</v>
      </c>
      <c r="L11" s="5">
        <f t="shared" si="2"/>
        <v>191297.67526596691</v>
      </c>
      <c r="M11" s="5">
        <f t="shared" si="3"/>
        <v>-1762154.70179492</v>
      </c>
      <c r="N11" s="5">
        <f t="shared" si="4"/>
        <v>45661773.387708366</v>
      </c>
      <c r="O11" s="5">
        <f t="shared" si="5"/>
        <v>0</v>
      </c>
      <c r="P11" s="5">
        <f t="shared" si="6"/>
        <v>-321241.84846128494</v>
      </c>
      <c r="Q11" s="5">
        <f t="shared" si="7"/>
        <v>77883839.783348188</v>
      </c>
    </row>
    <row r="12" spans="1:17" x14ac:dyDescent="0.2">
      <c r="A12" s="3">
        <v>37926</v>
      </c>
      <c r="B12" s="4">
        <v>76495907</v>
      </c>
      <c r="C12" s="22">
        <v>400.5</v>
      </c>
      <c r="D12" s="22">
        <v>0</v>
      </c>
      <c r="E12" s="5">
        <v>1</v>
      </c>
      <c r="F12" s="5">
        <v>30</v>
      </c>
      <c r="G12" s="5">
        <v>0</v>
      </c>
      <c r="H12" s="5">
        <v>-20.100000000000364</v>
      </c>
      <c r="J12" s="5">
        <f t="shared" si="0"/>
        <v>32691307.822929502</v>
      </c>
      <c r="K12" s="5">
        <f t="shared" si="1"/>
        <v>2341225.9975516447</v>
      </c>
      <c r="L12" s="5">
        <f t="shared" si="2"/>
        <v>0</v>
      </c>
      <c r="M12" s="5">
        <f t="shared" si="3"/>
        <v>-1762154.70179492</v>
      </c>
      <c r="N12" s="5">
        <f t="shared" si="4"/>
        <v>44188812.955846801</v>
      </c>
      <c r="O12" s="5">
        <f t="shared" si="5"/>
        <v>0</v>
      </c>
      <c r="P12" s="5">
        <f t="shared" si="6"/>
        <v>-489163.72379333584</v>
      </c>
      <c r="Q12" s="5">
        <f t="shared" si="7"/>
        <v>76970028.350739688</v>
      </c>
    </row>
    <row r="13" spans="1:17" x14ac:dyDescent="0.2">
      <c r="A13" s="3">
        <v>37956</v>
      </c>
      <c r="B13" s="4">
        <v>76737586</v>
      </c>
      <c r="C13" s="22">
        <v>603.1</v>
      </c>
      <c r="D13" s="22">
        <v>0</v>
      </c>
      <c r="E13" s="5">
        <v>1</v>
      </c>
      <c r="F13" s="5">
        <v>31</v>
      </c>
      <c r="G13" s="5">
        <v>0</v>
      </c>
      <c r="H13" s="5">
        <v>-17.5</v>
      </c>
      <c r="J13" s="5">
        <f t="shared" si="0"/>
        <v>32691307.822929502</v>
      </c>
      <c r="K13" s="5">
        <f t="shared" si="1"/>
        <v>3525576.5271495557</v>
      </c>
      <c r="L13" s="5">
        <f t="shared" si="2"/>
        <v>0</v>
      </c>
      <c r="M13" s="5">
        <f t="shared" si="3"/>
        <v>-1762154.70179492</v>
      </c>
      <c r="N13" s="5">
        <f t="shared" si="4"/>
        <v>45661773.387708366</v>
      </c>
      <c r="O13" s="5">
        <f t="shared" si="5"/>
        <v>0</v>
      </c>
      <c r="P13" s="5">
        <f t="shared" si="6"/>
        <v>-425888.81424792152</v>
      </c>
      <c r="Q13" s="5">
        <f t="shared" si="7"/>
        <v>79690614.221744582</v>
      </c>
    </row>
    <row r="14" spans="1:17" x14ac:dyDescent="0.2">
      <c r="A14" s="3">
        <v>37987</v>
      </c>
      <c r="B14" s="4">
        <v>83579788</v>
      </c>
      <c r="C14" s="22">
        <v>719.2</v>
      </c>
      <c r="D14" s="22">
        <v>0</v>
      </c>
      <c r="E14" s="5">
        <v>0</v>
      </c>
      <c r="F14" s="5">
        <v>31</v>
      </c>
      <c r="G14" s="5">
        <v>0</v>
      </c>
      <c r="H14" s="5">
        <v>5.1000000000003638</v>
      </c>
      <c r="J14" s="5">
        <f t="shared" si="0"/>
        <v>32691307.822929502</v>
      </c>
      <c r="K14" s="5">
        <f t="shared" si="1"/>
        <v>4204269.0073386841</v>
      </c>
      <c r="L14" s="5">
        <f t="shared" si="2"/>
        <v>0</v>
      </c>
      <c r="M14" s="5">
        <f t="shared" si="3"/>
        <v>0</v>
      </c>
      <c r="N14" s="5">
        <f t="shared" si="4"/>
        <v>45661773.387708366</v>
      </c>
      <c r="O14" s="5">
        <f t="shared" si="5"/>
        <v>0</v>
      </c>
      <c r="P14" s="5">
        <f t="shared" si="6"/>
        <v>124116.16872368884</v>
      </c>
      <c r="Q14" s="5">
        <f t="shared" si="7"/>
        <v>82681466.386700243</v>
      </c>
    </row>
    <row r="15" spans="1:17" x14ac:dyDescent="0.2">
      <c r="A15" s="3">
        <v>38018</v>
      </c>
      <c r="B15" s="4">
        <v>78665825</v>
      </c>
      <c r="C15" s="22">
        <v>635.70000000000005</v>
      </c>
      <c r="D15" s="22">
        <v>0</v>
      </c>
      <c r="E15" s="5">
        <v>0</v>
      </c>
      <c r="F15" s="5">
        <v>29</v>
      </c>
      <c r="G15" s="5">
        <v>0</v>
      </c>
      <c r="H15" s="5">
        <v>-4.5</v>
      </c>
      <c r="J15" s="5">
        <f t="shared" si="0"/>
        <v>32691307.822929502</v>
      </c>
      <c r="K15" s="5">
        <f t="shared" si="1"/>
        <v>3716148.2313198019</v>
      </c>
      <c r="L15" s="5">
        <f t="shared" si="2"/>
        <v>0</v>
      </c>
      <c r="M15" s="5">
        <f t="shared" si="3"/>
        <v>0</v>
      </c>
      <c r="N15" s="5">
        <f t="shared" si="4"/>
        <v>42715852.523985244</v>
      </c>
      <c r="O15" s="5">
        <f t="shared" si="5"/>
        <v>0</v>
      </c>
      <c r="P15" s="5">
        <f t="shared" si="6"/>
        <v>-109514.2665208941</v>
      </c>
      <c r="Q15" s="5">
        <f t="shared" si="7"/>
        <v>79013794.311713666</v>
      </c>
    </row>
    <row r="16" spans="1:17" x14ac:dyDescent="0.2">
      <c r="A16" s="3">
        <v>38047</v>
      </c>
      <c r="B16" s="4">
        <v>81904568</v>
      </c>
      <c r="C16" s="22">
        <v>522.9</v>
      </c>
      <c r="D16" s="22">
        <v>0</v>
      </c>
      <c r="E16" s="5">
        <v>0</v>
      </c>
      <c r="F16" s="5">
        <v>31</v>
      </c>
      <c r="G16" s="5">
        <v>0</v>
      </c>
      <c r="H16" s="5">
        <v>4.5</v>
      </c>
      <c r="J16" s="5">
        <f t="shared" si="0"/>
        <v>32691307.822929502</v>
      </c>
      <c r="K16" s="5">
        <f t="shared" si="1"/>
        <v>3056746.7518595629</v>
      </c>
      <c r="L16" s="5">
        <f t="shared" si="2"/>
        <v>0</v>
      </c>
      <c r="M16" s="5">
        <f t="shared" si="3"/>
        <v>0</v>
      </c>
      <c r="N16" s="5">
        <f t="shared" si="4"/>
        <v>45661773.387708366</v>
      </c>
      <c r="O16" s="5">
        <f t="shared" si="5"/>
        <v>0</v>
      </c>
      <c r="P16" s="5">
        <f t="shared" si="6"/>
        <v>109514.2665208941</v>
      </c>
      <c r="Q16" s="5">
        <f t="shared" si="7"/>
        <v>81519342.229018316</v>
      </c>
    </row>
    <row r="17" spans="1:17" x14ac:dyDescent="0.2">
      <c r="A17" s="3">
        <v>38078</v>
      </c>
      <c r="B17" s="4">
        <v>75763152</v>
      </c>
      <c r="C17" s="22">
        <v>309.89999999999998</v>
      </c>
      <c r="D17" s="22">
        <v>0.4</v>
      </c>
      <c r="E17" s="5">
        <v>1</v>
      </c>
      <c r="F17" s="5">
        <v>30</v>
      </c>
      <c r="G17" s="5">
        <v>0</v>
      </c>
      <c r="H17" s="5">
        <v>3.0999999999999091</v>
      </c>
      <c r="J17" s="5">
        <f t="shared" si="0"/>
        <v>32691307.822929502</v>
      </c>
      <c r="K17" s="5">
        <f t="shared" si="1"/>
        <v>1811600.3411766659</v>
      </c>
      <c r="L17" s="5">
        <f t="shared" si="2"/>
        <v>22505.608854819642</v>
      </c>
      <c r="M17" s="5">
        <f t="shared" si="3"/>
        <v>-1762154.70179492</v>
      </c>
      <c r="N17" s="5">
        <f t="shared" si="4"/>
        <v>44188812.955846801</v>
      </c>
      <c r="O17" s="5">
        <f t="shared" si="5"/>
        <v>0</v>
      </c>
      <c r="P17" s="5">
        <f t="shared" si="6"/>
        <v>75443.161381058177</v>
      </c>
      <c r="Q17" s="5">
        <f t="shared" si="7"/>
        <v>77027515.188393921</v>
      </c>
    </row>
    <row r="18" spans="1:17" x14ac:dyDescent="0.2">
      <c r="A18" s="3">
        <v>38108</v>
      </c>
      <c r="B18" s="4">
        <v>78496582</v>
      </c>
      <c r="C18" s="22">
        <v>147.5</v>
      </c>
      <c r="D18" s="22">
        <v>16.3</v>
      </c>
      <c r="E18" s="5">
        <v>1</v>
      </c>
      <c r="F18" s="5">
        <v>31</v>
      </c>
      <c r="G18" s="5">
        <v>0</v>
      </c>
      <c r="H18" s="5">
        <v>25.699999999999818</v>
      </c>
      <c r="J18" s="5">
        <f t="shared" si="0"/>
        <v>32691307.822929502</v>
      </c>
      <c r="K18" s="5">
        <f t="shared" si="1"/>
        <v>862249.27500341472</v>
      </c>
      <c r="L18" s="5">
        <f t="shared" si="2"/>
        <v>917103.56083390035</v>
      </c>
      <c r="M18" s="5">
        <f t="shared" si="3"/>
        <v>-1762154.70179492</v>
      </c>
      <c r="N18" s="5">
        <f t="shared" si="4"/>
        <v>45661773.387708366</v>
      </c>
      <c r="O18" s="5">
        <f t="shared" si="5"/>
        <v>0</v>
      </c>
      <c r="P18" s="5">
        <f t="shared" si="6"/>
        <v>625448.14435265749</v>
      </c>
      <c r="Q18" s="5">
        <f t="shared" si="7"/>
        <v>78995727.489032924</v>
      </c>
    </row>
    <row r="19" spans="1:17" x14ac:dyDescent="0.2">
      <c r="A19" s="3">
        <v>38139</v>
      </c>
      <c r="B19" s="4">
        <v>80544814</v>
      </c>
      <c r="C19" s="22">
        <v>26.8</v>
      </c>
      <c r="D19" s="22">
        <v>72.2</v>
      </c>
      <c r="E19" s="5">
        <v>1</v>
      </c>
      <c r="F19" s="5">
        <v>30</v>
      </c>
      <c r="G19" s="5">
        <v>0</v>
      </c>
      <c r="H19" s="5">
        <v>13.900000000000091</v>
      </c>
      <c r="J19" s="5">
        <f t="shared" si="0"/>
        <v>32691307.822929502</v>
      </c>
      <c r="K19" s="5">
        <f t="shared" si="1"/>
        <v>156666.308949773</v>
      </c>
      <c r="L19" s="5">
        <f t="shared" si="2"/>
        <v>4062262.3982949452</v>
      </c>
      <c r="M19" s="5">
        <f t="shared" si="3"/>
        <v>-1762154.70179492</v>
      </c>
      <c r="N19" s="5">
        <f t="shared" si="4"/>
        <v>44188812.955846801</v>
      </c>
      <c r="O19" s="5">
        <f t="shared" si="5"/>
        <v>0</v>
      </c>
      <c r="P19" s="5">
        <f t="shared" si="6"/>
        <v>338277.40103120846</v>
      </c>
      <c r="Q19" s="5">
        <f t="shared" si="7"/>
        <v>79675172.185257301</v>
      </c>
    </row>
    <row r="20" spans="1:17" x14ac:dyDescent="0.2">
      <c r="A20" s="3">
        <v>38169</v>
      </c>
      <c r="B20" s="4">
        <v>82237798</v>
      </c>
      <c r="C20" s="22">
        <v>1.6</v>
      </c>
      <c r="D20" s="22">
        <v>137.5</v>
      </c>
      <c r="E20" s="5">
        <v>0</v>
      </c>
      <c r="F20" s="5">
        <v>31</v>
      </c>
      <c r="G20" s="5">
        <v>0</v>
      </c>
      <c r="H20" s="5">
        <v>37.199999999999818</v>
      </c>
      <c r="J20" s="5">
        <f t="shared" si="0"/>
        <v>32691307.822929502</v>
      </c>
      <c r="K20" s="5">
        <f t="shared" si="1"/>
        <v>9353.2124746133122</v>
      </c>
      <c r="L20" s="5">
        <f t="shared" si="2"/>
        <v>7736303.043844251</v>
      </c>
      <c r="M20" s="5">
        <f t="shared" si="3"/>
        <v>0</v>
      </c>
      <c r="N20" s="5">
        <f t="shared" si="4"/>
        <v>45661773.387708366</v>
      </c>
      <c r="O20" s="5">
        <f t="shared" si="5"/>
        <v>0</v>
      </c>
      <c r="P20" s="5">
        <f t="shared" si="6"/>
        <v>905317.93657272018</v>
      </c>
      <c r="Q20" s="5">
        <f t="shared" si="7"/>
        <v>87004055.40352945</v>
      </c>
    </row>
    <row r="21" spans="1:17" x14ac:dyDescent="0.2">
      <c r="A21" s="3">
        <v>38200</v>
      </c>
      <c r="B21" s="4">
        <v>82890009</v>
      </c>
      <c r="C21" s="22">
        <v>5.0999999999999996</v>
      </c>
      <c r="D21" s="22">
        <v>109.9</v>
      </c>
      <c r="E21" s="5">
        <v>0</v>
      </c>
      <c r="F21" s="5">
        <v>31</v>
      </c>
      <c r="G21" s="5">
        <v>0</v>
      </c>
      <c r="H21" s="5">
        <v>16.600000000000364</v>
      </c>
      <c r="J21" s="5">
        <f t="shared" si="0"/>
        <v>32691307.822929502</v>
      </c>
      <c r="K21" s="5">
        <f t="shared" si="1"/>
        <v>29813.36476282993</v>
      </c>
      <c r="L21" s="5">
        <f t="shared" si="2"/>
        <v>6183416.0328616966</v>
      </c>
      <c r="M21" s="5">
        <f t="shared" si="3"/>
        <v>0</v>
      </c>
      <c r="N21" s="5">
        <f t="shared" si="4"/>
        <v>45661773.387708366</v>
      </c>
      <c r="O21" s="5">
        <f t="shared" si="5"/>
        <v>0</v>
      </c>
      <c r="P21" s="5">
        <f t="shared" si="6"/>
        <v>403985.96094375156</v>
      </c>
      <c r="Q21" s="5">
        <f t="shared" si="7"/>
        <v>84970296.569206148</v>
      </c>
    </row>
    <row r="22" spans="1:17" x14ac:dyDescent="0.2">
      <c r="A22" s="3">
        <v>38231</v>
      </c>
      <c r="B22" s="4">
        <v>80286544</v>
      </c>
      <c r="C22" s="22">
        <v>55.1</v>
      </c>
      <c r="D22" s="22">
        <v>33.200000000000003</v>
      </c>
      <c r="E22" s="5">
        <v>0</v>
      </c>
      <c r="F22" s="5">
        <v>30</v>
      </c>
      <c r="G22" s="5">
        <v>0</v>
      </c>
      <c r="H22" s="5">
        <v>20.899999999999636</v>
      </c>
      <c r="J22" s="5">
        <f t="shared" si="0"/>
        <v>32691307.822929502</v>
      </c>
      <c r="K22" s="5">
        <f t="shared" si="1"/>
        <v>322101.25459449593</v>
      </c>
      <c r="L22" s="5">
        <f t="shared" si="2"/>
        <v>1867965.5349500303</v>
      </c>
      <c r="M22" s="5">
        <f t="shared" si="3"/>
        <v>0</v>
      </c>
      <c r="N22" s="5">
        <f t="shared" si="4"/>
        <v>44188812.955846801</v>
      </c>
      <c r="O22" s="5">
        <f t="shared" si="5"/>
        <v>0</v>
      </c>
      <c r="P22" s="5">
        <f t="shared" si="6"/>
        <v>508632.92673036602</v>
      </c>
      <c r="Q22" s="5">
        <f t="shared" si="7"/>
        <v>79578820.495051205</v>
      </c>
    </row>
    <row r="23" spans="1:17" x14ac:dyDescent="0.2">
      <c r="A23" s="3">
        <v>38261</v>
      </c>
      <c r="B23" s="4">
        <v>78562718</v>
      </c>
      <c r="C23" s="22">
        <v>243.4</v>
      </c>
      <c r="D23" s="22">
        <v>3.4</v>
      </c>
      <c r="E23" s="5">
        <v>1</v>
      </c>
      <c r="F23" s="5">
        <v>31</v>
      </c>
      <c r="G23" s="5">
        <v>0</v>
      </c>
      <c r="H23" s="5">
        <v>-34.699999999999818</v>
      </c>
      <c r="J23" s="5">
        <f t="shared" si="0"/>
        <v>32691307.822929502</v>
      </c>
      <c r="K23" s="5">
        <f t="shared" si="1"/>
        <v>1422857.4477005501</v>
      </c>
      <c r="L23" s="5">
        <f t="shared" si="2"/>
        <v>191297.67526596691</v>
      </c>
      <c r="M23" s="5">
        <f t="shared" si="3"/>
        <v>-1762154.70179492</v>
      </c>
      <c r="N23" s="5">
        <f t="shared" si="4"/>
        <v>45661773.387708366</v>
      </c>
      <c r="O23" s="5">
        <f t="shared" si="5"/>
        <v>0</v>
      </c>
      <c r="P23" s="5">
        <f t="shared" si="6"/>
        <v>-844476.67739444564</v>
      </c>
      <c r="Q23" s="5">
        <f t="shared" si="7"/>
        <v>77360604.954415023</v>
      </c>
    </row>
    <row r="24" spans="1:17" x14ac:dyDescent="0.2">
      <c r="A24" s="3">
        <v>38292</v>
      </c>
      <c r="B24" s="4">
        <v>78684174</v>
      </c>
      <c r="C24" s="22">
        <v>400.5</v>
      </c>
      <c r="D24" s="22">
        <v>0</v>
      </c>
      <c r="E24" s="5">
        <v>1</v>
      </c>
      <c r="F24" s="5">
        <v>30</v>
      </c>
      <c r="G24" s="5">
        <v>0</v>
      </c>
      <c r="H24" s="5">
        <v>-39.800000000000182</v>
      </c>
      <c r="J24" s="5">
        <f t="shared" si="0"/>
        <v>32691307.822929502</v>
      </c>
      <c r="K24" s="5">
        <f t="shared" si="1"/>
        <v>2341225.9975516447</v>
      </c>
      <c r="L24" s="5">
        <f t="shared" si="2"/>
        <v>0</v>
      </c>
      <c r="M24" s="5">
        <f t="shared" si="3"/>
        <v>-1762154.70179492</v>
      </c>
      <c r="N24" s="5">
        <f t="shared" si="4"/>
        <v>44188812.955846801</v>
      </c>
      <c r="O24" s="5">
        <f t="shared" si="5"/>
        <v>0</v>
      </c>
      <c r="P24" s="5">
        <f t="shared" si="6"/>
        <v>-968592.84611813456</v>
      </c>
      <c r="Q24" s="5">
        <f t="shared" si="7"/>
        <v>76490599.228414893</v>
      </c>
    </row>
    <row r="25" spans="1:17" x14ac:dyDescent="0.2">
      <c r="A25" s="3">
        <v>38322</v>
      </c>
      <c r="B25" s="4">
        <v>79760239</v>
      </c>
      <c r="C25" s="22">
        <v>603.1</v>
      </c>
      <c r="D25" s="22">
        <v>0</v>
      </c>
      <c r="E25" s="5">
        <v>1</v>
      </c>
      <c r="F25" s="5">
        <v>31</v>
      </c>
      <c r="G25" s="5">
        <v>0</v>
      </c>
      <c r="H25" s="5">
        <v>-33.599999999999909</v>
      </c>
      <c r="J25" s="5">
        <f t="shared" si="0"/>
        <v>32691307.822929502</v>
      </c>
      <c r="K25" s="5">
        <f t="shared" si="1"/>
        <v>3525576.5271495557</v>
      </c>
      <c r="L25" s="5">
        <f t="shared" si="2"/>
        <v>0</v>
      </c>
      <c r="M25" s="5">
        <f t="shared" si="3"/>
        <v>-1762154.70179492</v>
      </c>
      <c r="N25" s="5">
        <f t="shared" si="4"/>
        <v>45661773.387708366</v>
      </c>
      <c r="O25" s="5">
        <f t="shared" si="5"/>
        <v>0</v>
      </c>
      <c r="P25" s="5">
        <f t="shared" si="6"/>
        <v>-817706.52335600706</v>
      </c>
      <c r="Q25" s="5">
        <f t="shared" si="7"/>
        <v>79298796.512636498</v>
      </c>
    </row>
    <row r="26" spans="1:17" x14ac:dyDescent="0.2">
      <c r="A26" s="3">
        <v>38353</v>
      </c>
      <c r="B26" s="4">
        <v>87883841</v>
      </c>
      <c r="C26" s="22">
        <v>719.2</v>
      </c>
      <c r="D26" s="22">
        <v>0</v>
      </c>
      <c r="E26" s="5">
        <v>0</v>
      </c>
      <c r="F26" s="5">
        <v>31</v>
      </c>
      <c r="G26" s="5">
        <v>0</v>
      </c>
      <c r="H26" s="5">
        <v>-18.900000000000091</v>
      </c>
      <c r="J26" s="5">
        <f t="shared" si="0"/>
        <v>32691307.822929502</v>
      </c>
      <c r="K26" s="5">
        <f t="shared" si="1"/>
        <v>4204269.0073386841</v>
      </c>
      <c r="L26" s="5">
        <f t="shared" si="2"/>
        <v>0</v>
      </c>
      <c r="M26" s="5">
        <f t="shared" si="3"/>
        <v>0</v>
      </c>
      <c r="N26" s="5">
        <f t="shared" si="4"/>
        <v>45661773.387708366</v>
      </c>
      <c r="O26" s="5">
        <f t="shared" si="5"/>
        <v>0</v>
      </c>
      <c r="P26" s="5">
        <f t="shared" si="6"/>
        <v>-459959.91938775749</v>
      </c>
      <c r="Q26" s="5">
        <f t="shared" si="7"/>
        <v>82097390.298588797</v>
      </c>
    </row>
    <row r="27" spans="1:17" x14ac:dyDescent="0.2">
      <c r="A27" s="3">
        <v>38384</v>
      </c>
      <c r="B27" s="4">
        <v>79239244</v>
      </c>
      <c r="C27" s="22">
        <v>635.70000000000005</v>
      </c>
      <c r="D27" s="22">
        <v>0</v>
      </c>
      <c r="E27" s="5">
        <v>0</v>
      </c>
      <c r="F27" s="5">
        <v>28</v>
      </c>
      <c r="G27" s="5">
        <v>0</v>
      </c>
      <c r="H27" s="5">
        <v>-20.199999999999818</v>
      </c>
      <c r="J27" s="5">
        <f t="shared" si="0"/>
        <v>32691307.822929502</v>
      </c>
      <c r="K27" s="5">
        <f t="shared" si="1"/>
        <v>3716148.2313198019</v>
      </c>
      <c r="L27" s="5">
        <f t="shared" si="2"/>
        <v>0</v>
      </c>
      <c r="M27" s="5">
        <f t="shared" si="3"/>
        <v>0</v>
      </c>
      <c r="N27" s="5">
        <f t="shared" si="4"/>
        <v>41242892.09212368</v>
      </c>
      <c r="O27" s="5">
        <f t="shared" si="5"/>
        <v>0</v>
      </c>
      <c r="P27" s="5">
        <f t="shared" si="6"/>
        <v>-491597.37416045356</v>
      </c>
      <c r="Q27" s="5">
        <f t="shared" si="7"/>
        <v>77158750.77221252</v>
      </c>
    </row>
    <row r="28" spans="1:17" x14ac:dyDescent="0.2">
      <c r="A28" s="3">
        <v>38412</v>
      </c>
      <c r="B28" s="4">
        <v>83758720</v>
      </c>
      <c r="C28" s="22">
        <v>522.9</v>
      </c>
      <c r="D28" s="22">
        <v>0</v>
      </c>
      <c r="E28" s="5">
        <v>0</v>
      </c>
      <c r="F28" s="5">
        <v>31</v>
      </c>
      <c r="G28" s="5">
        <v>0</v>
      </c>
      <c r="H28" s="5">
        <v>-18.400000000000091</v>
      </c>
      <c r="J28" s="5">
        <f t="shared" si="0"/>
        <v>32691307.822929502</v>
      </c>
      <c r="K28" s="5">
        <f t="shared" si="1"/>
        <v>3056746.7518595629</v>
      </c>
      <c r="L28" s="5">
        <f t="shared" si="2"/>
        <v>0</v>
      </c>
      <c r="M28" s="5">
        <f t="shared" si="3"/>
        <v>0</v>
      </c>
      <c r="N28" s="5">
        <f t="shared" si="4"/>
        <v>45661773.387708366</v>
      </c>
      <c r="O28" s="5">
        <f t="shared" si="5"/>
        <v>0</v>
      </c>
      <c r="P28" s="5">
        <f t="shared" si="6"/>
        <v>-447791.66755210259</v>
      </c>
      <c r="Q28" s="5">
        <f t="shared" si="7"/>
        <v>80962036.294945329</v>
      </c>
    </row>
    <row r="29" spans="1:17" x14ac:dyDescent="0.2">
      <c r="A29" s="3">
        <v>38443</v>
      </c>
      <c r="B29" s="4">
        <v>77896246</v>
      </c>
      <c r="C29" s="22">
        <v>309.89999999999998</v>
      </c>
      <c r="D29" s="22">
        <v>0.4</v>
      </c>
      <c r="E29" s="5">
        <v>1</v>
      </c>
      <c r="F29" s="5">
        <v>30</v>
      </c>
      <c r="G29" s="5">
        <v>0</v>
      </c>
      <c r="H29" s="5">
        <v>1.4000000000000909</v>
      </c>
      <c r="J29" s="5">
        <f t="shared" si="0"/>
        <v>32691307.822929502</v>
      </c>
      <c r="K29" s="5">
        <f t="shared" si="1"/>
        <v>1811600.3411766659</v>
      </c>
      <c r="L29" s="5">
        <f t="shared" si="2"/>
        <v>22505.608854819642</v>
      </c>
      <c r="M29" s="5">
        <f t="shared" si="3"/>
        <v>-1762154.70179492</v>
      </c>
      <c r="N29" s="5">
        <f t="shared" si="4"/>
        <v>44188812.955846801</v>
      </c>
      <c r="O29" s="5">
        <f t="shared" si="5"/>
        <v>0</v>
      </c>
      <c r="P29" s="5">
        <f t="shared" si="6"/>
        <v>34071.105139835934</v>
      </c>
      <c r="Q29" s="5">
        <f t="shared" si="7"/>
        <v>76986143.132152706</v>
      </c>
    </row>
    <row r="30" spans="1:17" x14ac:dyDescent="0.2">
      <c r="A30" s="3">
        <v>38473</v>
      </c>
      <c r="B30" s="4">
        <v>79486296</v>
      </c>
      <c r="C30" s="22">
        <v>147.5</v>
      </c>
      <c r="D30" s="22">
        <v>16.3</v>
      </c>
      <c r="E30" s="5">
        <v>1</v>
      </c>
      <c r="F30" s="5">
        <v>31</v>
      </c>
      <c r="G30" s="5">
        <v>0</v>
      </c>
      <c r="H30" s="5">
        <v>32.699999999999818</v>
      </c>
      <c r="J30" s="5">
        <f t="shared" si="0"/>
        <v>32691307.822929502</v>
      </c>
      <c r="K30" s="5">
        <f t="shared" si="1"/>
        <v>862249.27500341472</v>
      </c>
      <c r="L30" s="5">
        <f t="shared" si="2"/>
        <v>917103.56083390035</v>
      </c>
      <c r="M30" s="5">
        <f t="shared" si="3"/>
        <v>-1762154.70179492</v>
      </c>
      <c r="N30" s="5">
        <f t="shared" si="4"/>
        <v>45661773.387708366</v>
      </c>
      <c r="O30" s="5">
        <f t="shared" si="5"/>
        <v>0</v>
      </c>
      <c r="P30" s="5">
        <f t="shared" si="6"/>
        <v>795803.67005182605</v>
      </c>
      <c r="Q30" s="5">
        <f t="shared" si="7"/>
        <v>79166083.014732093</v>
      </c>
    </row>
    <row r="31" spans="1:17" x14ac:dyDescent="0.2">
      <c r="A31" s="3">
        <v>38504</v>
      </c>
      <c r="B31" s="4">
        <v>86984309</v>
      </c>
      <c r="C31" s="22">
        <v>26.8</v>
      </c>
      <c r="D31" s="22">
        <v>72.2</v>
      </c>
      <c r="E31" s="5">
        <v>1</v>
      </c>
      <c r="F31" s="5">
        <v>30</v>
      </c>
      <c r="G31" s="5">
        <v>0</v>
      </c>
      <c r="H31" s="5">
        <v>33.300000000000182</v>
      </c>
      <c r="J31" s="5">
        <f t="shared" si="0"/>
        <v>32691307.822929502</v>
      </c>
      <c r="K31" s="5">
        <f t="shared" si="1"/>
        <v>156666.308949773</v>
      </c>
      <c r="L31" s="5">
        <f t="shared" si="2"/>
        <v>4062262.3982949452</v>
      </c>
      <c r="M31" s="5">
        <f t="shared" si="3"/>
        <v>-1762154.70179492</v>
      </c>
      <c r="N31" s="5">
        <f t="shared" si="4"/>
        <v>44188812.955846801</v>
      </c>
      <c r="O31" s="5">
        <f t="shared" si="5"/>
        <v>0</v>
      </c>
      <c r="P31" s="5">
        <f t="shared" si="6"/>
        <v>810405.57225462084</v>
      </c>
      <c r="Q31" s="5">
        <f t="shared" si="7"/>
        <v>80147300.356480718</v>
      </c>
    </row>
    <row r="32" spans="1:17" x14ac:dyDescent="0.2">
      <c r="A32" s="3">
        <v>38534</v>
      </c>
      <c r="B32" s="4">
        <v>88101741</v>
      </c>
      <c r="C32" s="22">
        <v>1.6</v>
      </c>
      <c r="D32" s="22">
        <v>137.5</v>
      </c>
      <c r="E32" s="5">
        <v>0</v>
      </c>
      <c r="F32" s="5">
        <v>31</v>
      </c>
      <c r="G32" s="5">
        <v>0</v>
      </c>
      <c r="H32" s="5">
        <v>48.599999999999909</v>
      </c>
      <c r="J32" s="5">
        <f t="shared" si="0"/>
        <v>32691307.822929502</v>
      </c>
      <c r="K32" s="5">
        <f t="shared" si="1"/>
        <v>9353.2124746133122</v>
      </c>
      <c r="L32" s="5">
        <f t="shared" si="2"/>
        <v>7736303.043844251</v>
      </c>
      <c r="M32" s="5">
        <f t="shared" si="3"/>
        <v>0</v>
      </c>
      <c r="N32" s="5">
        <f t="shared" si="4"/>
        <v>45661773.387708366</v>
      </c>
      <c r="O32" s="5">
        <f t="shared" si="5"/>
        <v>0</v>
      </c>
      <c r="P32" s="5">
        <f t="shared" si="6"/>
        <v>1182754.0784256542</v>
      </c>
      <c r="Q32" s="5">
        <f t="shared" si="7"/>
        <v>87281491.545382395</v>
      </c>
    </row>
    <row r="33" spans="1:17" x14ac:dyDescent="0.2">
      <c r="A33" s="3">
        <v>38565</v>
      </c>
      <c r="B33" s="4">
        <v>88099534</v>
      </c>
      <c r="C33" s="22">
        <v>5.0999999999999996</v>
      </c>
      <c r="D33" s="22">
        <v>109.9</v>
      </c>
      <c r="E33" s="5">
        <v>0</v>
      </c>
      <c r="F33" s="5">
        <v>31</v>
      </c>
      <c r="G33" s="5">
        <v>0</v>
      </c>
      <c r="H33" s="5">
        <v>41.5</v>
      </c>
      <c r="J33" s="5">
        <f t="shared" si="0"/>
        <v>32691307.822929502</v>
      </c>
      <c r="K33" s="5">
        <f t="shared" si="1"/>
        <v>29813.36476282993</v>
      </c>
      <c r="L33" s="5">
        <f t="shared" si="2"/>
        <v>6183416.0328616966</v>
      </c>
      <c r="M33" s="5">
        <f t="shared" si="3"/>
        <v>0</v>
      </c>
      <c r="N33" s="5">
        <f t="shared" si="4"/>
        <v>45661773.387708366</v>
      </c>
      <c r="O33" s="5">
        <f t="shared" si="5"/>
        <v>0</v>
      </c>
      <c r="P33" s="5">
        <f t="shared" si="6"/>
        <v>1009964.9023593568</v>
      </c>
      <c r="Q33" s="5">
        <f t="shared" si="7"/>
        <v>85576275.510621741</v>
      </c>
    </row>
    <row r="34" spans="1:17" x14ac:dyDescent="0.2">
      <c r="A34" s="3">
        <v>38596</v>
      </c>
      <c r="B34" s="4">
        <v>82921459</v>
      </c>
      <c r="C34" s="22">
        <v>55.1</v>
      </c>
      <c r="D34" s="22">
        <v>33.200000000000003</v>
      </c>
      <c r="E34" s="5">
        <v>0</v>
      </c>
      <c r="F34" s="5">
        <v>30</v>
      </c>
      <c r="G34" s="5">
        <v>0</v>
      </c>
      <c r="H34" s="5">
        <v>41.800000000000182</v>
      </c>
      <c r="J34" s="5">
        <f t="shared" ref="J34:J65" si="8">const</f>
        <v>32691307.822929502</v>
      </c>
      <c r="K34" s="5">
        <f t="shared" ref="K34:K65" si="9">PearsonHDD*C34</f>
        <v>322101.25459449593</v>
      </c>
      <c r="L34" s="5">
        <f t="shared" ref="L34:L65" si="10">PearsonCDD*D34</f>
        <v>1867965.5349500303</v>
      </c>
      <c r="M34" s="5">
        <f t="shared" ref="M34:M65" si="11">Shoulder2*E34</f>
        <v>0</v>
      </c>
      <c r="N34" s="5">
        <f t="shared" ref="N34:N65" si="12">MonthDays*F34</f>
        <v>44188812.955846801</v>
      </c>
      <c r="O34" s="5">
        <f t="shared" ref="O34:O65" si="13">GSgtStrucD*G34</f>
        <v>0</v>
      </c>
      <c r="P34" s="5">
        <f t="shared" ref="P34:P65" si="14">d_TorFTE_1*H34</f>
        <v>1017265.8534607542</v>
      </c>
      <c r="Q34" s="5">
        <f t="shared" ref="Q34:Q65" si="15">SUM(J34:P34)</f>
        <v>80087453.4217816</v>
      </c>
    </row>
    <row r="35" spans="1:17" x14ac:dyDescent="0.2">
      <c r="A35" s="3">
        <v>38626</v>
      </c>
      <c r="B35" s="4">
        <v>79551766</v>
      </c>
      <c r="C35" s="22">
        <v>243.4</v>
      </c>
      <c r="D35" s="22">
        <v>3.4</v>
      </c>
      <c r="E35" s="5">
        <v>1</v>
      </c>
      <c r="F35" s="5">
        <v>31</v>
      </c>
      <c r="G35" s="5">
        <v>0</v>
      </c>
      <c r="H35" s="5">
        <v>4</v>
      </c>
      <c r="J35" s="5">
        <f t="shared" si="8"/>
        <v>32691307.822929502</v>
      </c>
      <c r="K35" s="5">
        <f t="shared" si="9"/>
        <v>1422857.4477005501</v>
      </c>
      <c r="L35" s="5">
        <f t="shared" si="10"/>
        <v>191297.67526596691</v>
      </c>
      <c r="M35" s="5">
        <f t="shared" si="11"/>
        <v>-1762154.70179492</v>
      </c>
      <c r="N35" s="5">
        <f t="shared" si="12"/>
        <v>45661773.387708366</v>
      </c>
      <c r="O35" s="5">
        <f t="shared" si="13"/>
        <v>0</v>
      </c>
      <c r="P35" s="5">
        <f t="shared" si="14"/>
        <v>97346.014685239206</v>
      </c>
      <c r="Q35" s="5">
        <f t="shared" si="15"/>
        <v>78302427.646494716</v>
      </c>
    </row>
    <row r="36" spans="1:17" x14ac:dyDescent="0.2">
      <c r="A36" s="3">
        <v>38657</v>
      </c>
      <c r="B36" s="4">
        <v>80156802</v>
      </c>
      <c r="C36" s="22">
        <v>400.5</v>
      </c>
      <c r="D36" s="22">
        <v>0</v>
      </c>
      <c r="E36" s="5">
        <v>1</v>
      </c>
      <c r="F36" s="5">
        <v>30</v>
      </c>
      <c r="G36" s="5">
        <v>0</v>
      </c>
      <c r="H36" s="5">
        <v>-16.300000000000182</v>
      </c>
      <c r="J36" s="5">
        <f t="shared" si="8"/>
        <v>32691307.822929502</v>
      </c>
      <c r="K36" s="5">
        <f t="shared" si="9"/>
        <v>2341225.9975516447</v>
      </c>
      <c r="L36" s="5">
        <f t="shared" si="10"/>
        <v>0</v>
      </c>
      <c r="M36" s="5">
        <f t="shared" si="11"/>
        <v>-1762154.70179492</v>
      </c>
      <c r="N36" s="5">
        <f t="shared" si="12"/>
        <v>44188812.955846801</v>
      </c>
      <c r="O36" s="5">
        <f t="shared" si="13"/>
        <v>0</v>
      </c>
      <c r="P36" s="5">
        <f t="shared" si="14"/>
        <v>-396685.00984235416</v>
      </c>
      <c r="Q36" s="5">
        <f t="shared" si="15"/>
        <v>77062507.064690679</v>
      </c>
    </row>
    <row r="37" spans="1:17" x14ac:dyDescent="0.2">
      <c r="A37" s="3">
        <v>38687</v>
      </c>
      <c r="B37" s="4">
        <v>81292738</v>
      </c>
      <c r="C37" s="22">
        <v>603.1</v>
      </c>
      <c r="D37" s="22">
        <v>0</v>
      </c>
      <c r="E37" s="5">
        <v>1</v>
      </c>
      <c r="F37" s="5">
        <v>31</v>
      </c>
      <c r="G37" s="5">
        <v>0</v>
      </c>
      <c r="H37" s="5">
        <v>-33.299999999999727</v>
      </c>
      <c r="J37" s="5">
        <f t="shared" si="8"/>
        <v>32691307.822929502</v>
      </c>
      <c r="K37" s="5">
        <f t="shared" si="9"/>
        <v>3525576.5271495557</v>
      </c>
      <c r="L37" s="5">
        <f t="shared" si="10"/>
        <v>0</v>
      </c>
      <c r="M37" s="5">
        <f t="shared" si="11"/>
        <v>-1762154.70179492</v>
      </c>
      <c r="N37" s="5">
        <f t="shared" si="12"/>
        <v>45661773.387708366</v>
      </c>
      <c r="O37" s="5">
        <f t="shared" si="13"/>
        <v>0</v>
      </c>
      <c r="P37" s="5">
        <f t="shared" si="14"/>
        <v>-810405.57225460978</v>
      </c>
      <c r="Q37" s="5">
        <f t="shared" si="15"/>
        <v>79306097.46373789</v>
      </c>
    </row>
    <row r="38" spans="1:17" x14ac:dyDescent="0.2">
      <c r="A38" s="3">
        <v>38718</v>
      </c>
      <c r="B38" s="4">
        <v>84001283</v>
      </c>
      <c r="C38" s="22">
        <v>719.2</v>
      </c>
      <c r="D38" s="22">
        <v>0</v>
      </c>
      <c r="E38" s="5">
        <v>0</v>
      </c>
      <c r="F38" s="5">
        <v>31</v>
      </c>
      <c r="G38" s="5">
        <v>0</v>
      </c>
      <c r="H38" s="5">
        <v>-19.300000000000182</v>
      </c>
      <c r="J38" s="5">
        <f t="shared" si="8"/>
        <v>32691307.822929502</v>
      </c>
      <c r="K38" s="5">
        <f t="shared" si="9"/>
        <v>4204269.0073386841</v>
      </c>
      <c r="L38" s="5">
        <f t="shared" si="10"/>
        <v>0</v>
      </c>
      <c r="M38" s="5">
        <f t="shared" si="11"/>
        <v>0</v>
      </c>
      <c r="N38" s="5">
        <f t="shared" si="12"/>
        <v>45661773.387708366</v>
      </c>
      <c r="O38" s="5">
        <f t="shared" si="13"/>
        <v>0</v>
      </c>
      <c r="P38" s="5">
        <f t="shared" si="14"/>
        <v>-469694.52085628361</v>
      </c>
      <c r="Q38" s="5">
        <f t="shared" si="15"/>
        <v>82087655.697120279</v>
      </c>
    </row>
    <row r="39" spans="1:17" x14ac:dyDescent="0.2">
      <c r="A39" s="3">
        <v>38749</v>
      </c>
      <c r="B39" s="4">
        <v>77779059</v>
      </c>
      <c r="C39" s="22">
        <v>635.70000000000005</v>
      </c>
      <c r="D39" s="22">
        <v>0</v>
      </c>
      <c r="E39" s="5">
        <v>0</v>
      </c>
      <c r="F39" s="5">
        <v>28</v>
      </c>
      <c r="G39" s="5">
        <v>0</v>
      </c>
      <c r="H39" s="5">
        <v>-22.300000000000182</v>
      </c>
      <c r="J39" s="5">
        <f t="shared" si="8"/>
        <v>32691307.822929502</v>
      </c>
      <c r="K39" s="5">
        <f t="shared" si="9"/>
        <v>3716148.2313198019</v>
      </c>
      <c r="L39" s="5">
        <f t="shared" si="10"/>
        <v>0</v>
      </c>
      <c r="M39" s="5">
        <f t="shared" si="11"/>
        <v>0</v>
      </c>
      <c r="N39" s="5">
        <f t="shared" si="12"/>
        <v>41242892.09212368</v>
      </c>
      <c r="O39" s="5">
        <f t="shared" si="13"/>
        <v>0</v>
      </c>
      <c r="P39" s="5">
        <f t="shared" si="14"/>
        <v>-542704.03187021299</v>
      </c>
      <c r="Q39" s="5">
        <f t="shared" si="15"/>
        <v>77107644.114502758</v>
      </c>
    </row>
    <row r="40" spans="1:17" x14ac:dyDescent="0.2">
      <c r="A40" s="3">
        <v>38777</v>
      </c>
      <c r="B40" s="4">
        <v>83749692</v>
      </c>
      <c r="C40" s="22">
        <v>522.9</v>
      </c>
      <c r="D40" s="22">
        <v>0</v>
      </c>
      <c r="E40" s="5">
        <v>0</v>
      </c>
      <c r="F40" s="5">
        <v>31</v>
      </c>
      <c r="G40" s="5">
        <v>0</v>
      </c>
      <c r="H40" s="5">
        <v>-22.599999999999909</v>
      </c>
      <c r="J40" s="5">
        <f t="shared" si="8"/>
        <v>32691307.822929502</v>
      </c>
      <c r="K40" s="5">
        <f t="shared" si="9"/>
        <v>3056746.7518595629</v>
      </c>
      <c r="L40" s="5">
        <f t="shared" si="10"/>
        <v>0</v>
      </c>
      <c r="M40" s="5">
        <f t="shared" si="11"/>
        <v>0</v>
      </c>
      <c r="N40" s="5">
        <f t="shared" si="12"/>
        <v>45661773.387708366</v>
      </c>
      <c r="O40" s="5">
        <f t="shared" si="13"/>
        <v>0</v>
      </c>
      <c r="P40" s="5">
        <f t="shared" si="14"/>
        <v>-550004.98297159933</v>
      </c>
      <c r="Q40" s="5">
        <f t="shared" si="15"/>
        <v>80859822.979525834</v>
      </c>
    </row>
    <row r="41" spans="1:17" x14ac:dyDescent="0.2">
      <c r="A41" s="3">
        <v>38808</v>
      </c>
      <c r="B41" s="4">
        <v>74769717</v>
      </c>
      <c r="C41" s="22">
        <v>309.89999999999998</v>
      </c>
      <c r="D41" s="22">
        <v>0.4</v>
      </c>
      <c r="E41" s="5">
        <v>1</v>
      </c>
      <c r="F41" s="5">
        <v>30</v>
      </c>
      <c r="G41" s="5">
        <v>0</v>
      </c>
      <c r="H41" s="5">
        <v>-16.400000000000091</v>
      </c>
      <c r="J41" s="5">
        <f t="shared" si="8"/>
        <v>32691307.822929502</v>
      </c>
      <c r="K41" s="5">
        <f t="shared" si="9"/>
        <v>1811600.3411766659</v>
      </c>
      <c r="L41" s="5">
        <f t="shared" si="10"/>
        <v>22505.608854819642</v>
      </c>
      <c r="M41" s="5">
        <f t="shared" si="11"/>
        <v>-1762154.70179492</v>
      </c>
      <c r="N41" s="5">
        <f t="shared" si="12"/>
        <v>44188812.955846801</v>
      </c>
      <c r="O41" s="5">
        <f t="shared" si="13"/>
        <v>0</v>
      </c>
      <c r="P41" s="5">
        <f t="shared" si="14"/>
        <v>-399118.66020948294</v>
      </c>
      <c r="Q41" s="5">
        <f t="shared" si="15"/>
        <v>76552953.366803393</v>
      </c>
    </row>
    <row r="42" spans="1:17" x14ac:dyDescent="0.2">
      <c r="A42" s="3">
        <v>38838</v>
      </c>
      <c r="B42" s="4">
        <v>79191069</v>
      </c>
      <c r="C42" s="22">
        <v>147.5</v>
      </c>
      <c r="D42" s="22">
        <v>16.3</v>
      </c>
      <c r="E42" s="5">
        <v>1</v>
      </c>
      <c r="F42" s="5">
        <v>31</v>
      </c>
      <c r="G42" s="5">
        <v>0</v>
      </c>
      <c r="H42" s="5">
        <v>6.1000000000003638</v>
      </c>
      <c r="J42" s="5">
        <f t="shared" si="8"/>
        <v>32691307.822929502</v>
      </c>
      <c r="K42" s="5">
        <f t="shared" si="9"/>
        <v>862249.27500341472</v>
      </c>
      <c r="L42" s="5">
        <f t="shared" si="10"/>
        <v>917103.56083390035</v>
      </c>
      <c r="M42" s="5">
        <f t="shared" si="11"/>
        <v>-1762154.70179492</v>
      </c>
      <c r="N42" s="5">
        <f t="shared" si="12"/>
        <v>45661773.387708366</v>
      </c>
      <c r="O42" s="5">
        <f t="shared" si="13"/>
        <v>0</v>
      </c>
      <c r="P42" s="5">
        <f t="shared" si="14"/>
        <v>148452.67239499863</v>
      </c>
      <c r="Q42" s="5">
        <f t="shared" si="15"/>
        <v>78518732.01707527</v>
      </c>
    </row>
    <row r="43" spans="1:17" x14ac:dyDescent="0.2">
      <c r="A43" s="3">
        <v>38869</v>
      </c>
      <c r="B43" s="4">
        <v>83409824</v>
      </c>
      <c r="C43" s="22">
        <v>26.8</v>
      </c>
      <c r="D43" s="22">
        <v>72.2</v>
      </c>
      <c r="E43" s="5">
        <v>1</v>
      </c>
      <c r="F43" s="5">
        <v>30</v>
      </c>
      <c r="G43" s="5">
        <v>0</v>
      </c>
      <c r="H43" s="5">
        <v>44.099999999999909</v>
      </c>
      <c r="J43" s="5">
        <f t="shared" si="8"/>
        <v>32691307.822929502</v>
      </c>
      <c r="K43" s="5">
        <f t="shared" si="9"/>
        <v>156666.308949773</v>
      </c>
      <c r="L43" s="5">
        <f t="shared" si="10"/>
        <v>4062262.3982949452</v>
      </c>
      <c r="M43" s="5">
        <f t="shared" si="11"/>
        <v>-1762154.70179492</v>
      </c>
      <c r="N43" s="5">
        <f t="shared" si="12"/>
        <v>44188812.955846801</v>
      </c>
      <c r="O43" s="5">
        <f t="shared" si="13"/>
        <v>0</v>
      </c>
      <c r="P43" s="5">
        <f t="shared" si="14"/>
        <v>1073239.8119047601</v>
      </c>
      <c r="Q43" s="5">
        <f t="shared" si="15"/>
        <v>80410134.596130848</v>
      </c>
    </row>
    <row r="44" spans="1:17" x14ac:dyDescent="0.2">
      <c r="A44" s="3">
        <v>38899</v>
      </c>
      <c r="B44" s="4">
        <v>87535072</v>
      </c>
      <c r="C44" s="22">
        <v>1.6</v>
      </c>
      <c r="D44" s="22">
        <v>137.5</v>
      </c>
      <c r="E44" s="5">
        <v>0</v>
      </c>
      <c r="F44" s="5">
        <v>31</v>
      </c>
      <c r="G44" s="5">
        <v>0</v>
      </c>
      <c r="H44" s="5">
        <v>51.599999999999909</v>
      </c>
      <c r="J44" s="5">
        <f t="shared" si="8"/>
        <v>32691307.822929502</v>
      </c>
      <c r="K44" s="5">
        <f t="shared" si="9"/>
        <v>9353.2124746133122</v>
      </c>
      <c r="L44" s="5">
        <f t="shared" si="10"/>
        <v>7736303.043844251</v>
      </c>
      <c r="M44" s="5">
        <f t="shared" si="11"/>
        <v>0</v>
      </c>
      <c r="N44" s="5">
        <f t="shared" si="12"/>
        <v>45661773.387708366</v>
      </c>
      <c r="O44" s="5">
        <f t="shared" si="13"/>
        <v>0</v>
      </c>
      <c r="P44" s="5">
        <f t="shared" si="14"/>
        <v>1255763.5894395835</v>
      </c>
      <c r="Q44" s="5">
        <f t="shared" si="15"/>
        <v>87354501.05639632</v>
      </c>
    </row>
    <row r="45" spans="1:17" x14ac:dyDescent="0.2">
      <c r="A45" s="3">
        <v>38930</v>
      </c>
      <c r="B45" s="4">
        <v>85467855</v>
      </c>
      <c r="C45" s="22">
        <v>5.0999999999999996</v>
      </c>
      <c r="D45" s="22">
        <v>109.9</v>
      </c>
      <c r="E45" s="5">
        <v>0</v>
      </c>
      <c r="F45" s="5">
        <v>31</v>
      </c>
      <c r="G45" s="5">
        <v>0</v>
      </c>
      <c r="H45" s="5">
        <v>50.800000000000182</v>
      </c>
      <c r="J45" s="5">
        <f t="shared" si="8"/>
        <v>32691307.822929502</v>
      </c>
      <c r="K45" s="5">
        <f t="shared" si="9"/>
        <v>29813.36476282993</v>
      </c>
      <c r="L45" s="5">
        <f t="shared" si="10"/>
        <v>6183416.0328616966</v>
      </c>
      <c r="M45" s="5">
        <f t="shared" si="11"/>
        <v>0</v>
      </c>
      <c r="N45" s="5">
        <f t="shared" si="12"/>
        <v>45661773.387708366</v>
      </c>
      <c r="O45" s="5">
        <f t="shared" si="13"/>
        <v>0</v>
      </c>
      <c r="P45" s="5">
        <f t="shared" si="14"/>
        <v>1236294.3865025423</v>
      </c>
      <c r="Q45" s="5">
        <f t="shared" si="15"/>
        <v>85802604.994764939</v>
      </c>
    </row>
    <row r="46" spans="1:17" x14ac:dyDescent="0.2">
      <c r="A46" s="3">
        <v>38961</v>
      </c>
      <c r="B46" s="4">
        <v>77924768</v>
      </c>
      <c r="C46" s="22">
        <v>55.1</v>
      </c>
      <c r="D46" s="22">
        <v>33.200000000000003</v>
      </c>
      <c r="E46" s="5">
        <v>0</v>
      </c>
      <c r="F46" s="5">
        <v>30</v>
      </c>
      <c r="G46" s="5">
        <v>0</v>
      </c>
      <c r="H46" s="5">
        <v>10.199999999999818</v>
      </c>
      <c r="J46" s="5">
        <f t="shared" si="8"/>
        <v>32691307.822929502</v>
      </c>
      <c r="K46" s="5">
        <f t="shared" si="9"/>
        <v>322101.25459449593</v>
      </c>
      <c r="L46" s="5">
        <f t="shared" si="10"/>
        <v>1867965.5349500303</v>
      </c>
      <c r="M46" s="5">
        <f t="shared" si="11"/>
        <v>0</v>
      </c>
      <c r="N46" s="5">
        <f t="shared" si="12"/>
        <v>44188812.955846801</v>
      </c>
      <c r="O46" s="5">
        <f t="shared" si="13"/>
        <v>0</v>
      </c>
      <c r="P46" s="5">
        <f t="shared" si="14"/>
        <v>248232.33744735556</v>
      </c>
      <c r="Q46" s="5">
        <f t="shared" si="15"/>
        <v>79318419.905768201</v>
      </c>
    </row>
    <row r="47" spans="1:17" x14ac:dyDescent="0.2">
      <c r="A47" s="3">
        <v>38991</v>
      </c>
      <c r="B47" s="4">
        <v>78147283</v>
      </c>
      <c r="C47" s="22">
        <v>243.4</v>
      </c>
      <c r="D47" s="22">
        <v>3.4</v>
      </c>
      <c r="E47" s="5">
        <v>1</v>
      </c>
      <c r="F47" s="5">
        <v>31</v>
      </c>
      <c r="G47" s="5">
        <v>0</v>
      </c>
      <c r="H47" s="5">
        <v>-30.099999999999909</v>
      </c>
      <c r="J47" s="5">
        <f t="shared" si="8"/>
        <v>32691307.822929502</v>
      </c>
      <c r="K47" s="5">
        <f t="shared" si="9"/>
        <v>1422857.4477005501</v>
      </c>
      <c r="L47" s="5">
        <f t="shared" si="10"/>
        <v>191297.67526596691</v>
      </c>
      <c r="M47" s="5">
        <f t="shared" si="11"/>
        <v>-1762154.70179492</v>
      </c>
      <c r="N47" s="5">
        <f t="shared" si="12"/>
        <v>45661773.387708366</v>
      </c>
      <c r="O47" s="5">
        <f t="shared" si="13"/>
        <v>0</v>
      </c>
      <c r="P47" s="5">
        <f t="shared" si="14"/>
        <v>-732528.76050642284</v>
      </c>
      <c r="Q47" s="5">
        <f t="shared" si="15"/>
        <v>77472552.871303052</v>
      </c>
    </row>
    <row r="48" spans="1:17" x14ac:dyDescent="0.2">
      <c r="A48" s="3">
        <v>39022</v>
      </c>
      <c r="B48" s="4">
        <v>77305316</v>
      </c>
      <c r="C48" s="22">
        <v>400.5</v>
      </c>
      <c r="D48" s="22">
        <v>0</v>
      </c>
      <c r="E48" s="5">
        <v>1</v>
      </c>
      <c r="F48" s="5">
        <v>30</v>
      </c>
      <c r="G48" s="5">
        <v>0</v>
      </c>
      <c r="H48" s="5">
        <v>-36</v>
      </c>
      <c r="J48" s="5">
        <f t="shared" si="8"/>
        <v>32691307.822929502</v>
      </c>
      <c r="K48" s="5">
        <f t="shared" si="9"/>
        <v>2341225.9975516447</v>
      </c>
      <c r="L48" s="5">
        <f t="shared" si="10"/>
        <v>0</v>
      </c>
      <c r="M48" s="5">
        <f t="shared" si="11"/>
        <v>-1762154.70179492</v>
      </c>
      <c r="N48" s="5">
        <f t="shared" si="12"/>
        <v>44188812.955846801</v>
      </c>
      <c r="O48" s="5">
        <f t="shared" si="13"/>
        <v>0</v>
      </c>
      <c r="P48" s="5">
        <f t="shared" si="14"/>
        <v>-876114.13216715283</v>
      </c>
      <c r="Q48" s="5">
        <f t="shared" si="15"/>
        <v>76583077.942365885</v>
      </c>
    </row>
    <row r="49" spans="1:17" x14ac:dyDescent="0.2">
      <c r="A49" s="3">
        <v>39052</v>
      </c>
      <c r="B49" s="4">
        <v>75502945</v>
      </c>
      <c r="C49" s="22">
        <v>603.1</v>
      </c>
      <c r="D49" s="22">
        <v>0</v>
      </c>
      <c r="E49" s="5">
        <v>1</v>
      </c>
      <c r="F49" s="5">
        <v>31</v>
      </c>
      <c r="G49" s="5">
        <v>0</v>
      </c>
      <c r="H49" s="5">
        <v>-33.800000000000182</v>
      </c>
      <c r="J49" s="5">
        <f t="shared" si="8"/>
        <v>32691307.822929502</v>
      </c>
      <c r="K49" s="5">
        <f t="shared" si="9"/>
        <v>3525576.5271495557</v>
      </c>
      <c r="L49" s="5">
        <f t="shared" si="10"/>
        <v>0</v>
      </c>
      <c r="M49" s="5">
        <f t="shared" si="11"/>
        <v>-1762154.70179492</v>
      </c>
      <c r="N49" s="5">
        <f t="shared" si="12"/>
        <v>45661773.387708366</v>
      </c>
      <c r="O49" s="5">
        <f t="shared" si="13"/>
        <v>0</v>
      </c>
      <c r="P49" s="5">
        <f t="shared" si="14"/>
        <v>-822573.82409027568</v>
      </c>
      <c r="Q49" s="5">
        <f t="shared" si="15"/>
        <v>79293929.211902231</v>
      </c>
    </row>
    <row r="50" spans="1:17" x14ac:dyDescent="0.2">
      <c r="A50" s="3">
        <v>39083</v>
      </c>
      <c r="B50" s="4">
        <v>82238335</v>
      </c>
      <c r="C50" s="22">
        <v>719.2</v>
      </c>
      <c r="D50" s="22">
        <v>0</v>
      </c>
      <c r="E50" s="5">
        <v>0</v>
      </c>
      <c r="F50" s="5">
        <v>31</v>
      </c>
      <c r="G50" s="5">
        <v>0</v>
      </c>
      <c r="H50" s="5">
        <v>8.0999999999999091</v>
      </c>
      <c r="J50" s="5">
        <f t="shared" si="8"/>
        <v>32691307.822929502</v>
      </c>
      <c r="K50" s="5">
        <f t="shared" si="9"/>
        <v>4204269.0073386841</v>
      </c>
      <c r="L50" s="5">
        <f t="shared" si="10"/>
        <v>0</v>
      </c>
      <c r="M50" s="5">
        <f t="shared" si="11"/>
        <v>0</v>
      </c>
      <c r="N50" s="5">
        <f t="shared" si="12"/>
        <v>45661773.387708366</v>
      </c>
      <c r="O50" s="5">
        <f t="shared" si="13"/>
        <v>0</v>
      </c>
      <c r="P50" s="5">
        <f t="shared" si="14"/>
        <v>197125.67973760719</v>
      </c>
      <c r="Q50" s="5">
        <f t="shared" si="15"/>
        <v>82754475.897714168</v>
      </c>
    </row>
    <row r="51" spans="1:17" x14ac:dyDescent="0.2">
      <c r="A51" s="3">
        <v>39114</v>
      </c>
      <c r="B51" s="4">
        <v>78151825</v>
      </c>
      <c r="C51" s="22">
        <v>635.70000000000005</v>
      </c>
      <c r="D51" s="22">
        <v>0</v>
      </c>
      <c r="E51" s="5">
        <v>0</v>
      </c>
      <c r="F51" s="5">
        <v>28</v>
      </c>
      <c r="G51" s="5">
        <v>0</v>
      </c>
      <c r="H51" s="5">
        <v>-2.6999999999998181</v>
      </c>
      <c r="J51" s="5">
        <f t="shared" si="8"/>
        <v>32691307.822929502</v>
      </c>
      <c r="K51" s="5">
        <f t="shared" si="9"/>
        <v>3716148.2313198019</v>
      </c>
      <c r="L51" s="5">
        <f t="shared" si="10"/>
        <v>0</v>
      </c>
      <c r="M51" s="5">
        <f t="shared" si="11"/>
        <v>0</v>
      </c>
      <c r="N51" s="5">
        <f t="shared" si="12"/>
        <v>41242892.09212368</v>
      </c>
      <c r="O51" s="5">
        <f t="shared" si="13"/>
        <v>0</v>
      </c>
      <c r="P51" s="5">
        <f t="shared" si="14"/>
        <v>-65708.559912532044</v>
      </c>
      <c r="Q51" s="5">
        <f t="shared" si="15"/>
        <v>77584639.586460441</v>
      </c>
    </row>
    <row r="52" spans="1:17" x14ac:dyDescent="0.2">
      <c r="A52" s="3">
        <v>39142</v>
      </c>
      <c r="B52" s="4">
        <v>82573885</v>
      </c>
      <c r="C52" s="22">
        <v>522.9</v>
      </c>
      <c r="D52" s="22">
        <v>0</v>
      </c>
      <c r="E52" s="5">
        <v>0</v>
      </c>
      <c r="F52" s="5">
        <v>31</v>
      </c>
      <c r="G52" s="5">
        <v>0</v>
      </c>
      <c r="H52" s="5">
        <v>4.0999999999999091</v>
      </c>
      <c r="J52" s="5">
        <f t="shared" si="8"/>
        <v>32691307.822929502</v>
      </c>
      <c r="K52" s="5">
        <f t="shared" si="9"/>
        <v>3056746.7518595629</v>
      </c>
      <c r="L52" s="5">
        <f t="shared" si="10"/>
        <v>0</v>
      </c>
      <c r="M52" s="5">
        <f t="shared" si="11"/>
        <v>0</v>
      </c>
      <c r="N52" s="5">
        <f t="shared" si="12"/>
        <v>45661773.387708366</v>
      </c>
      <c r="O52" s="5">
        <f t="shared" si="13"/>
        <v>0</v>
      </c>
      <c r="P52" s="5">
        <f t="shared" si="14"/>
        <v>99779.665052367971</v>
      </c>
      <c r="Q52" s="5">
        <f t="shared" si="15"/>
        <v>81509607.627549797</v>
      </c>
    </row>
    <row r="53" spans="1:17" x14ac:dyDescent="0.2">
      <c r="A53" s="3">
        <v>39173</v>
      </c>
      <c r="B53" s="4">
        <v>76960082</v>
      </c>
      <c r="C53" s="22">
        <v>309.89999999999998</v>
      </c>
      <c r="D53" s="22">
        <v>0.4</v>
      </c>
      <c r="E53" s="5">
        <v>1</v>
      </c>
      <c r="F53" s="5">
        <v>30</v>
      </c>
      <c r="G53" s="5">
        <v>0</v>
      </c>
      <c r="H53" s="5">
        <v>1.0999999999999091</v>
      </c>
      <c r="J53" s="5">
        <f t="shared" si="8"/>
        <v>32691307.822929502</v>
      </c>
      <c r="K53" s="5">
        <f t="shared" si="9"/>
        <v>1811600.3411766659</v>
      </c>
      <c r="L53" s="5">
        <f t="shared" si="10"/>
        <v>22505.608854819642</v>
      </c>
      <c r="M53" s="5">
        <f t="shared" si="11"/>
        <v>-1762154.70179492</v>
      </c>
      <c r="N53" s="5">
        <f t="shared" si="12"/>
        <v>44188812.955846801</v>
      </c>
      <c r="O53" s="5">
        <f t="shared" si="13"/>
        <v>0</v>
      </c>
      <c r="P53" s="5">
        <f t="shared" si="14"/>
        <v>26770.15403843857</v>
      </c>
      <c r="Q53" s="5">
        <f t="shared" si="15"/>
        <v>76978842.181051314</v>
      </c>
    </row>
    <row r="54" spans="1:17" x14ac:dyDescent="0.2">
      <c r="A54" s="3">
        <v>39203</v>
      </c>
      <c r="B54" s="4">
        <v>80343380</v>
      </c>
      <c r="C54" s="22">
        <v>147.5</v>
      </c>
      <c r="D54" s="22">
        <v>16.3</v>
      </c>
      <c r="E54" s="5">
        <v>1</v>
      </c>
      <c r="F54" s="5">
        <v>31</v>
      </c>
      <c r="G54" s="5">
        <v>0</v>
      </c>
      <c r="H54" s="5">
        <v>8.4000000000000909</v>
      </c>
      <c r="J54" s="5">
        <f t="shared" si="8"/>
        <v>32691307.822929502</v>
      </c>
      <c r="K54" s="5">
        <f t="shared" si="9"/>
        <v>862249.27500341472</v>
      </c>
      <c r="L54" s="5">
        <f t="shared" si="10"/>
        <v>917103.56083390035</v>
      </c>
      <c r="M54" s="5">
        <f t="shared" si="11"/>
        <v>-1762154.70179492</v>
      </c>
      <c r="N54" s="5">
        <f t="shared" si="12"/>
        <v>45661773.387708366</v>
      </c>
      <c r="O54" s="5">
        <f t="shared" si="13"/>
        <v>0</v>
      </c>
      <c r="P54" s="5">
        <f t="shared" si="14"/>
        <v>204426.63083900456</v>
      </c>
      <c r="Q54" s="5">
        <f t="shared" si="15"/>
        <v>78574705.97551927</v>
      </c>
    </row>
    <row r="55" spans="1:17" x14ac:dyDescent="0.2">
      <c r="A55" s="3">
        <v>39234</v>
      </c>
      <c r="B55" s="4">
        <v>83934983</v>
      </c>
      <c r="C55" s="22">
        <v>26.8</v>
      </c>
      <c r="D55" s="22">
        <v>72.2</v>
      </c>
      <c r="E55" s="5">
        <v>1</v>
      </c>
      <c r="F55" s="5">
        <v>30</v>
      </c>
      <c r="G55" s="5">
        <v>0</v>
      </c>
      <c r="H55" s="5">
        <v>27.400000000000091</v>
      </c>
      <c r="J55" s="5">
        <f t="shared" si="8"/>
        <v>32691307.822929502</v>
      </c>
      <c r="K55" s="5">
        <f t="shared" si="9"/>
        <v>156666.308949773</v>
      </c>
      <c r="L55" s="5">
        <f t="shared" si="10"/>
        <v>4062262.3982949452</v>
      </c>
      <c r="M55" s="5">
        <f t="shared" si="11"/>
        <v>-1762154.70179492</v>
      </c>
      <c r="N55" s="5">
        <f t="shared" si="12"/>
        <v>44188812.955846801</v>
      </c>
      <c r="O55" s="5">
        <f t="shared" si="13"/>
        <v>0</v>
      </c>
      <c r="P55" s="5">
        <f t="shared" si="14"/>
        <v>666820.20059389074</v>
      </c>
      <c r="Q55" s="5">
        <f t="shared" si="15"/>
        <v>80003714.984819978</v>
      </c>
    </row>
    <row r="56" spans="1:17" x14ac:dyDescent="0.2">
      <c r="A56" s="3">
        <v>39264</v>
      </c>
      <c r="B56" s="4">
        <v>85368303</v>
      </c>
      <c r="C56" s="22">
        <v>1.6</v>
      </c>
      <c r="D56" s="22">
        <v>137.5</v>
      </c>
      <c r="E56" s="5">
        <v>0</v>
      </c>
      <c r="F56" s="5">
        <v>31</v>
      </c>
      <c r="G56" s="5">
        <v>0</v>
      </c>
      <c r="H56" s="5">
        <v>45.400000000000091</v>
      </c>
      <c r="J56" s="5">
        <f t="shared" si="8"/>
        <v>32691307.822929502</v>
      </c>
      <c r="K56" s="5">
        <f t="shared" si="9"/>
        <v>9353.2124746133122</v>
      </c>
      <c r="L56" s="5">
        <f t="shared" si="10"/>
        <v>7736303.043844251</v>
      </c>
      <c r="M56" s="5">
        <f t="shared" si="11"/>
        <v>0</v>
      </c>
      <c r="N56" s="5">
        <f t="shared" si="12"/>
        <v>45661773.387708366</v>
      </c>
      <c r="O56" s="5">
        <f t="shared" si="13"/>
        <v>0</v>
      </c>
      <c r="P56" s="5">
        <f t="shared" si="14"/>
        <v>1104877.2666774672</v>
      </c>
      <c r="Q56" s="5">
        <f t="shared" si="15"/>
        <v>87203614.733634204</v>
      </c>
    </row>
    <row r="57" spans="1:17" x14ac:dyDescent="0.2">
      <c r="A57" s="3">
        <v>39295</v>
      </c>
      <c r="B57" s="4">
        <v>85986959</v>
      </c>
      <c r="C57" s="22">
        <v>5.0999999999999996</v>
      </c>
      <c r="D57" s="22">
        <v>109.9</v>
      </c>
      <c r="E57" s="5">
        <v>0</v>
      </c>
      <c r="F57" s="5">
        <v>31</v>
      </c>
      <c r="G57" s="5">
        <v>0</v>
      </c>
      <c r="H57" s="5">
        <v>44.799999999999727</v>
      </c>
      <c r="J57" s="5">
        <f t="shared" si="8"/>
        <v>32691307.822929502</v>
      </c>
      <c r="K57" s="5">
        <f t="shared" si="9"/>
        <v>29813.36476282993</v>
      </c>
      <c r="L57" s="5">
        <f t="shared" si="10"/>
        <v>6183416.0328616966</v>
      </c>
      <c r="M57" s="5">
        <f t="shared" si="11"/>
        <v>0</v>
      </c>
      <c r="N57" s="5">
        <f t="shared" si="12"/>
        <v>45661773.387708366</v>
      </c>
      <c r="O57" s="5">
        <f t="shared" si="13"/>
        <v>0</v>
      </c>
      <c r="P57" s="5">
        <f t="shared" si="14"/>
        <v>1090275.3644746724</v>
      </c>
      <c r="Q57" s="5">
        <f t="shared" si="15"/>
        <v>85656585.972737059</v>
      </c>
    </row>
    <row r="58" spans="1:17" x14ac:dyDescent="0.2">
      <c r="A58" s="3">
        <v>39326</v>
      </c>
      <c r="B58" s="4">
        <v>79914933</v>
      </c>
      <c r="C58" s="22">
        <v>55.1</v>
      </c>
      <c r="D58" s="22">
        <v>33.200000000000003</v>
      </c>
      <c r="E58" s="5">
        <v>0</v>
      </c>
      <c r="F58" s="5">
        <v>30</v>
      </c>
      <c r="G58" s="5">
        <v>0</v>
      </c>
      <c r="H58" s="5">
        <v>21.5</v>
      </c>
      <c r="J58" s="5">
        <f t="shared" si="8"/>
        <v>32691307.822929502</v>
      </c>
      <c r="K58" s="5">
        <f t="shared" si="9"/>
        <v>322101.25459449593</v>
      </c>
      <c r="L58" s="5">
        <f t="shared" si="10"/>
        <v>1867965.5349500303</v>
      </c>
      <c r="M58" s="5">
        <f t="shared" si="11"/>
        <v>0</v>
      </c>
      <c r="N58" s="5">
        <f t="shared" si="12"/>
        <v>44188812.955846801</v>
      </c>
      <c r="O58" s="5">
        <f t="shared" si="13"/>
        <v>0</v>
      </c>
      <c r="P58" s="5">
        <f t="shared" si="14"/>
        <v>523234.82893316075</v>
      </c>
      <c r="Q58" s="5">
        <f t="shared" si="15"/>
        <v>79593422.397254005</v>
      </c>
    </row>
    <row r="59" spans="1:17" x14ac:dyDescent="0.2">
      <c r="A59" s="3">
        <v>39356</v>
      </c>
      <c r="B59" s="4">
        <v>79550306</v>
      </c>
      <c r="C59" s="22">
        <v>243.4</v>
      </c>
      <c r="D59" s="22">
        <v>3.4</v>
      </c>
      <c r="E59" s="5">
        <v>1</v>
      </c>
      <c r="F59" s="5">
        <v>31</v>
      </c>
      <c r="G59" s="5">
        <v>0</v>
      </c>
      <c r="H59" s="5">
        <v>-29.299999999999727</v>
      </c>
      <c r="J59" s="5">
        <f t="shared" si="8"/>
        <v>32691307.822929502</v>
      </c>
      <c r="K59" s="5">
        <f t="shared" si="9"/>
        <v>1422857.4477005501</v>
      </c>
      <c r="L59" s="5">
        <f t="shared" si="10"/>
        <v>191297.67526596691</v>
      </c>
      <c r="M59" s="5">
        <f t="shared" si="11"/>
        <v>-1762154.70179492</v>
      </c>
      <c r="N59" s="5">
        <f t="shared" si="12"/>
        <v>45661773.387708366</v>
      </c>
      <c r="O59" s="5">
        <f t="shared" si="13"/>
        <v>0</v>
      </c>
      <c r="P59" s="5">
        <f t="shared" si="14"/>
        <v>-713059.55756937049</v>
      </c>
      <c r="Q59" s="5">
        <f t="shared" si="15"/>
        <v>77492022.074240103</v>
      </c>
    </row>
    <row r="60" spans="1:17" x14ac:dyDescent="0.2">
      <c r="A60" s="3">
        <v>39387</v>
      </c>
      <c r="B60" s="4">
        <v>76837653</v>
      </c>
      <c r="C60" s="22">
        <v>400.5</v>
      </c>
      <c r="D60" s="22">
        <v>0</v>
      </c>
      <c r="E60" s="5">
        <v>1</v>
      </c>
      <c r="F60" s="5">
        <v>30</v>
      </c>
      <c r="G60" s="5">
        <v>0</v>
      </c>
      <c r="H60" s="5">
        <v>-30.5</v>
      </c>
      <c r="J60" s="5">
        <f t="shared" si="8"/>
        <v>32691307.822929502</v>
      </c>
      <c r="K60" s="5">
        <f t="shared" si="9"/>
        <v>2341225.9975516447</v>
      </c>
      <c r="L60" s="5">
        <f t="shared" si="10"/>
        <v>0</v>
      </c>
      <c r="M60" s="5">
        <f t="shared" si="11"/>
        <v>-1762154.70179492</v>
      </c>
      <c r="N60" s="5">
        <f t="shared" si="12"/>
        <v>44188812.955846801</v>
      </c>
      <c r="O60" s="5">
        <f t="shared" si="13"/>
        <v>0</v>
      </c>
      <c r="P60" s="5">
        <f t="shared" si="14"/>
        <v>-742263.3619749489</v>
      </c>
      <c r="Q60" s="5">
        <f t="shared" si="15"/>
        <v>76716928.712558076</v>
      </c>
    </row>
    <row r="61" spans="1:17" x14ac:dyDescent="0.2">
      <c r="A61" s="3">
        <v>39417</v>
      </c>
      <c r="B61" s="4">
        <v>77418749</v>
      </c>
      <c r="C61" s="22">
        <v>603.1</v>
      </c>
      <c r="D61" s="22">
        <v>0</v>
      </c>
      <c r="E61" s="5">
        <v>1</v>
      </c>
      <c r="F61" s="5">
        <v>31</v>
      </c>
      <c r="G61" s="5">
        <v>0</v>
      </c>
      <c r="H61" s="5">
        <v>-27.800000000000182</v>
      </c>
      <c r="J61" s="5">
        <f t="shared" si="8"/>
        <v>32691307.822929502</v>
      </c>
      <c r="K61" s="5">
        <f t="shared" si="9"/>
        <v>3525576.5271495557</v>
      </c>
      <c r="L61" s="5">
        <f t="shared" si="10"/>
        <v>0</v>
      </c>
      <c r="M61" s="5">
        <f t="shared" si="11"/>
        <v>-1762154.70179492</v>
      </c>
      <c r="N61" s="5">
        <f t="shared" si="12"/>
        <v>45661773.387708366</v>
      </c>
      <c r="O61" s="5">
        <f t="shared" si="13"/>
        <v>0</v>
      </c>
      <c r="P61" s="5">
        <f t="shared" si="14"/>
        <v>-676554.80206241691</v>
      </c>
      <c r="Q61" s="5">
        <f t="shared" si="15"/>
        <v>79439948.233930081</v>
      </c>
    </row>
    <row r="62" spans="1:17" x14ac:dyDescent="0.2">
      <c r="A62" s="3">
        <v>39448</v>
      </c>
      <c r="B62" s="4">
        <v>82434516</v>
      </c>
      <c r="C62" s="22">
        <v>719.2</v>
      </c>
      <c r="D62" s="22">
        <v>0</v>
      </c>
      <c r="E62" s="5">
        <v>0</v>
      </c>
      <c r="F62" s="5">
        <v>31</v>
      </c>
      <c r="G62" s="5">
        <v>0</v>
      </c>
      <c r="H62" s="5">
        <v>0.5</v>
      </c>
      <c r="J62" s="5">
        <f t="shared" si="8"/>
        <v>32691307.822929502</v>
      </c>
      <c r="K62" s="5">
        <f t="shared" si="9"/>
        <v>4204269.0073386841</v>
      </c>
      <c r="L62" s="5">
        <f t="shared" si="10"/>
        <v>0</v>
      </c>
      <c r="M62" s="5">
        <f t="shared" si="11"/>
        <v>0</v>
      </c>
      <c r="N62" s="5">
        <f t="shared" si="12"/>
        <v>45661773.387708366</v>
      </c>
      <c r="O62" s="5">
        <f t="shared" si="13"/>
        <v>0</v>
      </c>
      <c r="P62" s="5">
        <f t="shared" si="14"/>
        <v>12168.251835654901</v>
      </c>
      <c r="Q62" s="5">
        <f t="shared" si="15"/>
        <v>82569518.469812214</v>
      </c>
    </row>
    <row r="63" spans="1:17" x14ac:dyDescent="0.2">
      <c r="A63" s="3">
        <v>39479</v>
      </c>
      <c r="B63" s="4">
        <v>77683397</v>
      </c>
      <c r="C63" s="22">
        <v>635.70000000000005</v>
      </c>
      <c r="D63" s="22">
        <v>0</v>
      </c>
      <c r="E63" s="5">
        <v>0</v>
      </c>
      <c r="F63" s="5">
        <v>29</v>
      </c>
      <c r="G63" s="5">
        <v>0</v>
      </c>
      <c r="H63" s="5">
        <v>-12.900000000000091</v>
      </c>
      <c r="J63" s="5">
        <f t="shared" si="8"/>
        <v>32691307.822929502</v>
      </c>
      <c r="K63" s="5">
        <f t="shared" si="9"/>
        <v>3716148.2313198019</v>
      </c>
      <c r="L63" s="5">
        <f t="shared" si="10"/>
        <v>0</v>
      </c>
      <c r="M63" s="5">
        <f t="shared" si="11"/>
        <v>0</v>
      </c>
      <c r="N63" s="5">
        <f t="shared" si="12"/>
        <v>42715852.523985244</v>
      </c>
      <c r="O63" s="5">
        <f t="shared" si="13"/>
        <v>0</v>
      </c>
      <c r="P63" s="5">
        <f t="shared" si="14"/>
        <v>-313940.89735989866</v>
      </c>
      <c r="Q63" s="5">
        <f t="shared" si="15"/>
        <v>78809367.680874661</v>
      </c>
    </row>
    <row r="64" spans="1:17" x14ac:dyDescent="0.2">
      <c r="A64" s="3">
        <v>39508</v>
      </c>
      <c r="B64" s="4">
        <v>79014173</v>
      </c>
      <c r="C64" s="22">
        <v>522.9</v>
      </c>
      <c r="D64" s="22">
        <v>0</v>
      </c>
      <c r="E64" s="5">
        <v>0</v>
      </c>
      <c r="F64" s="5">
        <v>31</v>
      </c>
      <c r="G64" s="5">
        <v>0</v>
      </c>
      <c r="H64" s="5">
        <v>1.9000000000000909</v>
      </c>
      <c r="J64" s="5">
        <f t="shared" si="8"/>
        <v>32691307.822929502</v>
      </c>
      <c r="K64" s="5">
        <f t="shared" si="9"/>
        <v>3056746.7518595629</v>
      </c>
      <c r="L64" s="5">
        <f t="shared" si="10"/>
        <v>0</v>
      </c>
      <c r="M64" s="5">
        <f t="shared" si="11"/>
        <v>0</v>
      </c>
      <c r="N64" s="5">
        <f t="shared" si="12"/>
        <v>45661773.387708366</v>
      </c>
      <c r="O64" s="5">
        <f t="shared" si="13"/>
        <v>0</v>
      </c>
      <c r="P64" s="5">
        <f t="shared" si="14"/>
        <v>46239.356975490839</v>
      </c>
      <c r="Q64" s="5">
        <f t="shared" si="15"/>
        <v>81456067.319472924</v>
      </c>
    </row>
    <row r="65" spans="1:17" x14ac:dyDescent="0.2">
      <c r="A65" s="3">
        <v>39539</v>
      </c>
      <c r="B65" s="4">
        <v>75002971</v>
      </c>
      <c r="C65" s="22">
        <v>309.89999999999998</v>
      </c>
      <c r="D65" s="22">
        <v>0.4</v>
      </c>
      <c r="E65" s="5">
        <v>1</v>
      </c>
      <c r="F65" s="5">
        <v>30</v>
      </c>
      <c r="G65" s="5">
        <v>0</v>
      </c>
      <c r="H65" s="5">
        <v>-4.5</v>
      </c>
      <c r="J65" s="5">
        <f t="shared" si="8"/>
        <v>32691307.822929502</v>
      </c>
      <c r="K65" s="5">
        <f t="shared" si="9"/>
        <v>1811600.3411766659</v>
      </c>
      <c r="L65" s="5">
        <f t="shared" si="10"/>
        <v>22505.608854819642</v>
      </c>
      <c r="M65" s="5">
        <f t="shared" si="11"/>
        <v>-1762154.70179492</v>
      </c>
      <c r="N65" s="5">
        <f t="shared" si="12"/>
        <v>44188812.955846801</v>
      </c>
      <c r="O65" s="5">
        <f t="shared" si="13"/>
        <v>0</v>
      </c>
      <c r="P65" s="5">
        <f t="shared" si="14"/>
        <v>-109514.2665208941</v>
      </c>
      <c r="Q65" s="5">
        <f t="shared" si="15"/>
        <v>76842557.760491982</v>
      </c>
    </row>
    <row r="66" spans="1:17" x14ac:dyDescent="0.2">
      <c r="A66" s="3">
        <v>39569</v>
      </c>
      <c r="B66" s="4">
        <v>75240970</v>
      </c>
      <c r="C66" s="22">
        <v>147.5</v>
      </c>
      <c r="D66" s="22">
        <v>16.3</v>
      </c>
      <c r="E66" s="5">
        <v>1</v>
      </c>
      <c r="F66" s="5">
        <v>31</v>
      </c>
      <c r="G66" s="5">
        <v>0</v>
      </c>
      <c r="H66" s="5">
        <v>19</v>
      </c>
      <c r="J66" s="5">
        <f t="shared" ref="J66:J97" si="16">const</f>
        <v>32691307.822929502</v>
      </c>
      <c r="K66" s="5">
        <f t="shared" ref="K66:K97" si="17">PearsonHDD*C66</f>
        <v>862249.27500341472</v>
      </c>
      <c r="L66" s="5">
        <f t="shared" ref="L66:L97" si="18">PearsonCDD*D66</f>
        <v>917103.56083390035</v>
      </c>
      <c r="M66" s="5">
        <f t="shared" ref="M66:M97" si="19">Shoulder2*E66</f>
        <v>-1762154.70179492</v>
      </c>
      <c r="N66" s="5">
        <f t="shared" ref="N66:N97" si="20">MonthDays*F66</f>
        <v>45661773.387708366</v>
      </c>
      <c r="O66" s="5">
        <f t="shared" ref="O66:O97" si="21">GSgtStrucD*G66</f>
        <v>0</v>
      </c>
      <c r="P66" s="5">
        <f t="shared" ref="P66:P97" si="22">d_TorFTE_1*H66</f>
        <v>462393.56975488621</v>
      </c>
      <c r="Q66" s="5">
        <f t="shared" ref="Q66:Q97" si="23">SUM(J66:P66)</f>
        <v>78832672.914435148</v>
      </c>
    </row>
    <row r="67" spans="1:17" x14ac:dyDescent="0.2">
      <c r="A67" s="3">
        <v>39600</v>
      </c>
      <c r="B67" s="4">
        <v>78608887</v>
      </c>
      <c r="C67" s="22">
        <v>26.8</v>
      </c>
      <c r="D67" s="22">
        <v>72.2</v>
      </c>
      <c r="E67" s="5">
        <v>1</v>
      </c>
      <c r="F67" s="5">
        <v>30</v>
      </c>
      <c r="G67" s="5">
        <v>0</v>
      </c>
      <c r="H67" s="5">
        <v>23.400000000000091</v>
      </c>
      <c r="J67" s="5">
        <f t="shared" si="16"/>
        <v>32691307.822929502</v>
      </c>
      <c r="K67" s="5">
        <f t="shared" si="17"/>
        <v>156666.308949773</v>
      </c>
      <c r="L67" s="5">
        <f t="shared" si="18"/>
        <v>4062262.3982949452</v>
      </c>
      <c r="M67" s="5">
        <f t="shared" si="19"/>
        <v>-1762154.70179492</v>
      </c>
      <c r="N67" s="5">
        <f t="shared" si="20"/>
        <v>44188812.955846801</v>
      </c>
      <c r="O67" s="5">
        <f t="shared" si="21"/>
        <v>0</v>
      </c>
      <c r="P67" s="5">
        <f t="shared" si="22"/>
        <v>569474.18590865156</v>
      </c>
      <c r="Q67" s="5">
        <f t="shared" si="23"/>
        <v>79906368.970134735</v>
      </c>
    </row>
    <row r="68" spans="1:17" x14ac:dyDescent="0.2">
      <c r="A68" s="3">
        <v>39630</v>
      </c>
      <c r="B68" s="4">
        <v>84457848</v>
      </c>
      <c r="C68" s="22">
        <v>1.6</v>
      </c>
      <c r="D68" s="22">
        <v>137.5</v>
      </c>
      <c r="E68" s="5">
        <v>0</v>
      </c>
      <c r="F68" s="5">
        <v>31</v>
      </c>
      <c r="G68" s="5">
        <v>0</v>
      </c>
      <c r="H68" s="5">
        <v>23.599999999999909</v>
      </c>
      <c r="J68" s="5">
        <f t="shared" si="16"/>
        <v>32691307.822929502</v>
      </c>
      <c r="K68" s="5">
        <f t="shared" si="17"/>
        <v>9353.2124746133122</v>
      </c>
      <c r="L68" s="5">
        <f t="shared" si="18"/>
        <v>7736303.043844251</v>
      </c>
      <c r="M68" s="5">
        <f t="shared" si="19"/>
        <v>0</v>
      </c>
      <c r="N68" s="5">
        <f t="shared" si="20"/>
        <v>45661773.387708366</v>
      </c>
      <c r="O68" s="5">
        <f t="shared" si="21"/>
        <v>0</v>
      </c>
      <c r="P68" s="5">
        <f t="shared" si="22"/>
        <v>574341.48664290912</v>
      </c>
      <c r="Q68" s="5">
        <f t="shared" si="23"/>
        <v>86673078.953599647</v>
      </c>
    </row>
    <row r="69" spans="1:17" x14ac:dyDescent="0.2">
      <c r="A69" s="3">
        <v>39661</v>
      </c>
      <c r="B69" s="4">
        <v>80678707</v>
      </c>
      <c r="C69" s="22">
        <v>5.0999999999999996</v>
      </c>
      <c r="D69" s="22">
        <v>109.9</v>
      </c>
      <c r="E69" s="5">
        <v>0</v>
      </c>
      <c r="F69" s="5">
        <v>31</v>
      </c>
      <c r="G69" s="5">
        <v>0</v>
      </c>
      <c r="H69" s="5">
        <v>13.400000000000091</v>
      </c>
      <c r="J69" s="5">
        <f t="shared" si="16"/>
        <v>32691307.822929502</v>
      </c>
      <c r="K69" s="5">
        <f t="shared" si="17"/>
        <v>29813.36476282993</v>
      </c>
      <c r="L69" s="5">
        <f t="shared" si="18"/>
        <v>6183416.0328616966</v>
      </c>
      <c r="M69" s="5">
        <f t="shared" si="19"/>
        <v>0</v>
      </c>
      <c r="N69" s="5">
        <f t="shared" si="20"/>
        <v>45661773.387708366</v>
      </c>
      <c r="O69" s="5">
        <f t="shared" si="21"/>
        <v>0</v>
      </c>
      <c r="P69" s="5">
        <f t="shared" si="22"/>
        <v>326109.14919555356</v>
      </c>
      <c r="Q69" s="5">
        <f t="shared" si="23"/>
        <v>84892419.757457942</v>
      </c>
    </row>
    <row r="70" spans="1:17" x14ac:dyDescent="0.2">
      <c r="A70" s="3">
        <v>39692</v>
      </c>
      <c r="B70" s="4">
        <v>76880780</v>
      </c>
      <c r="C70" s="22">
        <v>55.1</v>
      </c>
      <c r="D70" s="22">
        <v>33.200000000000003</v>
      </c>
      <c r="E70" s="5">
        <v>0</v>
      </c>
      <c r="F70" s="5">
        <v>30</v>
      </c>
      <c r="G70" s="5">
        <v>0</v>
      </c>
      <c r="H70" s="5">
        <v>7.5999999999999091</v>
      </c>
      <c r="J70" s="5">
        <f t="shared" si="16"/>
        <v>32691307.822929502</v>
      </c>
      <c r="K70" s="5">
        <f t="shared" si="17"/>
        <v>322101.25459449593</v>
      </c>
      <c r="L70" s="5">
        <f t="shared" si="18"/>
        <v>1867965.5349500303</v>
      </c>
      <c r="M70" s="5">
        <f t="shared" si="19"/>
        <v>0</v>
      </c>
      <c r="N70" s="5">
        <f t="shared" si="20"/>
        <v>44188812.955846801</v>
      </c>
      <c r="O70" s="5">
        <f t="shared" si="21"/>
        <v>0</v>
      </c>
      <c r="P70" s="5">
        <f t="shared" si="22"/>
        <v>184957.42790195227</v>
      </c>
      <c r="Q70" s="5">
        <f t="shared" si="23"/>
        <v>79255144.996222794</v>
      </c>
    </row>
    <row r="71" spans="1:17" x14ac:dyDescent="0.2">
      <c r="A71" s="3">
        <v>39722</v>
      </c>
      <c r="B71" s="4">
        <v>74988368</v>
      </c>
      <c r="C71" s="22">
        <v>243.4</v>
      </c>
      <c r="D71" s="22">
        <v>3.4</v>
      </c>
      <c r="E71" s="5">
        <v>1</v>
      </c>
      <c r="F71" s="5">
        <v>31</v>
      </c>
      <c r="G71" s="5">
        <v>1</v>
      </c>
      <c r="H71" s="5">
        <v>-12.199999999999818</v>
      </c>
      <c r="J71" s="5">
        <f t="shared" si="16"/>
        <v>32691307.822929502</v>
      </c>
      <c r="K71" s="5">
        <f t="shared" si="17"/>
        <v>1422857.4477005501</v>
      </c>
      <c r="L71" s="5">
        <f t="shared" si="18"/>
        <v>191297.67526596691</v>
      </c>
      <c r="M71" s="5">
        <f t="shared" si="19"/>
        <v>-1762154.70179492</v>
      </c>
      <c r="N71" s="5">
        <f t="shared" si="20"/>
        <v>45661773.387708366</v>
      </c>
      <c r="O71" s="5">
        <f t="shared" si="21"/>
        <v>-5236601.55550355</v>
      </c>
      <c r="P71" s="5">
        <f t="shared" si="22"/>
        <v>-296905.34478997515</v>
      </c>
      <c r="Q71" s="5">
        <f t="shared" si="23"/>
        <v>72671574.731515944</v>
      </c>
    </row>
    <row r="72" spans="1:17" x14ac:dyDescent="0.2">
      <c r="A72" s="3">
        <v>39753</v>
      </c>
      <c r="B72" s="4">
        <v>73331592</v>
      </c>
      <c r="C72" s="22">
        <v>400.5</v>
      </c>
      <c r="D72" s="22">
        <v>0</v>
      </c>
      <c r="E72" s="5">
        <v>1</v>
      </c>
      <c r="F72" s="5">
        <v>30</v>
      </c>
      <c r="G72" s="5">
        <v>1</v>
      </c>
      <c r="H72" s="5">
        <v>-5.3000000000001819</v>
      </c>
      <c r="J72" s="5">
        <f t="shared" si="16"/>
        <v>32691307.822929502</v>
      </c>
      <c r="K72" s="5">
        <f t="shared" si="17"/>
        <v>2341225.9975516447</v>
      </c>
      <c r="L72" s="5">
        <f t="shared" si="18"/>
        <v>0</v>
      </c>
      <c r="M72" s="5">
        <f t="shared" si="19"/>
        <v>-1762154.70179492</v>
      </c>
      <c r="N72" s="5">
        <f t="shared" si="20"/>
        <v>44188812.955846801</v>
      </c>
      <c r="O72" s="5">
        <f t="shared" si="21"/>
        <v>-5236601.55550355</v>
      </c>
      <c r="P72" s="5">
        <f t="shared" si="22"/>
        <v>-128983.46945794637</v>
      </c>
      <c r="Q72" s="5">
        <f t="shared" si="23"/>
        <v>72093607.049571544</v>
      </c>
    </row>
    <row r="73" spans="1:17" x14ac:dyDescent="0.2">
      <c r="A73" s="3">
        <v>39783</v>
      </c>
      <c r="B73" s="4">
        <v>75182782</v>
      </c>
      <c r="C73" s="22">
        <v>603.1</v>
      </c>
      <c r="D73" s="22">
        <v>0</v>
      </c>
      <c r="E73" s="5">
        <v>1</v>
      </c>
      <c r="F73" s="5">
        <v>31</v>
      </c>
      <c r="G73" s="5">
        <v>1</v>
      </c>
      <c r="H73" s="5">
        <v>-34.099999999999909</v>
      </c>
      <c r="J73" s="5">
        <f t="shared" si="16"/>
        <v>32691307.822929502</v>
      </c>
      <c r="K73" s="5">
        <f t="shared" si="17"/>
        <v>3525576.5271495557</v>
      </c>
      <c r="L73" s="5">
        <f t="shared" si="18"/>
        <v>0</v>
      </c>
      <c r="M73" s="5">
        <f t="shared" si="19"/>
        <v>-1762154.70179492</v>
      </c>
      <c r="N73" s="5">
        <f t="shared" si="20"/>
        <v>45661773.387708366</v>
      </c>
      <c r="O73" s="5">
        <f t="shared" si="21"/>
        <v>-5236601.55550355</v>
      </c>
      <c r="P73" s="5">
        <f t="shared" si="22"/>
        <v>-829874.77519166202</v>
      </c>
      <c r="Q73" s="5">
        <f t="shared" si="23"/>
        <v>74050026.705297291</v>
      </c>
    </row>
    <row r="74" spans="1:17" x14ac:dyDescent="0.2">
      <c r="A74" s="3">
        <v>39814</v>
      </c>
      <c r="B74" s="4">
        <v>78477185</v>
      </c>
      <c r="C74" s="22">
        <v>719.2</v>
      </c>
      <c r="D74" s="22">
        <v>0</v>
      </c>
      <c r="E74" s="5">
        <v>0</v>
      </c>
      <c r="F74" s="5">
        <v>31</v>
      </c>
      <c r="G74" s="5">
        <v>1</v>
      </c>
      <c r="H74" s="5">
        <v>-6.0999999999999091</v>
      </c>
      <c r="J74" s="5">
        <f t="shared" si="16"/>
        <v>32691307.822929502</v>
      </c>
      <c r="K74" s="5">
        <f t="shared" si="17"/>
        <v>4204269.0073386841</v>
      </c>
      <c r="L74" s="5">
        <f t="shared" si="18"/>
        <v>0</v>
      </c>
      <c r="M74" s="5">
        <f t="shared" si="19"/>
        <v>0</v>
      </c>
      <c r="N74" s="5">
        <f t="shared" si="20"/>
        <v>45661773.387708366</v>
      </c>
      <c r="O74" s="5">
        <f t="shared" si="21"/>
        <v>-5236601.55550355</v>
      </c>
      <c r="P74" s="5">
        <f t="shared" si="22"/>
        <v>-148452.67239498757</v>
      </c>
      <c r="Q74" s="5">
        <f t="shared" si="23"/>
        <v>77172295.990078017</v>
      </c>
    </row>
    <row r="75" spans="1:17" x14ac:dyDescent="0.2">
      <c r="A75" s="3">
        <v>39845</v>
      </c>
      <c r="B75" s="4">
        <v>69813296</v>
      </c>
      <c r="C75" s="22">
        <v>635.70000000000005</v>
      </c>
      <c r="D75" s="22">
        <v>0</v>
      </c>
      <c r="E75" s="5">
        <v>0</v>
      </c>
      <c r="F75" s="5">
        <v>28</v>
      </c>
      <c r="G75" s="5">
        <v>1</v>
      </c>
      <c r="H75" s="5">
        <v>-33.400000000000091</v>
      </c>
      <c r="J75" s="5">
        <f t="shared" si="16"/>
        <v>32691307.822929502</v>
      </c>
      <c r="K75" s="5">
        <f t="shared" si="17"/>
        <v>3716148.2313198019</v>
      </c>
      <c r="L75" s="5">
        <f t="shared" si="18"/>
        <v>0</v>
      </c>
      <c r="M75" s="5">
        <f t="shared" si="19"/>
        <v>0</v>
      </c>
      <c r="N75" s="5">
        <f t="shared" si="20"/>
        <v>41242892.09212368</v>
      </c>
      <c r="O75" s="5">
        <f t="shared" si="21"/>
        <v>-5236601.55550355</v>
      </c>
      <c r="P75" s="5">
        <f t="shared" si="22"/>
        <v>-812839.22262174962</v>
      </c>
      <c r="Q75" s="5">
        <f t="shared" si="23"/>
        <v>71600907.368247673</v>
      </c>
    </row>
    <row r="76" spans="1:17" x14ac:dyDescent="0.2">
      <c r="A76" s="3">
        <v>39873</v>
      </c>
      <c r="B76" s="4">
        <v>74798495</v>
      </c>
      <c r="C76" s="22">
        <v>522.9</v>
      </c>
      <c r="D76" s="22">
        <v>0</v>
      </c>
      <c r="E76" s="5">
        <v>0</v>
      </c>
      <c r="F76" s="5">
        <v>31</v>
      </c>
      <c r="G76" s="5">
        <v>1</v>
      </c>
      <c r="H76" s="5">
        <v>-17.400000000000091</v>
      </c>
      <c r="J76" s="5">
        <f t="shared" si="16"/>
        <v>32691307.822929502</v>
      </c>
      <c r="K76" s="5">
        <f t="shared" si="17"/>
        <v>3056746.7518595629</v>
      </c>
      <c r="L76" s="5">
        <f t="shared" si="18"/>
        <v>0</v>
      </c>
      <c r="M76" s="5">
        <f t="shared" si="19"/>
        <v>0</v>
      </c>
      <c r="N76" s="5">
        <f t="shared" si="20"/>
        <v>45661773.387708366</v>
      </c>
      <c r="O76" s="5">
        <f t="shared" si="21"/>
        <v>-5236601.55550355</v>
      </c>
      <c r="P76" s="5">
        <f t="shared" si="22"/>
        <v>-423455.16388079274</v>
      </c>
      <c r="Q76" s="5">
        <f t="shared" si="23"/>
        <v>75749771.243113086</v>
      </c>
    </row>
    <row r="77" spans="1:17" x14ac:dyDescent="0.2">
      <c r="A77" s="3">
        <v>39904</v>
      </c>
      <c r="B77" s="4">
        <v>69997321</v>
      </c>
      <c r="C77" s="22">
        <v>309.89999999999998</v>
      </c>
      <c r="D77" s="22">
        <v>0.4</v>
      </c>
      <c r="E77" s="5">
        <v>1</v>
      </c>
      <c r="F77" s="5">
        <v>30</v>
      </c>
      <c r="G77" s="5">
        <v>1</v>
      </c>
      <c r="H77" s="5">
        <v>-24</v>
      </c>
      <c r="J77" s="5">
        <f t="shared" si="16"/>
        <v>32691307.822929502</v>
      </c>
      <c r="K77" s="5">
        <f t="shared" si="17"/>
        <v>1811600.3411766659</v>
      </c>
      <c r="L77" s="5">
        <f t="shared" si="18"/>
        <v>22505.608854819642</v>
      </c>
      <c r="M77" s="5">
        <f t="shared" si="19"/>
        <v>-1762154.70179492</v>
      </c>
      <c r="N77" s="5">
        <f t="shared" si="20"/>
        <v>44188812.955846801</v>
      </c>
      <c r="O77" s="5">
        <f t="shared" si="21"/>
        <v>-5236601.55550355</v>
      </c>
      <c r="P77" s="5">
        <f t="shared" si="22"/>
        <v>-584076.0881114353</v>
      </c>
      <c r="Q77" s="5">
        <f t="shared" si="23"/>
        <v>71131394.383397892</v>
      </c>
    </row>
    <row r="78" spans="1:17" x14ac:dyDescent="0.2">
      <c r="A78" s="3">
        <v>39934</v>
      </c>
      <c r="B78" s="4">
        <v>71065529</v>
      </c>
      <c r="C78" s="22">
        <v>147.5</v>
      </c>
      <c r="D78" s="22">
        <v>16.3</v>
      </c>
      <c r="E78" s="5">
        <v>1</v>
      </c>
      <c r="F78" s="5">
        <v>31</v>
      </c>
      <c r="G78" s="5">
        <v>1</v>
      </c>
      <c r="H78" s="5">
        <v>8.5999999999999091</v>
      </c>
      <c r="J78" s="5">
        <f t="shared" si="16"/>
        <v>32691307.822929502</v>
      </c>
      <c r="K78" s="5">
        <f t="shared" si="17"/>
        <v>862249.27500341472</v>
      </c>
      <c r="L78" s="5">
        <f t="shared" si="18"/>
        <v>917103.56083390035</v>
      </c>
      <c r="M78" s="5">
        <f t="shared" si="19"/>
        <v>-1762154.70179492</v>
      </c>
      <c r="N78" s="5">
        <f t="shared" si="20"/>
        <v>45661773.387708366</v>
      </c>
      <c r="O78" s="5">
        <f t="shared" si="21"/>
        <v>-5236601.55550355</v>
      </c>
      <c r="P78" s="5">
        <f t="shared" si="22"/>
        <v>209293.93157326209</v>
      </c>
      <c r="Q78" s="5">
        <f t="shared" si="23"/>
        <v>73342971.720749974</v>
      </c>
    </row>
    <row r="79" spans="1:17" x14ac:dyDescent="0.2">
      <c r="A79" s="3">
        <v>39965</v>
      </c>
      <c r="B79" s="4">
        <v>72571304</v>
      </c>
      <c r="C79" s="22">
        <v>26.8</v>
      </c>
      <c r="D79" s="22">
        <v>72.2</v>
      </c>
      <c r="E79" s="5">
        <v>1</v>
      </c>
      <c r="F79" s="5">
        <v>30</v>
      </c>
      <c r="G79" s="5">
        <v>1</v>
      </c>
      <c r="H79" s="5">
        <v>6.2000000000002728</v>
      </c>
      <c r="J79" s="5">
        <f t="shared" si="16"/>
        <v>32691307.822929502</v>
      </c>
      <c r="K79" s="5">
        <f t="shared" si="17"/>
        <v>156666.308949773</v>
      </c>
      <c r="L79" s="5">
        <f t="shared" si="18"/>
        <v>4062262.3982949452</v>
      </c>
      <c r="M79" s="5">
        <f t="shared" si="19"/>
        <v>-1762154.70179492</v>
      </c>
      <c r="N79" s="5">
        <f t="shared" si="20"/>
        <v>44188812.955846801</v>
      </c>
      <c r="O79" s="5">
        <f t="shared" si="21"/>
        <v>-5236601.55550355</v>
      </c>
      <c r="P79" s="5">
        <f t="shared" si="22"/>
        <v>150886.32276212741</v>
      </c>
      <c r="Q79" s="5">
        <f t="shared" si="23"/>
        <v>74251179.551484674</v>
      </c>
    </row>
    <row r="80" spans="1:17" x14ac:dyDescent="0.2">
      <c r="A80" s="3">
        <v>39995</v>
      </c>
      <c r="B80" s="4">
        <v>76270069</v>
      </c>
      <c r="C80" s="22">
        <v>1.6</v>
      </c>
      <c r="D80" s="22">
        <v>137.5</v>
      </c>
      <c r="E80" s="5">
        <v>0</v>
      </c>
      <c r="F80" s="5">
        <v>31</v>
      </c>
      <c r="G80" s="5">
        <v>1</v>
      </c>
      <c r="H80" s="5">
        <v>-0.8000000000001819</v>
      </c>
      <c r="J80" s="5">
        <f t="shared" si="16"/>
        <v>32691307.822929502</v>
      </c>
      <c r="K80" s="5">
        <f t="shared" si="17"/>
        <v>9353.2124746133122</v>
      </c>
      <c r="L80" s="5">
        <f t="shared" si="18"/>
        <v>7736303.043844251</v>
      </c>
      <c r="M80" s="5">
        <f t="shared" si="19"/>
        <v>0</v>
      </c>
      <c r="N80" s="5">
        <f t="shared" si="20"/>
        <v>45661773.387708366</v>
      </c>
      <c r="O80" s="5">
        <f t="shared" si="21"/>
        <v>-5236601.55550355</v>
      </c>
      <c r="P80" s="5">
        <f t="shared" si="22"/>
        <v>-19469.202937052269</v>
      </c>
      <c r="Q80" s="5">
        <f t="shared" si="23"/>
        <v>80842666.708516136</v>
      </c>
    </row>
    <row r="81" spans="1:17" x14ac:dyDescent="0.2">
      <c r="A81" s="3">
        <v>40026</v>
      </c>
      <c r="B81" s="4">
        <v>77615469</v>
      </c>
      <c r="C81" s="22">
        <v>5.0999999999999996</v>
      </c>
      <c r="D81" s="22">
        <v>109.9</v>
      </c>
      <c r="E81" s="5">
        <v>0</v>
      </c>
      <c r="F81" s="5">
        <v>31</v>
      </c>
      <c r="G81" s="5">
        <v>1</v>
      </c>
      <c r="H81" s="5">
        <v>18.5</v>
      </c>
      <c r="J81" s="5">
        <f t="shared" si="16"/>
        <v>32691307.822929502</v>
      </c>
      <c r="K81" s="5">
        <f t="shared" si="17"/>
        <v>29813.36476282993</v>
      </c>
      <c r="L81" s="5">
        <f t="shared" si="18"/>
        <v>6183416.0328616966</v>
      </c>
      <c r="M81" s="5">
        <f t="shared" si="19"/>
        <v>0</v>
      </c>
      <c r="N81" s="5">
        <f t="shared" si="20"/>
        <v>45661773.387708366</v>
      </c>
      <c r="O81" s="5">
        <f t="shared" si="21"/>
        <v>-5236601.55550355</v>
      </c>
      <c r="P81" s="5">
        <f t="shared" si="22"/>
        <v>450225.31791923131</v>
      </c>
      <c r="Q81" s="5">
        <f t="shared" si="23"/>
        <v>79779934.370678067</v>
      </c>
    </row>
    <row r="82" spans="1:17" x14ac:dyDescent="0.2">
      <c r="A82" s="3">
        <v>40057</v>
      </c>
      <c r="B82" s="4">
        <v>72243328</v>
      </c>
      <c r="C82" s="22">
        <v>55.1</v>
      </c>
      <c r="D82" s="22">
        <v>33.200000000000003</v>
      </c>
      <c r="E82" s="5">
        <v>0</v>
      </c>
      <c r="F82" s="5">
        <v>30</v>
      </c>
      <c r="G82" s="5">
        <v>1</v>
      </c>
      <c r="H82" s="5">
        <v>17.700000000000273</v>
      </c>
      <c r="J82" s="5">
        <f t="shared" si="16"/>
        <v>32691307.822929502</v>
      </c>
      <c r="K82" s="5">
        <f t="shared" si="17"/>
        <v>322101.25459449593</v>
      </c>
      <c r="L82" s="5">
        <f t="shared" si="18"/>
        <v>1867965.5349500303</v>
      </c>
      <c r="M82" s="5">
        <f t="shared" si="19"/>
        <v>0</v>
      </c>
      <c r="N82" s="5">
        <f t="shared" si="20"/>
        <v>44188812.955846801</v>
      </c>
      <c r="O82" s="5">
        <f t="shared" si="21"/>
        <v>-5236601.55550355</v>
      </c>
      <c r="P82" s="5">
        <f t="shared" si="22"/>
        <v>430756.11498219013</v>
      </c>
      <c r="Q82" s="5">
        <f t="shared" si="23"/>
        <v>74264342.127799481</v>
      </c>
    </row>
    <row r="83" spans="1:17" x14ac:dyDescent="0.2">
      <c r="A83" s="3">
        <v>40087</v>
      </c>
      <c r="B83" s="4">
        <v>71678170</v>
      </c>
      <c r="C83" s="22">
        <v>243.4</v>
      </c>
      <c r="D83" s="22">
        <v>3.4</v>
      </c>
      <c r="E83" s="5">
        <v>1</v>
      </c>
      <c r="F83" s="5">
        <v>31</v>
      </c>
      <c r="G83" s="5">
        <v>1</v>
      </c>
      <c r="H83" s="5">
        <v>9.8999999999996362</v>
      </c>
      <c r="J83" s="5">
        <f t="shared" si="16"/>
        <v>32691307.822929502</v>
      </c>
      <c r="K83" s="5">
        <f t="shared" si="17"/>
        <v>1422857.4477005501</v>
      </c>
      <c r="L83" s="5">
        <f t="shared" si="18"/>
        <v>191297.67526596691</v>
      </c>
      <c r="M83" s="5">
        <f t="shared" si="19"/>
        <v>-1762154.70179492</v>
      </c>
      <c r="N83" s="5">
        <f t="shared" si="20"/>
        <v>45661773.387708366</v>
      </c>
      <c r="O83" s="5">
        <f t="shared" si="21"/>
        <v>-5236601.55550355</v>
      </c>
      <c r="P83" s="5">
        <f t="shared" si="22"/>
        <v>240931.38634595819</v>
      </c>
      <c r="Q83" s="5">
        <f t="shared" si="23"/>
        <v>73209411.462651879</v>
      </c>
    </row>
    <row r="84" spans="1:17" x14ac:dyDescent="0.2">
      <c r="A84" s="3">
        <v>40118</v>
      </c>
      <c r="B84" s="4">
        <v>70515402</v>
      </c>
      <c r="C84" s="22">
        <v>400.5</v>
      </c>
      <c r="D84" s="22">
        <v>0</v>
      </c>
      <c r="E84" s="5">
        <v>1</v>
      </c>
      <c r="F84" s="5">
        <v>30</v>
      </c>
      <c r="G84" s="5">
        <v>1</v>
      </c>
      <c r="H84" s="5">
        <v>-12.399999999999636</v>
      </c>
      <c r="J84" s="5">
        <f t="shared" si="16"/>
        <v>32691307.822929502</v>
      </c>
      <c r="K84" s="5">
        <f t="shared" si="17"/>
        <v>2341225.9975516447</v>
      </c>
      <c r="L84" s="5">
        <f t="shared" si="18"/>
        <v>0</v>
      </c>
      <c r="M84" s="5">
        <f t="shared" si="19"/>
        <v>-1762154.70179492</v>
      </c>
      <c r="N84" s="5">
        <f t="shared" si="20"/>
        <v>44188812.955846801</v>
      </c>
      <c r="O84" s="5">
        <f t="shared" si="21"/>
        <v>-5236601.55550355</v>
      </c>
      <c r="P84" s="5">
        <f t="shared" si="22"/>
        <v>-301772.64552423271</v>
      </c>
      <c r="Q84" s="5">
        <f t="shared" si="23"/>
        <v>71920817.87350525</v>
      </c>
    </row>
    <row r="85" spans="1:17" x14ac:dyDescent="0.2">
      <c r="A85" s="3">
        <v>40148</v>
      </c>
      <c r="B85" s="4">
        <v>74049852</v>
      </c>
      <c r="C85" s="22">
        <v>603.1</v>
      </c>
      <c r="D85" s="22">
        <v>0</v>
      </c>
      <c r="E85" s="5">
        <v>1</v>
      </c>
      <c r="F85" s="5">
        <v>31</v>
      </c>
      <c r="G85" s="5">
        <v>1</v>
      </c>
      <c r="H85" s="5">
        <v>-10.200000000000273</v>
      </c>
      <c r="J85" s="5">
        <f t="shared" si="16"/>
        <v>32691307.822929502</v>
      </c>
      <c r="K85" s="5">
        <f t="shared" si="17"/>
        <v>3525576.5271495557</v>
      </c>
      <c r="L85" s="5">
        <f t="shared" si="18"/>
        <v>0</v>
      </c>
      <c r="M85" s="5">
        <f t="shared" si="19"/>
        <v>-1762154.70179492</v>
      </c>
      <c r="N85" s="5">
        <f t="shared" si="20"/>
        <v>45661773.387708366</v>
      </c>
      <c r="O85" s="5">
        <f t="shared" si="21"/>
        <v>-5236601.55550355</v>
      </c>
      <c r="P85" s="5">
        <f t="shared" si="22"/>
        <v>-248232.33744736662</v>
      </c>
      <c r="Q85" s="5">
        <f t="shared" si="23"/>
        <v>74631669.143041596</v>
      </c>
    </row>
    <row r="86" spans="1:17" x14ac:dyDescent="0.2">
      <c r="A86" s="3">
        <v>40179</v>
      </c>
      <c r="B86" s="4">
        <v>77865432</v>
      </c>
      <c r="C86" s="22">
        <v>719.2</v>
      </c>
      <c r="D86" s="22">
        <v>0</v>
      </c>
      <c r="E86" s="5">
        <v>0</v>
      </c>
      <c r="F86" s="5">
        <v>31</v>
      </c>
      <c r="G86" s="5">
        <v>1</v>
      </c>
      <c r="H86" s="5">
        <v>12.800000000000182</v>
      </c>
      <c r="J86" s="5">
        <f t="shared" si="16"/>
        <v>32691307.822929502</v>
      </c>
      <c r="K86" s="5">
        <f t="shared" si="17"/>
        <v>4204269.0073386841</v>
      </c>
      <c r="L86" s="5">
        <f t="shared" si="18"/>
        <v>0</v>
      </c>
      <c r="M86" s="5">
        <f t="shared" si="19"/>
        <v>0</v>
      </c>
      <c r="N86" s="5">
        <f t="shared" si="20"/>
        <v>45661773.387708366</v>
      </c>
      <c r="O86" s="5">
        <f t="shared" si="21"/>
        <v>-5236601.55550355</v>
      </c>
      <c r="P86" s="5">
        <f t="shared" si="22"/>
        <v>311507.24699276988</v>
      </c>
      <c r="Q86" s="5">
        <f t="shared" si="23"/>
        <v>77632255.909465775</v>
      </c>
    </row>
    <row r="87" spans="1:17" x14ac:dyDescent="0.2">
      <c r="A87" s="3">
        <v>40210</v>
      </c>
      <c r="B87" s="4">
        <v>70892677</v>
      </c>
      <c r="C87" s="22">
        <v>635.70000000000005</v>
      </c>
      <c r="D87" s="22">
        <v>0</v>
      </c>
      <c r="E87" s="5">
        <v>0</v>
      </c>
      <c r="F87" s="5">
        <v>28</v>
      </c>
      <c r="G87" s="5">
        <v>1</v>
      </c>
      <c r="H87" s="5">
        <v>-1.2000000000002728</v>
      </c>
      <c r="J87" s="5">
        <f t="shared" si="16"/>
        <v>32691307.822929502</v>
      </c>
      <c r="K87" s="5">
        <f t="shared" si="17"/>
        <v>3716148.2313198019</v>
      </c>
      <c r="L87" s="5">
        <f t="shared" si="18"/>
        <v>0</v>
      </c>
      <c r="M87" s="5">
        <f t="shared" si="19"/>
        <v>0</v>
      </c>
      <c r="N87" s="5">
        <f t="shared" si="20"/>
        <v>41242892.09212368</v>
      </c>
      <c r="O87" s="5">
        <f t="shared" si="21"/>
        <v>-5236601.55550355</v>
      </c>
      <c r="P87" s="5">
        <f t="shared" si="22"/>
        <v>-29203.804405578401</v>
      </c>
      <c r="Q87" s="5">
        <f t="shared" si="23"/>
        <v>72384542.786463842</v>
      </c>
    </row>
    <row r="88" spans="1:17" x14ac:dyDescent="0.2">
      <c r="A88" s="3">
        <v>40238</v>
      </c>
      <c r="B88" s="4">
        <v>76083324</v>
      </c>
      <c r="C88" s="22">
        <v>522.9</v>
      </c>
      <c r="D88" s="22">
        <v>0</v>
      </c>
      <c r="E88" s="5">
        <v>0</v>
      </c>
      <c r="F88" s="5">
        <v>31</v>
      </c>
      <c r="G88" s="5">
        <v>1</v>
      </c>
      <c r="H88" s="5">
        <v>2.7000000000002728</v>
      </c>
      <c r="J88" s="5">
        <f t="shared" si="16"/>
        <v>32691307.822929502</v>
      </c>
      <c r="K88" s="5">
        <f t="shared" si="17"/>
        <v>3056746.7518595629</v>
      </c>
      <c r="L88" s="5">
        <f t="shared" si="18"/>
        <v>0</v>
      </c>
      <c r="M88" s="5">
        <f t="shared" si="19"/>
        <v>0</v>
      </c>
      <c r="N88" s="5">
        <f t="shared" si="20"/>
        <v>45661773.387708366</v>
      </c>
      <c r="O88" s="5">
        <f t="shared" si="21"/>
        <v>-5236601.55550355</v>
      </c>
      <c r="P88" s="5">
        <f t="shared" si="22"/>
        <v>65708.559912543104</v>
      </c>
      <c r="Q88" s="5">
        <f t="shared" si="23"/>
        <v>76238934.966906428</v>
      </c>
    </row>
    <row r="89" spans="1:17" x14ac:dyDescent="0.2">
      <c r="A89" s="3">
        <v>40269</v>
      </c>
      <c r="B89" s="4">
        <v>70016664</v>
      </c>
      <c r="C89" s="22">
        <v>309.89999999999998</v>
      </c>
      <c r="D89" s="22">
        <v>0.4</v>
      </c>
      <c r="E89" s="5">
        <v>1</v>
      </c>
      <c r="F89" s="5">
        <v>30</v>
      </c>
      <c r="G89" s="5">
        <v>1</v>
      </c>
      <c r="H89" s="5">
        <v>-4.4000000000000909</v>
      </c>
      <c r="J89" s="5">
        <f t="shared" si="16"/>
        <v>32691307.822929502</v>
      </c>
      <c r="K89" s="5">
        <f t="shared" si="17"/>
        <v>1811600.3411766659</v>
      </c>
      <c r="L89" s="5">
        <f t="shared" si="18"/>
        <v>22505.608854819642</v>
      </c>
      <c r="M89" s="5">
        <f t="shared" si="19"/>
        <v>-1762154.70179492</v>
      </c>
      <c r="N89" s="5">
        <f t="shared" si="20"/>
        <v>44188812.955846801</v>
      </c>
      <c r="O89" s="5">
        <f t="shared" si="21"/>
        <v>-5236601.55550355</v>
      </c>
      <c r="P89" s="5">
        <f t="shared" si="22"/>
        <v>-107080.61615376534</v>
      </c>
      <c r="Q89" s="5">
        <f t="shared" si="23"/>
        <v>71608389.855355561</v>
      </c>
    </row>
    <row r="90" spans="1:17" x14ac:dyDescent="0.2">
      <c r="A90" s="3">
        <v>40299</v>
      </c>
      <c r="B90" s="4">
        <v>75214102</v>
      </c>
      <c r="C90" s="22">
        <v>147.5</v>
      </c>
      <c r="D90" s="22">
        <v>16.3</v>
      </c>
      <c r="E90" s="5">
        <v>1</v>
      </c>
      <c r="F90" s="5">
        <v>31</v>
      </c>
      <c r="G90" s="5">
        <v>1</v>
      </c>
      <c r="H90" s="5">
        <v>-5.5999999999999091</v>
      </c>
      <c r="J90" s="5">
        <f t="shared" si="16"/>
        <v>32691307.822929502</v>
      </c>
      <c r="K90" s="5">
        <f t="shared" si="17"/>
        <v>862249.27500341472</v>
      </c>
      <c r="L90" s="5">
        <f t="shared" si="18"/>
        <v>917103.56083390035</v>
      </c>
      <c r="M90" s="5">
        <f t="shared" si="19"/>
        <v>-1762154.70179492</v>
      </c>
      <c r="N90" s="5">
        <f t="shared" si="20"/>
        <v>45661773.387708366</v>
      </c>
      <c r="O90" s="5">
        <f t="shared" si="21"/>
        <v>-5236601.55550355</v>
      </c>
      <c r="P90" s="5">
        <f t="shared" si="22"/>
        <v>-136284.42055933268</v>
      </c>
      <c r="Q90" s="5">
        <f t="shared" si="23"/>
        <v>72997393.368617386</v>
      </c>
    </row>
    <row r="91" spans="1:17" x14ac:dyDescent="0.2">
      <c r="A91" s="3">
        <v>40330</v>
      </c>
      <c r="B91" s="4">
        <v>78113215</v>
      </c>
      <c r="C91" s="22">
        <v>26.8</v>
      </c>
      <c r="D91" s="22">
        <v>72.2</v>
      </c>
      <c r="E91" s="5">
        <v>1</v>
      </c>
      <c r="F91" s="5">
        <v>30</v>
      </c>
      <c r="G91" s="5">
        <v>1</v>
      </c>
      <c r="H91" s="5">
        <v>13.799999999999727</v>
      </c>
      <c r="J91" s="5">
        <f t="shared" si="16"/>
        <v>32691307.822929502</v>
      </c>
      <c r="K91" s="5">
        <f t="shared" si="17"/>
        <v>156666.308949773</v>
      </c>
      <c r="L91" s="5">
        <f t="shared" si="18"/>
        <v>4062262.3982949452</v>
      </c>
      <c r="M91" s="5">
        <f t="shared" si="19"/>
        <v>-1762154.70179492</v>
      </c>
      <c r="N91" s="5">
        <f t="shared" si="20"/>
        <v>44188812.955846801</v>
      </c>
      <c r="O91" s="5">
        <f t="shared" si="21"/>
        <v>-5236601.55550355</v>
      </c>
      <c r="P91" s="5">
        <f t="shared" si="22"/>
        <v>335843.75066406862</v>
      </c>
      <c r="Q91" s="5">
        <f t="shared" si="23"/>
        <v>74436136.979386613</v>
      </c>
    </row>
    <row r="92" spans="1:17" x14ac:dyDescent="0.2">
      <c r="A92" s="3">
        <v>40360</v>
      </c>
      <c r="B92" s="4">
        <v>83811408</v>
      </c>
      <c r="C92" s="22">
        <v>1.6</v>
      </c>
      <c r="D92" s="22">
        <v>137.5</v>
      </c>
      <c r="E92" s="5">
        <v>0</v>
      </c>
      <c r="F92" s="5">
        <v>31</v>
      </c>
      <c r="G92" s="5">
        <v>1</v>
      </c>
      <c r="H92" s="5">
        <v>34</v>
      </c>
      <c r="J92" s="5">
        <f t="shared" si="16"/>
        <v>32691307.822929502</v>
      </c>
      <c r="K92" s="5">
        <f t="shared" si="17"/>
        <v>9353.2124746133122</v>
      </c>
      <c r="L92" s="5">
        <f t="shared" si="18"/>
        <v>7736303.043844251</v>
      </c>
      <c r="M92" s="5">
        <f t="shared" si="19"/>
        <v>0</v>
      </c>
      <c r="N92" s="5">
        <f t="shared" si="20"/>
        <v>45661773.387708366</v>
      </c>
      <c r="O92" s="5">
        <f t="shared" si="21"/>
        <v>-5236601.55550355</v>
      </c>
      <c r="P92" s="5">
        <f t="shared" si="22"/>
        <v>827441.12482453324</v>
      </c>
      <c r="Q92" s="5">
        <f t="shared" si="23"/>
        <v>81689577.036277726</v>
      </c>
    </row>
    <row r="93" spans="1:17" x14ac:dyDescent="0.2">
      <c r="A93" s="3">
        <v>40391</v>
      </c>
      <c r="B93" s="4">
        <v>83014987</v>
      </c>
      <c r="C93" s="22">
        <v>5.0999999999999996</v>
      </c>
      <c r="D93" s="22">
        <v>109.9</v>
      </c>
      <c r="E93" s="5">
        <v>0</v>
      </c>
      <c r="F93" s="5">
        <v>31</v>
      </c>
      <c r="G93" s="5">
        <v>1</v>
      </c>
      <c r="H93" s="5">
        <v>46.5</v>
      </c>
      <c r="J93" s="5">
        <f t="shared" si="16"/>
        <v>32691307.822929502</v>
      </c>
      <c r="K93" s="5">
        <f t="shared" si="17"/>
        <v>29813.36476282993</v>
      </c>
      <c r="L93" s="5">
        <f t="shared" si="18"/>
        <v>6183416.0328616966</v>
      </c>
      <c r="M93" s="5">
        <f t="shared" si="19"/>
        <v>0</v>
      </c>
      <c r="N93" s="5">
        <f t="shared" si="20"/>
        <v>45661773.387708366</v>
      </c>
      <c r="O93" s="5">
        <f t="shared" si="21"/>
        <v>-5236601.55550355</v>
      </c>
      <c r="P93" s="5">
        <f t="shared" si="22"/>
        <v>1131647.4207159057</v>
      </c>
      <c r="Q93" s="5">
        <f t="shared" si="23"/>
        <v>80461356.473474741</v>
      </c>
    </row>
    <row r="94" spans="1:17" x14ac:dyDescent="0.2">
      <c r="A94" s="3">
        <v>40422</v>
      </c>
      <c r="B94" s="4">
        <v>73574953</v>
      </c>
      <c r="C94" s="22">
        <v>55.1</v>
      </c>
      <c r="D94" s="22">
        <v>33.200000000000003</v>
      </c>
      <c r="E94" s="5">
        <v>0</v>
      </c>
      <c r="F94" s="5">
        <v>30</v>
      </c>
      <c r="G94" s="5">
        <v>1</v>
      </c>
      <c r="H94" s="5">
        <v>25.800000000000182</v>
      </c>
      <c r="J94" s="5">
        <f t="shared" si="16"/>
        <v>32691307.822929502</v>
      </c>
      <c r="K94" s="5">
        <f t="shared" si="17"/>
        <v>322101.25459449593</v>
      </c>
      <c r="L94" s="5">
        <f t="shared" si="18"/>
        <v>1867965.5349500303</v>
      </c>
      <c r="M94" s="5">
        <f t="shared" si="19"/>
        <v>0</v>
      </c>
      <c r="N94" s="5">
        <f t="shared" si="20"/>
        <v>44188812.955846801</v>
      </c>
      <c r="O94" s="5">
        <f t="shared" si="21"/>
        <v>-5236601.55550355</v>
      </c>
      <c r="P94" s="5">
        <f t="shared" si="22"/>
        <v>627881.79471979733</v>
      </c>
      <c r="Q94" s="5">
        <f t="shared" si="23"/>
        <v>74461467.807537094</v>
      </c>
    </row>
    <row r="95" spans="1:17" x14ac:dyDescent="0.2">
      <c r="A95" s="3">
        <v>40452</v>
      </c>
      <c r="B95" s="4">
        <v>71065323</v>
      </c>
      <c r="C95" s="22">
        <v>243.4</v>
      </c>
      <c r="D95" s="22">
        <v>3.4</v>
      </c>
      <c r="E95" s="5">
        <v>1</v>
      </c>
      <c r="F95" s="5">
        <v>31</v>
      </c>
      <c r="G95" s="5">
        <v>1</v>
      </c>
      <c r="H95" s="5">
        <v>-26.800000000000182</v>
      </c>
      <c r="J95" s="5">
        <f t="shared" si="16"/>
        <v>32691307.822929502</v>
      </c>
      <c r="K95" s="5">
        <f t="shared" si="17"/>
        <v>1422857.4477005501</v>
      </c>
      <c r="L95" s="5">
        <f t="shared" si="18"/>
        <v>191297.67526596691</v>
      </c>
      <c r="M95" s="5">
        <f t="shared" si="19"/>
        <v>-1762154.70179492</v>
      </c>
      <c r="N95" s="5">
        <f t="shared" si="20"/>
        <v>45661773.387708366</v>
      </c>
      <c r="O95" s="5">
        <f t="shared" si="21"/>
        <v>-5236601.55550355</v>
      </c>
      <c r="P95" s="5">
        <f t="shared" si="22"/>
        <v>-652218.29839110712</v>
      </c>
      <c r="Q95" s="5">
        <f t="shared" si="23"/>
        <v>72316261.777914822</v>
      </c>
    </row>
    <row r="96" spans="1:17" x14ac:dyDescent="0.2">
      <c r="A96" s="3">
        <v>40483</v>
      </c>
      <c r="B96" s="4">
        <v>71655511</v>
      </c>
      <c r="C96" s="22">
        <v>400.5</v>
      </c>
      <c r="D96" s="22">
        <v>0</v>
      </c>
      <c r="E96" s="5">
        <v>1</v>
      </c>
      <c r="F96" s="5">
        <v>30</v>
      </c>
      <c r="G96" s="5">
        <v>1</v>
      </c>
      <c r="H96" s="5">
        <v>-12.5</v>
      </c>
      <c r="J96" s="5">
        <f t="shared" si="16"/>
        <v>32691307.822929502</v>
      </c>
      <c r="K96" s="5">
        <f t="shared" si="17"/>
        <v>2341225.9975516447</v>
      </c>
      <c r="L96" s="5">
        <f t="shared" si="18"/>
        <v>0</v>
      </c>
      <c r="M96" s="5">
        <f t="shared" si="19"/>
        <v>-1762154.70179492</v>
      </c>
      <c r="N96" s="5">
        <f t="shared" si="20"/>
        <v>44188812.955846801</v>
      </c>
      <c r="O96" s="5">
        <f t="shared" si="21"/>
        <v>-5236601.55550355</v>
      </c>
      <c r="P96" s="5">
        <f t="shared" si="22"/>
        <v>-304206.29589137255</v>
      </c>
      <c r="Q96" s="5">
        <f t="shared" si="23"/>
        <v>71918384.223138109</v>
      </c>
    </row>
    <row r="97" spans="1:17" x14ac:dyDescent="0.2">
      <c r="A97" s="3">
        <v>40513</v>
      </c>
      <c r="B97" s="4">
        <v>74889412</v>
      </c>
      <c r="C97" s="22">
        <v>603.1</v>
      </c>
      <c r="D97" s="22">
        <v>0</v>
      </c>
      <c r="E97" s="5">
        <v>1</v>
      </c>
      <c r="F97" s="5">
        <v>31</v>
      </c>
      <c r="G97" s="5">
        <v>1</v>
      </c>
      <c r="H97" s="5">
        <v>-18.699999999999818</v>
      </c>
      <c r="J97" s="5">
        <f t="shared" si="16"/>
        <v>32691307.822929502</v>
      </c>
      <c r="K97" s="5">
        <f t="shared" si="17"/>
        <v>3525576.5271495557</v>
      </c>
      <c r="L97" s="5">
        <f t="shared" si="18"/>
        <v>0</v>
      </c>
      <c r="M97" s="5">
        <f t="shared" si="19"/>
        <v>-1762154.70179492</v>
      </c>
      <c r="N97" s="5">
        <f t="shared" si="20"/>
        <v>45661773.387708366</v>
      </c>
      <c r="O97" s="5">
        <f t="shared" si="21"/>
        <v>-5236601.55550355</v>
      </c>
      <c r="P97" s="5">
        <f t="shared" si="22"/>
        <v>-455092.61865348887</v>
      </c>
      <c r="Q97" s="5">
        <f t="shared" si="23"/>
        <v>74424808.861835465</v>
      </c>
    </row>
    <row r="98" spans="1:17" x14ac:dyDescent="0.2">
      <c r="A98" s="3">
        <v>40544</v>
      </c>
      <c r="B98" s="4">
        <v>79314255</v>
      </c>
      <c r="C98" s="22">
        <v>719.2</v>
      </c>
      <c r="D98" s="22">
        <v>0</v>
      </c>
      <c r="E98" s="5">
        <v>0</v>
      </c>
      <c r="F98" s="5">
        <v>31</v>
      </c>
      <c r="G98" s="5">
        <v>1</v>
      </c>
      <c r="H98" s="5">
        <v>20.099999999999909</v>
      </c>
      <c r="J98" s="5">
        <f t="shared" ref="J98:J129" si="24">const</f>
        <v>32691307.822929502</v>
      </c>
      <c r="K98" s="5">
        <f t="shared" ref="K98:K129" si="25">PearsonHDD*C98</f>
        <v>4204269.0073386841</v>
      </c>
      <c r="L98" s="5">
        <f t="shared" ref="L98:L129" si="26">PearsonCDD*D98</f>
        <v>0</v>
      </c>
      <c r="M98" s="5">
        <f t="shared" ref="M98:M129" si="27">Shoulder2*E98</f>
        <v>0</v>
      </c>
      <c r="N98" s="5">
        <f t="shared" ref="N98:N129" si="28">MonthDays*F98</f>
        <v>45661773.387708366</v>
      </c>
      <c r="O98" s="5">
        <f t="shared" ref="O98:O129" si="29">GSgtStrucD*G98</f>
        <v>-5236601.55550355</v>
      </c>
      <c r="P98" s="5">
        <f t="shared" ref="P98:P129" si="30">d_TorFTE_1*H98</f>
        <v>489163.72379332478</v>
      </c>
      <c r="Q98" s="5">
        <f t="shared" ref="Q98:Q129" si="31">SUM(J98:P98)</f>
        <v>77809912.386266336</v>
      </c>
    </row>
    <row r="99" spans="1:17" x14ac:dyDescent="0.2">
      <c r="A99" s="3">
        <v>40575</v>
      </c>
      <c r="B99" s="4">
        <v>71604165</v>
      </c>
      <c r="C99" s="22">
        <v>635.70000000000005</v>
      </c>
      <c r="D99" s="22">
        <v>0</v>
      </c>
      <c r="E99" s="5">
        <v>0</v>
      </c>
      <c r="F99" s="5">
        <v>28</v>
      </c>
      <c r="G99" s="5">
        <v>1</v>
      </c>
      <c r="H99" s="5">
        <v>-13.400000000000091</v>
      </c>
      <c r="J99" s="5">
        <f t="shared" si="24"/>
        <v>32691307.822929502</v>
      </c>
      <c r="K99" s="5">
        <f t="shared" si="25"/>
        <v>3716148.2313198019</v>
      </c>
      <c r="L99" s="5">
        <f t="shared" si="26"/>
        <v>0</v>
      </c>
      <c r="M99" s="5">
        <f t="shared" si="27"/>
        <v>0</v>
      </c>
      <c r="N99" s="5">
        <f t="shared" si="28"/>
        <v>41242892.09212368</v>
      </c>
      <c r="O99" s="5">
        <f t="shared" si="29"/>
        <v>-5236601.55550355</v>
      </c>
      <c r="P99" s="5">
        <f t="shared" si="30"/>
        <v>-326109.14919555356</v>
      </c>
      <c r="Q99" s="5">
        <f t="shared" si="31"/>
        <v>72087637.441673875</v>
      </c>
    </row>
    <row r="100" spans="1:17" x14ac:dyDescent="0.2">
      <c r="A100" s="3">
        <v>40603</v>
      </c>
      <c r="B100" s="4">
        <v>79168308</v>
      </c>
      <c r="C100" s="22">
        <v>522.9</v>
      </c>
      <c r="D100" s="22">
        <v>0</v>
      </c>
      <c r="E100" s="5">
        <v>0</v>
      </c>
      <c r="F100" s="5">
        <v>31</v>
      </c>
      <c r="G100" s="5">
        <v>1</v>
      </c>
      <c r="H100" s="5">
        <v>-14.599999999999909</v>
      </c>
      <c r="J100" s="5">
        <f t="shared" si="24"/>
        <v>32691307.822929502</v>
      </c>
      <c r="K100" s="5">
        <f t="shared" si="25"/>
        <v>3056746.7518595629</v>
      </c>
      <c r="L100" s="5">
        <f t="shared" si="26"/>
        <v>0</v>
      </c>
      <c r="M100" s="5">
        <f t="shared" si="27"/>
        <v>0</v>
      </c>
      <c r="N100" s="5">
        <f t="shared" si="28"/>
        <v>45661773.387708366</v>
      </c>
      <c r="O100" s="5">
        <f t="shared" si="29"/>
        <v>-5236601.55550355</v>
      </c>
      <c r="P100" s="5">
        <f t="shared" si="30"/>
        <v>-355312.95360112091</v>
      </c>
      <c r="Q100" s="5">
        <f t="shared" si="31"/>
        <v>75817913.453392759</v>
      </c>
    </row>
    <row r="101" spans="1:17" x14ac:dyDescent="0.2">
      <c r="A101" s="3">
        <v>40634</v>
      </c>
      <c r="B101" s="4">
        <v>71394821</v>
      </c>
      <c r="C101" s="22">
        <v>309.89999999999998</v>
      </c>
      <c r="D101" s="22">
        <v>0.4</v>
      </c>
      <c r="E101" s="5">
        <v>1</v>
      </c>
      <c r="F101" s="5">
        <v>30</v>
      </c>
      <c r="G101" s="5">
        <v>1</v>
      </c>
      <c r="H101" s="5">
        <v>-20</v>
      </c>
      <c r="J101" s="5">
        <f t="shared" si="24"/>
        <v>32691307.822929502</v>
      </c>
      <c r="K101" s="5">
        <f t="shared" si="25"/>
        <v>1811600.3411766659</v>
      </c>
      <c r="L101" s="5">
        <f t="shared" si="26"/>
        <v>22505.608854819642</v>
      </c>
      <c r="M101" s="5">
        <f t="shared" si="27"/>
        <v>-1762154.70179492</v>
      </c>
      <c r="N101" s="5">
        <f t="shared" si="28"/>
        <v>44188812.955846801</v>
      </c>
      <c r="O101" s="5">
        <f t="shared" si="29"/>
        <v>-5236601.55550355</v>
      </c>
      <c r="P101" s="5">
        <f t="shared" si="30"/>
        <v>-486730.073426196</v>
      </c>
      <c r="Q101" s="5">
        <f t="shared" si="31"/>
        <v>71228740.398083121</v>
      </c>
    </row>
    <row r="102" spans="1:17" x14ac:dyDescent="0.2">
      <c r="A102" s="3">
        <v>40664</v>
      </c>
      <c r="B102" s="4">
        <v>74077734</v>
      </c>
      <c r="C102" s="22">
        <v>147.5</v>
      </c>
      <c r="D102" s="22">
        <v>16.3</v>
      </c>
      <c r="E102" s="5">
        <v>1</v>
      </c>
      <c r="F102" s="5">
        <v>31</v>
      </c>
      <c r="G102" s="5">
        <v>1</v>
      </c>
      <c r="H102" s="5">
        <v>6.5</v>
      </c>
      <c r="J102" s="5">
        <f t="shared" si="24"/>
        <v>32691307.822929502</v>
      </c>
      <c r="K102" s="5">
        <f t="shared" si="25"/>
        <v>862249.27500341472</v>
      </c>
      <c r="L102" s="5">
        <f t="shared" si="26"/>
        <v>917103.56083390035</v>
      </c>
      <c r="M102" s="5">
        <f t="shared" si="27"/>
        <v>-1762154.70179492</v>
      </c>
      <c r="N102" s="5">
        <f t="shared" si="28"/>
        <v>45661773.387708366</v>
      </c>
      <c r="O102" s="5">
        <f t="shared" si="29"/>
        <v>-5236601.55550355</v>
      </c>
      <c r="P102" s="5">
        <f t="shared" si="30"/>
        <v>158187.27386351372</v>
      </c>
      <c r="Q102" s="5">
        <f t="shared" si="31"/>
        <v>73291865.063040227</v>
      </c>
    </row>
    <row r="103" spans="1:17" x14ac:dyDescent="0.2">
      <c r="A103" s="3">
        <v>40695</v>
      </c>
      <c r="B103" s="4">
        <v>76932742</v>
      </c>
      <c r="C103" s="22">
        <v>26.8</v>
      </c>
      <c r="D103" s="22">
        <v>72.2</v>
      </c>
      <c r="E103" s="5">
        <v>1</v>
      </c>
      <c r="F103" s="5">
        <v>30</v>
      </c>
      <c r="G103" s="5">
        <v>1</v>
      </c>
      <c r="H103" s="5">
        <v>25.099999999999909</v>
      </c>
      <c r="J103" s="5">
        <f t="shared" si="24"/>
        <v>32691307.822929502</v>
      </c>
      <c r="K103" s="5">
        <f t="shared" si="25"/>
        <v>156666.308949773</v>
      </c>
      <c r="L103" s="5">
        <f t="shared" si="26"/>
        <v>4062262.3982949452</v>
      </c>
      <c r="M103" s="5">
        <f t="shared" si="27"/>
        <v>-1762154.70179492</v>
      </c>
      <c r="N103" s="5">
        <f t="shared" si="28"/>
        <v>44188812.955846801</v>
      </c>
      <c r="O103" s="5">
        <f t="shared" si="29"/>
        <v>-5236601.55550355</v>
      </c>
      <c r="P103" s="5">
        <f t="shared" si="30"/>
        <v>610846.24214987375</v>
      </c>
      <c r="Q103" s="5">
        <f t="shared" si="31"/>
        <v>74711139.470872417</v>
      </c>
    </row>
    <row r="104" spans="1:17" x14ac:dyDescent="0.2">
      <c r="A104" s="3">
        <v>40725</v>
      </c>
      <c r="B104" s="4">
        <v>84466569</v>
      </c>
      <c r="C104" s="22">
        <v>1.6</v>
      </c>
      <c r="D104" s="22">
        <v>137.5</v>
      </c>
      <c r="E104" s="5">
        <v>0</v>
      </c>
      <c r="F104" s="5">
        <v>31</v>
      </c>
      <c r="G104" s="5">
        <v>1</v>
      </c>
      <c r="H104" s="5">
        <v>31.300000000000182</v>
      </c>
      <c r="J104" s="5">
        <f t="shared" si="24"/>
        <v>32691307.822929502</v>
      </c>
      <c r="K104" s="5">
        <f t="shared" si="25"/>
        <v>9353.2124746133122</v>
      </c>
      <c r="L104" s="5">
        <f t="shared" si="26"/>
        <v>7736303.043844251</v>
      </c>
      <c r="M104" s="5">
        <f t="shared" si="27"/>
        <v>0</v>
      </c>
      <c r="N104" s="5">
        <f t="shared" si="28"/>
        <v>45661773.387708366</v>
      </c>
      <c r="O104" s="5">
        <f t="shared" si="29"/>
        <v>-5236601.55550355</v>
      </c>
      <c r="P104" s="5">
        <f t="shared" si="30"/>
        <v>761732.56491200125</v>
      </c>
      <c r="Q104" s="5">
        <f t="shared" si="31"/>
        <v>81623868.476365194</v>
      </c>
    </row>
    <row r="105" spans="1:17" x14ac:dyDescent="0.2">
      <c r="A105" s="3">
        <v>40756</v>
      </c>
      <c r="B105" s="4">
        <v>82014098</v>
      </c>
      <c r="C105" s="22">
        <v>5.0999999999999996</v>
      </c>
      <c r="D105" s="22">
        <v>109.9</v>
      </c>
      <c r="E105" s="5">
        <v>0</v>
      </c>
      <c r="F105" s="5">
        <v>31</v>
      </c>
      <c r="G105" s="5">
        <v>1</v>
      </c>
      <c r="H105" s="5">
        <v>36.699999999999818</v>
      </c>
      <c r="J105" s="5">
        <f t="shared" si="24"/>
        <v>32691307.822929502</v>
      </c>
      <c r="K105" s="5">
        <f t="shared" si="25"/>
        <v>29813.36476282993</v>
      </c>
      <c r="L105" s="5">
        <f t="shared" si="26"/>
        <v>6183416.0328616966</v>
      </c>
      <c r="M105" s="5">
        <f t="shared" si="27"/>
        <v>0</v>
      </c>
      <c r="N105" s="5">
        <f t="shared" si="28"/>
        <v>45661773.387708366</v>
      </c>
      <c r="O105" s="5">
        <f t="shared" si="29"/>
        <v>-5236601.55550355</v>
      </c>
      <c r="P105" s="5">
        <f t="shared" si="30"/>
        <v>893149.68473706534</v>
      </c>
      <c r="Q105" s="5">
        <f t="shared" si="31"/>
        <v>80222858.737495914</v>
      </c>
    </row>
    <row r="106" spans="1:17" x14ac:dyDescent="0.2">
      <c r="A106" s="3">
        <v>40787</v>
      </c>
      <c r="B106" s="4">
        <v>74299994</v>
      </c>
      <c r="C106" s="22">
        <v>55.1</v>
      </c>
      <c r="D106" s="22">
        <v>33.200000000000003</v>
      </c>
      <c r="E106" s="5">
        <v>0</v>
      </c>
      <c r="F106" s="5">
        <v>30</v>
      </c>
      <c r="G106" s="5">
        <v>1</v>
      </c>
      <c r="H106" s="5">
        <v>29.5</v>
      </c>
      <c r="J106" s="5">
        <f t="shared" si="24"/>
        <v>32691307.822929502</v>
      </c>
      <c r="K106" s="5">
        <f t="shared" si="25"/>
        <v>322101.25459449593</v>
      </c>
      <c r="L106" s="5">
        <f t="shared" si="26"/>
        <v>1867965.5349500303</v>
      </c>
      <c r="M106" s="5">
        <f t="shared" si="27"/>
        <v>0</v>
      </c>
      <c r="N106" s="5">
        <f t="shared" si="28"/>
        <v>44188812.955846801</v>
      </c>
      <c r="O106" s="5">
        <f t="shared" si="29"/>
        <v>-5236601.55550355</v>
      </c>
      <c r="P106" s="5">
        <f t="shared" si="30"/>
        <v>717926.85830363911</v>
      </c>
      <c r="Q106" s="5">
        <f t="shared" si="31"/>
        <v>74551512.87112093</v>
      </c>
    </row>
    <row r="107" spans="1:17" x14ac:dyDescent="0.2">
      <c r="A107" s="3">
        <v>40817</v>
      </c>
      <c r="B107" s="4">
        <v>71946177</v>
      </c>
      <c r="C107" s="22">
        <v>243.4</v>
      </c>
      <c r="D107" s="22">
        <v>3.4</v>
      </c>
      <c r="E107" s="5">
        <v>1</v>
      </c>
      <c r="F107" s="5">
        <v>31</v>
      </c>
      <c r="G107" s="5">
        <v>1</v>
      </c>
      <c r="H107" s="5">
        <v>-8.1999999999998181</v>
      </c>
      <c r="J107" s="5">
        <f t="shared" si="24"/>
        <v>32691307.822929502</v>
      </c>
      <c r="K107" s="5">
        <f t="shared" si="25"/>
        <v>1422857.4477005501</v>
      </c>
      <c r="L107" s="5">
        <f t="shared" si="26"/>
        <v>191297.67526596691</v>
      </c>
      <c r="M107" s="5">
        <f t="shared" si="27"/>
        <v>-1762154.70179492</v>
      </c>
      <c r="N107" s="5">
        <f t="shared" si="28"/>
        <v>45661773.387708366</v>
      </c>
      <c r="O107" s="5">
        <f t="shared" si="29"/>
        <v>-5236601.55550355</v>
      </c>
      <c r="P107" s="5">
        <f t="shared" si="30"/>
        <v>-199559.33010473594</v>
      </c>
      <c r="Q107" s="5">
        <f t="shared" si="31"/>
        <v>72768920.746201187</v>
      </c>
    </row>
    <row r="108" spans="1:17" x14ac:dyDescent="0.2">
      <c r="A108" s="3">
        <v>40848</v>
      </c>
      <c r="B108" s="4">
        <v>70880320</v>
      </c>
      <c r="C108" s="22">
        <v>400.5</v>
      </c>
      <c r="D108" s="22">
        <v>0</v>
      </c>
      <c r="E108" s="5">
        <v>1</v>
      </c>
      <c r="F108" s="5">
        <v>30</v>
      </c>
      <c r="G108" s="5">
        <v>1</v>
      </c>
      <c r="H108" s="5">
        <v>-38.199999999999818</v>
      </c>
      <c r="J108" s="5">
        <f t="shared" si="24"/>
        <v>32691307.822929502</v>
      </c>
      <c r="K108" s="5">
        <f t="shared" si="25"/>
        <v>2341225.9975516447</v>
      </c>
      <c r="L108" s="5">
        <f t="shared" si="26"/>
        <v>0</v>
      </c>
      <c r="M108" s="5">
        <f t="shared" si="27"/>
        <v>-1762154.70179492</v>
      </c>
      <c r="N108" s="5">
        <f t="shared" si="28"/>
        <v>44188812.955846801</v>
      </c>
      <c r="O108" s="5">
        <f t="shared" si="29"/>
        <v>-5236601.55550355</v>
      </c>
      <c r="P108" s="5">
        <f t="shared" si="30"/>
        <v>-929654.44024402997</v>
      </c>
      <c r="Q108" s="5">
        <f t="shared" si="31"/>
        <v>71292936.078785449</v>
      </c>
    </row>
    <row r="109" spans="1:17" x14ac:dyDescent="0.2">
      <c r="A109" s="3">
        <v>40878</v>
      </c>
      <c r="B109" s="4">
        <v>72129927</v>
      </c>
      <c r="C109" s="22">
        <v>603.1</v>
      </c>
      <c r="D109" s="22">
        <v>0</v>
      </c>
      <c r="E109" s="5">
        <v>1</v>
      </c>
      <c r="F109" s="5">
        <v>31</v>
      </c>
      <c r="G109" s="5">
        <v>1</v>
      </c>
      <c r="H109" s="5">
        <v>-37.900000000000091</v>
      </c>
      <c r="J109" s="5">
        <f t="shared" si="24"/>
        <v>32691307.822929502</v>
      </c>
      <c r="K109" s="5">
        <f t="shared" si="25"/>
        <v>3525576.5271495557</v>
      </c>
      <c r="L109" s="5">
        <f t="shared" si="26"/>
        <v>0</v>
      </c>
      <c r="M109" s="5">
        <f t="shared" si="27"/>
        <v>-1762154.70179492</v>
      </c>
      <c r="N109" s="5">
        <f t="shared" si="28"/>
        <v>45661773.387708366</v>
      </c>
      <c r="O109" s="5">
        <f t="shared" si="29"/>
        <v>-5236601.55550355</v>
      </c>
      <c r="P109" s="5">
        <f t="shared" si="30"/>
        <v>-922353.48914264364</v>
      </c>
      <c r="Q109" s="5">
        <f t="shared" si="31"/>
        <v>73957547.991346315</v>
      </c>
    </row>
    <row r="110" spans="1:17" x14ac:dyDescent="0.2">
      <c r="A110" s="3">
        <v>40909</v>
      </c>
      <c r="B110" s="4">
        <v>77199795</v>
      </c>
      <c r="C110" s="22">
        <v>719.2</v>
      </c>
      <c r="D110" s="22">
        <v>0</v>
      </c>
      <c r="E110" s="5">
        <v>0</v>
      </c>
      <c r="F110" s="5">
        <v>31</v>
      </c>
      <c r="G110" s="5">
        <v>1</v>
      </c>
      <c r="H110" s="5">
        <v>-9.5</v>
      </c>
      <c r="J110" s="5">
        <f t="shared" si="24"/>
        <v>32691307.822929502</v>
      </c>
      <c r="K110" s="5">
        <f t="shared" si="25"/>
        <v>4204269.0073386841</v>
      </c>
      <c r="L110" s="5">
        <f t="shared" si="26"/>
        <v>0</v>
      </c>
      <c r="M110" s="5">
        <f t="shared" si="27"/>
        <v>0</v>
      </c>
      <c r="N110" s="5">
        <f t="shared" si="28"/>
        <v>45661773.387708366</v>
      </c>
      <c r="O110" s="5">
        <f t="shared" si="29"/>
        <v>-5236601.55550355</v>
      </c>
      <c r="P110" s="5">
        <f t="shared" si="30"/>
        <v>-231196.7848774431</v>
      </c>
      <c r="Q110" s="5">
        <f t="shared" si="31"/>
        <v>77089551.877595559</v>
      </c>
    </row>
    <row r="111" spans="1:17" x14ac:dyDescent="0.2">
      <c r="A111" s="3">
        <v>40940</v>
      </c>
      <c r="B111" s="4">
        <v>72250757</v>
      </c>
      <c r="C111" s="22">
        <v>635.70000000000005</v>
      </c>
      <c r="D111" s="22">
        <v>0</v>
      </c>
      <c r="E111" s="5">
        <v>0</v>
      </c>
      <c r="F111" s="5">
        <v>29</v>
      </c>
      <c r="G111" s="5">
        <v>1</v>
      </c>
      <c r="H111" s="5">
        <v>-17.099999999999909</v>
      </c>
      <c r="J111" s="5">
        <f t="shared" si="24"/>
        <v>32691307.822929502</v>
      </c>
      <c r="K111" s="5">
        <f t="shared" si="25"/>
        <v>3716148.2313198019</v>
      </c>
      <c r="L111" s="5">
        <f t="shared" si="26"/>
        <v>0</v>
      </c>
      <c r="M111" s="5">
        <f t="shared" si="27"/>
        <v>0</v>
      </c>
      <c r="N111" s="5">
        <f t="shared" si="28"/>
        <v>42715852.523985244</v>
      </c>
      <c r="O111" s="5">
        <f t="shared" si="29"/>
        <v>-5236601.55550355</v>
      </c>
      <c r="P111" s="5">
        <f t="shared" si="30"/>
        <v>-416154.2127793954</v>
      </c>
      <c r="Q111" s="5">
        <f t="shared" si="31"/>
        <v>73470552.809951603</v>
      </c>
    </row>
    <row r="112" spans="1:17" x14ac:dyDescent="0.2">
      <c r="A112" s="3">
        <v>40969</v>
      </c>
      <c r="B112" s="4">
        <v>74228247</v>
      </c>
      <c r="C112" s="22">
        <v>522.9</v>
      </c>
      <c r="D112" s="22">
        <v>0</v>
      </c>
      <c r="E112" s="5">
        <v>0</v>
      </c>
      <c r="F112" s="5">
        <v>31</v>
      </c>
      <c r="G112" s="5">
        <v>1</v>
      </c>
      <c r="H112" s="5">
        <v>-24.100000000000364</v>
      </c>
      <c r="J112" s="5">
        <f t="shared" si="24"/>
        <v>32691307.822929502</v>
      </c>
      <c r="K112" s="5">
        <f t="shared" si="25"/>
        <v>3056746.7518595629</v>
      </c>
      <c r="L112" s="5">
        <f t="shared" si="26"/>
        <v>0</v>
      </c>
      <c r="M112" s="5">
        <f t="shared" si="27"/>
        <v>0</v>
      </c>
      <c r="N112" s="5">
        <f t="shared" si="28"/>
        <v>45661773.387708366</v>
      </c>
      <c r="O112" s="5">
        <f t="shared" si="29"/>
        <v>-5236601.55550355</v>
      </c>
      <c r="P112" s="5">
        <f t="shared" si="30"/>
        <v>-586509.73847857502</v>
      </c>
      <c r="Q112" s="5">
        <f t="shared" si="31"/>
        <v>75586716.66851531</v>
      </c>
    </row>
    <row r="113" spans="1:17" x14ac:dyDescent="0.2">
      <c r="A113" s="3">
        <v>41000</v>
      </c>
      <c r="B113" s="4">
        <v>69239673</v>
      </c>
      <c r="C113" s="22">
        <v>309.89999999999998</v>
      </c>
      <c r="D113" s="22">
        <v>0.4</v>
      </c>
      <c r="E113" s="5">
        <v>1</v>
      </c>
      <c r="F113" s="5">
        <v>30</v>
      </c>
      <c r="G113" s="5">
        <v>1</v>
      </c>
      <c r="H113" s="5">
        <v>-9.5999999999999091</v>
      </c>
      <c r="J113" s="5">
        <f t="shared" si="24"/>
        <v>32691307.822929502</v>
      </c>
      <c r="K113" s="5">
        <f t="shared" si="25"/>
        <v>1811600.3411766659</v>
      </c>
      <c r="L113" s="5">
        <f t="shared" si="26"/>
        <v>22505.608854819642</v>
      </c>
      <c r="M113" s="5">
        <f t="shared" si="27"/>
        <v>-1762154.70179492</v>
      </c>
      <c r="N113" s="5">
        <f t="shared" si="28"/>
        <v>44188812.955846801</v>
      </c>
      <c r="O113" s="5">
        <f t="shared" si="29"/>
        <v>-5236601.55550355</v>
      </c>
      <c r="P113" s="5">
        <f t="shared" si="30"/>
        <v>-233630.43524457188</v>
      </c>
      <c r="Q113" s="5">
        <f t="shared" si="31"/>
        <v>71481840.036264747</v>
      </c>
    </row>
    <row r="114" spans="1:17" x14ac:dyDescent="0.2">
      <c r="A114" s="3">
        <v>41030</v>
      </c>
      <c r="B114" s="4">
        <v>75036444</v>
      </c>
      <c r="C114" s="22">
        <v>147.5</v>
      </c>
      <c r="D114" s="22">
        <v>16.3</v>
      </c>
      <c r="E114" s="5">
        <v>1</v>
      </c>
      <c r="F114" s="5">
        <v>31</v>
      </c>
      <c r="G114" s="5">
        <v>1</v>
      </c>
      <c r="H114" s="5">
        <v>23.700000000000273</v>
      </c>
      <c r="J114" s="5">
        <f t="shared" si="24"/>
        <v>32691307.822929502</v>
      </c>
      <c r="K114" s="5">
        <f t="shared" si="25"/>
        <v>862249.27500341472</v>
      </c>
      <c r="L114" s="5">
        <f t="shared" si="26"/>
        <v>917103.56083390035</v>
      </c>
      <c r="M114" s="5">
        <f t="shared" si="27"/>
        <v>-1762154.70179492</v>
      </c>
      <c r="N114" s="5">
        <f t="shared" si="28"/>
        <v>45661773.387708366</v>
      </c>
      <c r="O114" s="5">
        <f t="shared" si="29"/>
        <v>-5236601.55550355</v>
      </c>
      <c r="P114" s="5">
        <f t="shared" si="30"/>
        <v>576775.13701004896</v>
      </c>
      <c r="Q114" s="5">
        <f t="shared" si="31"/>
        <v>73710452.92618677</v>
      </c>
    </row>
    <row r="115" spans="1:17" x14ac:dyDescent="0.2">
      <c r="A115" s="3">
        <v>41061</v>
      </c>
      <c r="B115" s="4">
        <v>77981189</v>
      </c>
      <c r="C115" s="22">
        <v>26.8</v>
      </c>
      <c r="D115" s="22">
        <v>72.2</v>
      </c>
      <c r="E115" s="5">
        <v>1</v>
      </c>
      <c r="F115" s="5">
        <v>30</v>
      </c>
      <c r="G115" s="5">
        <v>1</v>
      </c>
      <c r="H115" s="5">
        <v>35.899999999999636</v>
      </c>
      <c r="J115" s="5">
        <f t="shared" si="24"/>
        <v>32691307.822929502</v>
      </c>
      <c r="K115" s="5">
        <f t="shared" si="25"/>
        <v>156666.308949773</v>
      </c>
      <c r="L115" s="5">
        <f t="shared" si="26"/>
        <v>4062262.3982949452</v>
      </c>
      <c r="M115" s="5">
        <f t="shared" si="27"/>
        <v>-1762154.70179492</v>
      </c>
      <c r="N115" s="5">
        <f t="shared" si="28"/>
        <v>44188812.955846801</v>
      </c>
      <c r="O115" s="5">
        <f t="shared" si="29"/>
        <v>-5236601.55550355</v>
      </c>
      <c r="P115" s="5">
        <f t="shared" si="30"/>
        <v>873680.48180001299</v>
      </c>
      <c r="Q115" s="5">
        <f t="shared" si="31"/>
        <v>74973973.710522562</v>
      </c>
    </row>
    <row r="116" spans="1:17" x14ac:dyDescent="0.2">
      <c r="A116" s="3">
        <v>41091</v>
      </c>
      <c r="B116" s="4">
        <v>84647767</v>
      </c>
      <c r="C116" s="22">
        <v>1.6</v>
      </c>
      <c r="D116" s="22">
        <v>137.5</v>
      </c>
      <c r="E116" s="5">
        <v>0</v>
      </c>
      <c r="F116" s="5">
        <v>31</v>
      </c>
      <c r="G116" s="5">
        <v>1</v>
      </c>
      <c r="H116" s="5">
        <v>51.300000000000182</v>
      </c>
      <c r="J116" s="5">
        <f t="shared" si="24"/>
        <v>32691307.822929502</v>
      </c>
      <c r="K116" s="5">
        <f t="shared" si="25"/>
        <v>9353.2124746133122</v>
      </c>
      <c r="L116" s="5">
        <f t="shared" si="26"/>
        <v>7736303.043844251</v>
      </c>
      <c r="M116" s="5">
        <f t="shared" si="27"/>
        <v>0</v>
      </c>
      <c r="N116" s="5">
        <f t="shared" si="28"/>
        <v>45661773.387708366</v>
      </c>
      <c r="O116" s="5">
        <f t="shared" si="29"/>
        <v>-5236601.55550355</v>
      </c>
      <c r="P116" s="5">
        <f t="shared" si="30"/>
        <v>1248462.6383381973</v>
      </c>
      <c r="Q116" s="5">
        <f t="shared" si="31"/>
        <v>82110598.549791381</v>
      </c>
    </row>
    <row r="117" spans="1:17" x14ac:dyDescent="0.2">
      <c r="A117" s="3">
        <v>41122</v>
      </c>
      <c r="B117" s="4">
        <v>81855567</v>
      </c>
      <c r="C117" s="22">
        <v>5.0999999999999996</v>
      </c>
      <c r="D117" s="22">
        <v>109.9</v>
      </c>
      <c r="E117" s="5">
        <v>0</v>
      </c>
      <c r="F117" s="5">
        <v>31</v>
      </c>
      <c r="G117" s="5">
        <v>1</v>
      </c>
      <c r="H117" s="5">
        <v>37.599999999999909</v>
      </c>
      <c r="J117" s="5">
        <f t="shared" si="24"/>
        <v>32691307.822929502</v>
      </c>
      <c r="K117" s="5">
        <f t="shared" si="25"/>
        <v>29813.36476282993</v>
      </c>
      <c r="L117" s="5">
        <f t="shared" si="26"/>
        <v>6183416.0328616966</v>
      </c>
      <c r="M117" s="5">
        <f t="shared" si="27"/>
        <v>0</v>
      </c>
      <c r="N117" s="5">
        <f t="shared" si="28"/>
        <v>45661773.387708366</v>
      </c>
      <c r="O117" s="5">
        <f t="shared" si="29"/>
        <v>-5236601.55550355</v>
      </c>
      <c r="P117" s="5">
        <f t="shared" si="30"/>
        <v>915052.53804124636</v>
      </c>
      <c r="Q117" s="5">
        <f t="shared" si="31"/>
        <v>80244761.590800092</v>
      </c>
    </row>
    <row r="118" spans="1:17" x14ac:dyDescent="0.2">
      <c r="A118" s="3">
        <v>41153</v>
      </c>
      <c r="B118" s="4">
        <v>74012181</v>
      </c>
      <c r="C118" s="22">
        <v>55.1</v>
      </c>
      <c r="D118" s="22">
        <v>33.200000000000003</v>
      </c>
      <c r="E118" s="5">
        <v>0</v>
      </c>
      <c r="F118" s="5">
        <v>30</v>
      </c>
      <c r="G118" s="5">
        <v>1</v>
      </c>
      <c r="H118" s="5">
        <v>43.200000000000273</v>
      </c>
      <c r="J118" s="5">
        <f t="shared" si="24"/>
        <v>32691307.822929502</v>
      </c>
      <c r="K118" s="5">
        <f t="shared" si="25"/>
        <v>322101.25459449593</v>
      </c>
      <c r="L118" s="5">
        <f t="shared" si="26"/>
        <v>1867965.5349500303</v>
      </c>
      <c r="M118" s="5">
        <f t="shared" si="27"/>
        <v>0</v>
      </c>
      <c r="N118" s="5">
        <f t="shared" si="28"/>
        <v>44188812.955846801</v>
      </c>
      <c r="O118" s="5">
        <f t="shared" si="29"/>
        <v>-5236601.55550355</v>
      </c>
      <c r="P118" s="5">
        <f t="shared" si="30"/>
        <v>1051336.95860059</v>
      </c>
      <c r="Q118" s="5">
        <f t="shared" si="31"/>
        <v>74884922.971417889</v>
      </c>
    </row>
    <row r="119" spans="1:17" x14ac:dyDescent="0.2">
      <c r="A119" s="3">
        <v>41183</v>
      </c>
      <c r="B119" s="4">
        <v>72712948</v>
      </c>
      <c r="C119" s="22">
        <v>243.4</v>
      </c>
      <c r="D119" s="22">
        <v>3.4</v>
      </c>
      <c r="E119" s="5">
        <v>1</v>
      </c>
      <c r="F119" s="5">
        <v>31</v>
      </c>
      <c r="G119" s="5">
        <v>1</v>
      </c>
      <c r="H119" s="5">
        <v>-4.1000000000003638</v>
      </c>
      <c r="J119" s="5">
        <f t="shared" si="24"/>
        <v>32691307.822929502</v>
      </c>
      <c r="K119" s="5">
        <f t="shared" si="25"/>
        <v>1422857.4477005501</v>
      </c>
      <c r="L119" s="5">
        <f t="shared" si="26"/>
        <v>191297.67526596691</v>
      </c>
      <c r="M119" s="5">
        <f t="shared" si="27"/>
        <v>-1762154.70179492</v>
      </c>
      <c r="N119" s="5">
        <f t="shared" si="28"/>
        <v>45661773.387708366</v>
      </c>
      <c r="O119" s="5">
        <f t="shared" si="29"/>
        <v>-5236601.55550355</v>
      </c>
      <c r="P119" s="5">
        <f t="shared" si="30"/>
        <v>-99779.665052379045</v>
      </c>
      <c r="Q119" s="5">
        <f t="shared" si="31"/>
        <v>72868700.411253542</v>
      </c>
    </row>
    <row r="120" spans="1:17" x14ac:dyDescent="0.2">
      <c r="A120" s="3">
        <v>41214</v>
      </c>
      <c r="B120" s="4">
        <v>72147206</v>
      </c>
      <c r="C120" s="22">
        <v>400.5</v>
      </c>
      <c r="D120" s="22">
        <v>0</v>
      </c>
      <c r="E120" s="5">
        <v>1</v>
      </c>
      <c r="F120" s="5">
        <v>30</v>
      </c>
      <c r="G120" s="5">
        <v>1</v>
      </c>
      <c r="H120" s="5">
        <v>5.5</v>
      </c>
      <c r="J120" s="5">
        <f t="shared" si="24"/>
        <v>32691307.822929502</v>
      </c>
      <c r="K120" s="5">
        <f t="shared" si="25"/>
        <v>2341225.9975516447</v>
      </c>
      <c r="L120" s="5">
        <f t="shared" si="26"/>
        <v>0</v>
      </c>
      <c r="M120" s="5">
        <f t="shared" si="27"/>
        <v>-1762154.70179492</v>
      </c>
      <c r="N120" s="5">
        <f t="shared" si="28"/>
        <v>44188812.955846801</v>
      </c>
      <c r="O120" s="5">
        <f t="shared" si="29"/>
        <v>-5236601.55550355</v>
      </c>
      <c r="P120" s="5">
        <f t="shared" si="30"/>
        <v>133850.7701922039</v>
      </c>
      <c r="Q120" s="5">
        <f t="shared" si="31"/>
        <v>72356441.289221689</v>
      </c>
    </row>
    <row r="121" spans="1:17" x14ac:dyDescent="0.2">
      <c r="A121" s="3">
        <v>41244</v>
      </c>
      <c r="B121" s="4">
        <v>72026072</v>
      </c>
      <c r="C121" s="22">
        <v>603.1</v>
      </c>
      <c r="D121" s="22">
        <v>0</v>
      </c>
      <c r="E121" s="5">
        <v>1</v>
      </c>
      <c r="F121" s="5">
        <v>31</v>
      </c>
      <c r="G121" s="5">
        <v>1</v>
      </c>
      <c r="H121" s="5">
        <v>-24.299999999999727</v>
      </c>
      <c r="J121" s="5">
        <f t="shared" si="24"/>
        <v>32691307.822929502</v>
      </c>
      <c r="K121" s="5">
        <f t="shared" si="25"/>
        <v>3525576.5271495557</v>
      </c>
      <c r="L121" s="5">
        <f t="shared" si="26"/>
        <v>0</v>
      </c>
      <c r="M121" s="5">
        <f t="shared" si="27"/>
        <v>-1762154.70179492</v>
      </c>
      <c r="N121" s="5">
        <f t="shared" si="28"/>
        <v>45661773.387708366</v>
      </c>
      <c r="O121" s="5">
        <f t="shared" si="29"/>
        <v>-5236601.55550355</v>
      </c>
      <c r="P121" s="5">
        <f t="shared" si="30"/>
        <v>-591377.03921282152</v>
      </c>
      <c r="Q121" s="5">
        <f t="shared" si="31"/>
        <v>74288524.441276133</v>
      </c>
    </row>
    <row r="122" spans="1:17" x14ac:dyDescent="0.2">
      <c r="A122" s="3">
        <v>41275</v>
      </c>
      <c r="C122" s="23">
        <v>719.2</v>
      </c>
      <c r="D122" s="23">
        <v>0</v>
      </c>
      <c r="E122" s="5">
        <v>0</v>
      </c>
      <c r="F122" s="5">
        <v>31</v>
      </c>
      <c r="G122" s="5">
        <v>1</v>
      </c>
      <c r="H122" s="5">
        <v>-3.3000000000001819</v>
      </c>
      <c r="J122" s="5">
        <f t="shared" si="24"/>
        <v>32691307.822929502</v>
      </c>
      <c r="K122" s="5">
        <f t="shared" si="25"/>
        <v>4204269.0073386841</v>
      </c>
      <c r="L122" s="5">
        <f t="shared" si="26"/>
        <v>0</v>
      </c>
      <c r="M122" s="5">
        <f t="shared" si="27"/>
        <v>0</v>
      </c>
      <c r="N122" s="5">
        <f t="shared" si="28"/>
        <v>45661773.387708366</v>
      </c>
      <c r="O122" s="5">
        <f t="shared" si="29"/>
        <v>-5236601.55550355</v>
      </c>
      <c r="P122" s="5">
        <f t="shared" si="30"/>
        <v>-80310.462115326765</v>
      </c>
      <c r="Q122" s="5">
        <f t="shared" si="31"/>
        <v>77240438.200357676</v>
      </c>
    </row>
    <row r="123" spans="1:17" x14ac:dyDescent="0.2">
      <c r="A123" s="3">
        <v>41306</v>
      </c>
      <c r="C123" s="23">
        <v>635.70000000000005</v>
      </c>
      <c r="D123" s="23">
        <v>0</v>
      </c>
      <c r="E123" s="5">
        <v>0</v>
      </c>
      <c r="F123" s="5">
        <v>28</v>
      </c>
      <c r="G123" s="5">
        <v>1</v>
      </c>
      <c r="H123" s="5">
        <v>-48.099999999999909</v>
      </c>
      <c r="J123" s="5">
        <f t="shared" si="24"/>
        <v>32691307.822929502</v>
      </c>
      <c r="K123" s="5">
        <f t="shared" si="25"/>
        <v>3716148.2313198019</v>
      </c>
      <c r="L123" s="5">
        <f t="shared" si="26"/>
        <v>0</v>
      </c>
      <c r="M123" s="5">
        <f t="shared" si="27"/>
        <v>0</v>
      </c>
      <c r="N123" s="5">
        <f t="shared" si="28"/>
        <v>41242892.09212368</v>
      </c>
      <c r="O123" s="5">
        <f t="shared" si="29"/>
        <v>-5236601.55550355</v>
      </c>
      <c r="P123" s="5">
        <f t="shared" si="30"/>
        <v>-1170585.8265899993</v>
      </c>
      <c r="Q123" s="5">
        <f t="shared" si="31"/>
        <v>71243160.764279425</v>
      </c>
    </row>
    <row r="124" spans="1:17" x14ac:dyDescent="0.2">
      <c r="A124" s="3">
        <v>41334</v>
      </c>
      <c r="C124" s="23">
        <v>522.9</v>
      </c>
      <c r="D124" s="23">
        <v>0</v>
      </c>
      <c r="E124" s="5">
        <v>0</v>
      </c>
      <c r="F124" s="5">
        <v>31</v>
      </c>
      <c r="G124" s="5">
        <v>1</v>
      </c>
      <c r="H124" s="5">
        <v>-15</v>
      </c>
      <c r="J124" s="5">
        <f t="shared" si="24"/>
        <v>32691307.822929502</v>
      </c>
      <c r="K124" s="5">
        <f t="shared" si="25"/>
        <v>3056746.7518595629</v>
      </c>
      <c r="L124" s="5">
        <f t="shared" si="26"/>
        <v>0</v>
      </c>
      <c r="M124" s="5">
        <f t="shared" si="27"/>
        <v>0</v>
      </c>
      <c r="N124" s="5">
        <f t="shared" si="28"/>
        <v>45661773.387708366</v>
      </c>
      <c r="O124" s="5">
        <f t="shared" si="29"/>
        <v>-5236601.55550355</v>
      </c>
      <c r="P124" s="5">
        <f t="shared" si="30"/>
        <v>-365047.55506964703</v>
      </c>
      <c r="Q124" s="5">
        <f t="shared" si="31"/>
        <v>75808178.851924241</v>
      </c>
    </row>
    <row r="125" spans="1:17" x14ac:dyDescent="0.2">
      <c r="A125" s="3">
        <v>41365</v>
      </c>
      <c r="C125" s="23">
        <v>309.89999999999998</v>
      </c>
      <c r="D125" s="23">
        <v>0.4</v>
      </c>
      <c r="E125" s="5">
        <v>1</v>
      </c>
      <c r="F125" s="5">
        <v>30</v>
      </c>
      <c r="G125" s="5">
        <v>1</v>
      </c>
      <c r="H125" s="5">
        <v>-20.5</v>
      </c>
      <c r="J125" s="5">
        <f t="shared" si="24"/>
        <v>32691307.822929502</v>
      </c>
      <c r="K125" s="5">
        <f t="shared" si="25"/>
        <v>1811600.3411766659</v>
      </c>
      <c r="L125" s="5">
        <f t="shared" si="26"/>
        <v>22505.608854819642</v>
      </c>
      <c r="M125" s="5">
        <f t="shared" si="27"/>
        <v>-1762154.70179492</v>
      </c>
      <c r="N125" s="5">
        <f t="shared" si="28"/>
        <v>44188812.955846801</v>
      </c>
      <c r="O125" s="5">
        <f t="shared" si="29"/>
        <v>-5236601.55550355</v>
      </c>
      <c r="P125" s="5">
        <f t="shared" si="30"/>
        <v>-498898.32526185096</v>
      </c>
      <c r="Q125" s="5">
        <f t="shared" si="31"/>
        <v>71216572.146247476</v>
      </c>
    </row>
    <row r="126" spans="1:17" x14ac:dyDescent="0.2">
      <c r="A126" s="3">
        <v>41395</v>
      </c>
      <c r="C126" s="23">
        <v>147.5</v>
      </c>
      <c r="D126" s="23">
        <v>16.3</v>
      </c>
      <c r="E126" s="5">
        <v>1</v>
      </c>
      <c r="F126" s="5">
        <v>31</v>
      </c>
      <c r="G126" s="5">
        <v>1</v>
      </c>
      <c r="H126" s="5">
        <v>6.5999999999999091</v>
      </c>
      <c r="J126" s="5">
        <f t="shared" si="24"/>
        <v>32691307.822929502</v>
      </c>
      <c r="K126" s="5">
        <f t="shared" si="25"/>
        <v>862249.27500341472</v>
      </c>
      <c r="L126" s="5">
        <f t="shared" si="26"/>
        <v>917103.56083390035</v>
      </c>
      <c r="M126" s="5">
        <f t="shared" si="27"/>
        <v>-1762154.70179492</v>
      </c>
      <c r="N126" s="5">
        <f t="shared" si="28"/>
        <v>45661773.387708366</v>
      </c>
      <c r="O126" s="5">
        <f t="shared" si="29"/>
        <v>-5236601.55550355</v>
      </c>
      <c r="P126" s="5">
        <f t="shared" si="30"/>
        <v>160620.92423064247</v>
      </c>
      <c r="Q126" s="5">
        <f t="shared" si="31"/>
        <v>73294298.713407353</v>
      </c>
    </row>
    <row r="127" spans="1:17" x14ac:dyDescent="0.2">
      <c r="A127" s="3">
        <v>41426</v>
      </c>
      <c r="C127" s="23">
        <v>26.8</v>
      </c>
      <c r="D127" s="23">
        <v>72.2</v>
      </c>
      <c r="E127" s="5">
        <v>1</v>
      </c>
      <c r="F127" s="5">
        <v>30</v>
      </c>
      <c r="G127" s="5">
        <v>1</v>
      </c>
      <c r="H127" s="5">
        <v>25.800000000000182</v>
      </c>
      <c r="J127" s="5">
        <f t="shared" si="24"/>
        <v>32691307.822929502</v>
      </c>
      <c r="K127" s="5">
        <f t="shared" si="25"/>
        <v>156666.308949773</v>
      </c>
      <c r="L127" s="5">
        <f t="shared" si="26"/>
        <v>4062262.3982949452</v>
      </c>
      <c r="M127" s="5">
        <f t="shared" si="27"/>
        <v>-1762154.70179492</v>
      </c>
      <c r="N127" s="5">
        <f t="shared" si="28"/>
        <v>44188812.955846801</v>
      </c>
      <c r="O127" s="5">
        <f t="shared" si="29"/>
        <v>-5236601.55550355</v>
      </c>
      <c r="P127" s="5">
        <f t="shared" si="30"/>
        <v>627881.79471979733</v>
      </c>
      <c r="Q127" s="5">
        <f t="shared" si="31"/>
        <v>74728175.023442343</v>
      </c>
    </row>
    <row r="128" spans="1:17" x14ac:dyDescent="0.2">
      <c r="A128" s="3">
        <v>41456</v>
      </c>
      <c r="C128" s="23">
        <v>1.6</v>
      </c>
      <c r="D128" s="23">
        <v>137.5</v>
      </c>
      <c r="E128" s="5">
        <v>0</v>
      </c>
      <c r="F128" s="5">
        <v>31</v>
      </c>
      <c r="G128" s="5">
        <v>1</v>
      </c>
      <c r="H128" s="5">
        <v>32.099999999999909</v>
      </c>
      <c r="J128" s="5">
        <f t="shared" si="24"/>
        <v>32691307.822929502</v>
      </c>
      <c r="K128" s="5">
        <f t="shared" si="25"/>
        <v>9353.2124746133122</v>
      </c>
      <c r="L128" s="5">
        <f t="shared" si="26"/>
        <v>7736303.043844251</v>
      </c>
      <c r="M128" s="5">
        <f t="shared" si="27"/>
        <v>0</v>
      </c>
      <c r="N128" s="5">
        <f t="shared" si="28"/>
        <v>45661773.387708366</v>
      </c>
      <c r="O128" s="5">
        <f t="shared" si="29"/>
        <v>-5236601.55550355</v>
      </c>
      <c r="P128" s="5">
        <f t="shared" si="30"/>
        <v>781201.76784904243</v>
      </c>
      <c r="Q128" s="5">
        <f t="shared" si="31"/>
        <v>81643337.67930223</v>
      </c>
    </row>
    <row r="129" spans="1:17" x14ac:dyDescent="0.2">
      <c r="A129" s="3">
        <v>41487</v>
      </c>
      <c r="C129" s="23">
        <v>5.0999999999999996</v>
      </c>
      <c r="D129" s="23">
        <v>109.9</v>
      </c>
      <c r="E129" s="5">
        <v>0</v>
      </c>
      <c r="F129" s="5">
        <v>31</v>
      </c>
      <c r="G129" s="5">
        <v>1</v>
      </c>
      <c r="H129" s="5">
        <v>37.699999999999818</v>
      </c>
      <c r="J129" s="5">
        <f t="shared" si="24"/>
        <v>32691307.822929502</v>
      </c>
      <c r="K129" s="5">
        <f t="shared" si="25"/>
        <v>29813.36476282993</v>
      </c>
      <c r="L129" s="5">
        <f t="shared" si="26"/>
        <v>6183416.0328616966</v>
      </c>
      <c r="M129" s="5">
        <f t="shared" si="27"/>
        <v>0</v>
      </c>
      <c r="N129" s="5">
        <f t="shared" si="28"/>
        <v>45661773.387708366</v>
      </c>
      <c r="O129" s="5">
        <f t="shared" si="29"/>
        <v>-5236601.55550355</v>
      </c>
      <c r="P129" s="5">
        <f t="shared" si="30"/>
        <v>917486.18840837514</v>
      </c>
      <c r="Q129" s="5">
        <f t="shared" si="31"/>
        <v>80247195.241167217</v>
      </c>
    </row>
    <row r="130" spans="1:17" x14ac:dyDescent="0.2">
      <c r="A130" s="3">
        <v>41518</v>
      </c>
      <c r="C130" s="23">
        <v>55.1</v>
      </c>
      <c r="D130" s="23">
        <v>33.200000000000003</v>
      </c>
      <c r="E130" s="5">
        <v>0</v>
      </c>
      <c r="F130" s="5">
        <v>30</v>
      </c>
      <c r="G130" s="5">
        <v>1</v>
      </c>
      <c r="H130" s="5">
        <v>30.300000000000182</v>
      </c>
      <c r="J130" s="5">
        <f t="shared" ref="J130:J145" si="32">const</f>
        <v>32691307.822929502</v>
      </c>
      <c r="K130" s="5">
        <f t="shared" ref="K130:K145" si="33">PearsonHDD*C130</f>
        <v>322101.25459449593</v>
      </c>
      <c r="L130" s="5">
        <f t="shared" ref="L130:L145" si="34">PearsonCDD*D130</f>
        <v>1867965.5349500303</v>
      </c>
      <c r="M130" s="5">
        <f t="shared" ref="M130:M145" si="35">Shoulder2*E130</f>
        <v>0</v>
      </c>
      <c r="N130" s="5">
        <f t="shared" ref="N130:N145" si="36">MonthDays*F130</f>
        <v>44188812.955846801</v>
      </c>
      <c r="O130" s="5">
        <f t="shared" ref="O130:O145" si="37">GSgtStrucD*G130</f>
        <v>-5236601.55550355</v>
      </c>
      <c r="P130" s="5">
        <f t="shared" ref="P130:P145" si="38">d_TorFTE_1*H130</f>
        <v>737396.06124069146</v>
      </c>
      <c r="Q130" s="5">
        <f t="shared" ref="Q130:Q145" si="39">SUM(J130:P130)</f>
        <v>74570982.074057981</v>
      </c>
    </row>
    <row r="131" spans="1:17" x14ac:dyDescent="0.2">
      <c r="A131" s="3">
        <v>41548</v>
      </c>
      <c r="C131" s="23">
        <v>243.4</v>
      </c>
      <c r="D131" s="23">
        <v>3.4</v>
      </c>
      <c r="E131" s="5">
        <v>1</v>
      </c>
      <c r="F131" s="5">
        <v>31</v>
      </c>
      <c r="G131" s="5">
        <v>1</v>
      </c>
      <c r="H131" s="5">
        <v>-8.4000000000000909</v>
      </c>
      <c r="J131" s="5">
        <f t="shared" si="32"/>
        <v>32691307.822929502</v>
      </c>
      <c r="K131" s="5">
        <f t="shared" si="33"/>
        <v>1422857.4477005501</v>
      </c>
      <c r="L131" s="5">
        <f t="shared" si="34"/>
        <v>191297.67526596691</v>
      </c>
      <c r="M131" s="5">
        <f t="shared" si="35"/>
        <v>-1762154.70179492</v>
      </c>
      <c r="N131" s="5">
        <f t="shared" si="36"/>
        <v>45661773.387708366</v>
      </c>
      <c r="O131" s="5">
        <f t="shared" si="37"/>
        <v>-5236601.55550355</v>
      </c>
      <c r="P131" s="5">
        <f t="shared" si="38"/>
        <v>-204426.63083900456</v>
      </c>
      <c r="Q131" s="5">
        <f t="shared" si="39"/>
        <v>72764053.445466921</v>
      </c>
    </row>
    <row r="132" spans="1:17" x14ac:dyDescent="0.2">
      <c r="A132" s="3">
        <v>41579</v>
      </c>
      <c r="C132" s="23">
        <v>400.5</v>
      </c>
      <c r="D132" s="23">
        <v>0</v>
      </c>
      <c r="E132" s="5">
        <v>1</v>
      </c>
      <c r="F132" s="5">
        <v>30</v>
      </c>
      <c r="G132" s="5">
        <v>1</v>
      </c>
      <c r="H132" s="5">
        <v>-39.299999999999727</v>
      </c>
      <c r="J132" s="5">
        <f t="shared" si="32"/>
        <v>32691307.822929502</v>
      </c>
      <c r="K132" s="5">
        <f t="shared" si="33"/>
        <v>2341225.9975516447</v>
      </c>
      <c r="L132" s="5">
        <f t="shared" si="34"/>
        <v>0</v>
      </c>
      <c r="M132" s="5">
        <f t="shared" si="35"/>
        <v>-1762154.70179492</v>
      </c>
      <c r="N132" s="5">
        <f t="shared" si="36"/>
        <v>44188812.955846801</v>
      </c>
      <c r="O132" s="5">
        <f t="shared" si="37"/>
        <v>-5236601.55550355</v>
      </c>
      <c r="P132" s="5">
        <f t="shared" si="38"/>
        <v>-956424.59428246855</v>
      </c>
      <c r="Q132" s="5">
        <f t="shared" si="39"/>
        <v>71266165.92474702</v>
      </c>
    </row>
    <row r="133" spans="1:17" x14ac:dyDescent="0.2">
      <c r="A133" s="3">
        <v>41609</v>
      </c>
      <c r="C133" s="23">
        <v>603.1</v>
      </c>
      <c r="D133" s="23">
        <v>0</v>
      </c>
      <c r="E133" s="5">
        <v>1</v>
      </c>
      <c r="F133" s="5">
        <v>31</v>
      </c>
      <c r="G133" s="5">
        <v>1</v>
      </c>
      <c r="H133" s="5">
        <v>-38.900000000000091</v>
      </c>
      <c r="J133" s="5">
        <f t="shared" si="32"/>
        <v>32691307.822929502</v>
      </c>
      <c r="K133" s="5">
        <f t="shared" si="33"/>
        <v>3525576.5271495557</v>
      </c>
      <c r="L133" s="5">
        <f t="shared" si="34"/>
        <v>0</v>
      </c>
      <c r="M133" s="5">
        <f t="shared" si="35"/>
        <v>-1762154.70179492</v>
      </c>
      <c r="N133" s="5">
        <f t="shared" si="36"/>
        <v>45661773.387708366</v>
      </c>
      <c r="O133" s="5">
        <f t="shared" si="37"/>
        <v>-5236601.55550355</v>
      </c>
      <c r="P133" s="5">
        <f t="shared" si="38"/>
        <v>-946689.99281395355</v>
      </c>
      <c r="Q133" s="5">
        <f t="shared" si="39"/>
        <v>73933211.487674996</v>
      </c>
    </row>
    <row r="134" spans="1:17" x14ac:dyDescent="0.2">
      <c r="A134" s="3">
        <v>41640</v>
      </c>
      <c r="C134" s="23">
        <v>719.2</v>
      </c>
      <c r="D134" s="23">
        <v>0</v>
      </c>
      <c r="E134" s="5">
        <v>0</v>
      </c>
      <c r="F134" s="5">
        <v>31</v>
      </c>
      <c r="G134" s="5">
        <v>1</v>
      </c>
      <c r="H134" s="5">
        <v>-9.7000000000002728</v>
      </c>
      <c r="J134" s="5">
        <f t="shared" si="32"/>
        <v>32691307.822929502</v>
      </c>
      <c r="K134" s="5">
        <f t="shared" si="33"/>
        <v>4204269.0073386841</v>
      </c>
      <c r="L134" s="5">
        <f t="shared" si="34"/>
        <v>0</v>
      </c>
      <c r="M134" s="5">
        <f t="shared" si="35"/>
        <v>0</v>
      </c>
      <c r="N134" s="5">
        <f t="shared" si="36"/>
        <v>45661773.387708366</v>
      </c>
      <c r="O134" s="5">
        <f t="shared" si="37"/>
        <v>-5236601.55550355</v>
      </c>
      <c r="P134" s="5">
        <f t="shared" si="38"/>
        <v>-236064.08561171172</v>
      </c>
      <c r="Q134" s="5">
        <f t="shared" si="39"/>
        <v>77084684.576861292</v>
      </c>
    </row>
    <row r="135" spans="1:17" x14ac:dyDescent="0.2">
      <c r="A135" s="3">
        <v>41671</v>
      </c>
      <c r="C135" s="23">
        <v>635.70000000000005</v>
      </c>
      <c r="D135" s="23">
        <v>0</v>
      </c>
      <c r="E135" s="5">
        <v>0</v>
      </c>
      <c r="F135" s="5">
        <v>28</v>
      </c>
      <c r="G135" s="5">
        <v>1</v>
      </c>
      <c r="H135" s="5">
        <v>33.300000000000182</v>
      </c>
      <c r="J135" s="5">
        <f t="shared" si="32"/>
        <v>32691307.822929502</v>
      </c>
      <c r="K135" s="5">
        <f t="shared" si="33"/>
        <v>3716148.2313198019</v>
      </c>
      <c r="L135" s="5">
        <f t="shared" si="34"/>
        <v>0</v>
      </c>
      <c r="M135" s="5">
        <f t="shared" si="35"/>
        <v>0</v>
      </c>
      <c r="N135" s="5">
        <f t="shared" si="36"/>
        <v>41242892.09212368</v>
      </c>
      <c r="O135" s="5">
        <f t="shared" si="37"/>
        <v>-5236601.55550355</v>
      </c>
      <c r="P135" s="5">
        <f t="shared" si="38"/>
        <v>810405.57225462084</v>
      </c>
      <c r="Q135" s="5">
        <f t="shared" si="39"/>
        <v>73224152.163124055</v>
      </c>
    </row>
    <row r="136" spans="1:17" x14ac:dyDescent="0.2">
      <c r="A136" s="3">
        <v>41699</v>
      </c>
      <c r="C136" s="23">
        <v>522.9</v>
      </c>
      <c r="D136" s="23">
        <v>0</v>
      </c>
      <c r="E136" s="5">
        <v>0</v>
      </c>
      <c r="F136" s="5">
        <v>31</v>
      </c>
      <c r="G136" s="5">
        <v>1</v>
      </c>
      <c r="H136" s="5">
        <v>-15.199999999999818</v>
      </c>
      <c r="J136" s="5">
        <f t="shared" si="32"/>
        <v>32691307.822929502</v>
      </c>
      <c r="K136" s="5">
        <f t="shared" si="33"/>
        <v>3056746.7518595629</v>
      </c>
      <c r="L136" s="5">
        <f t="shared" si="34"/>
        <v>0</v>
      </c>
      <c r="M136" s="5">
        <f t="shared" si="35"/>
        <v>0</v>
      </c>
      <c r="N136" s="5">
        <f t="shared" si="36"/>
        <v>45661773.387708366</v>
      </c>
      <c r="O136" s="5">
        <f t="shared" si="37"/>
        <v>-5236601.55550355</v>
      </c>
      <c r="P136" s="5">
        <f t="shared" si="38"/>
        <v>-369914.85580390453</v>
      </c>
      <c r="Q136" s="5">
        <f t="shared" si="39"/>
        <v>75803311.551189974</v>
      </c>
    </row>
    <row r="137" spans="1:17" x14ac:dyDescent="0.2">
      <c r="A137" s="3">
        <v>41730</v>
      </c>
      <c r="C137" s="23">
        <v>309.89999999999998</v>
      </c>
      <c r="D137" s="23">
        <v>0.4</v>
      </c>
      <c r="E137" s="5">
        <v>1</v>
      </c>
      <c r="F137" s="5">
        <v>30</v>
      </c>
      <c r="G137" s="5">
        <v>1</v>
      </c>
      <c r="H137" s="5">
        <v>-20.800000000000182</v>
      </c>
      <c r="J137" s="5">
        <f t="shared" si="32"/>
        <v>32691307.822929502</v>
      </c>
      <c r="K137" s="5">
        <f t="shared" si="33"/>
        <v>1811600.3411766659</v>
      </c>
      <c r="L137" s="5">
        <f t="shared" si="34"/>
        <v>22505.608854819642</v>
      </c>
      <c r="M137" s="5">
        <f t="shared" si="35"/>
        <v>-1762154.70179492</v>
      </c>
      <c r="N137" s="5">
        <f t="shared" si="36"/>
        <v>44188812.955846801</v>
      </c>
      <c r="O137" s="5">
        <f t="shared" si="37"/>
        <v>-5236601.55550355</v>
      </c>
      <c r="P137" s="5">
        <f t="shared" si="38"/>
        <v>-506199.2763632483</v>
      </c>
      <c r="Q137" s="5">
        <f t="shared" si="39"/>
        <v>71209271.195146069</v>
      </c>
    </row>
    <row r="138" spans="1:17" x14ac:dyDescent="0.2">
      <c r="A138" s="3">
        <v>41760</v>
      </c>
      <c r="C138" s="23">
        <v>147.5</v>
      </c>
      <c r="D138" s="23">
        <v>16.3</v>
      </c>
      <c r="E138" s="5">
        <v>1</v>
      </c>
      <c r="F138" s="5">
        <v>31</v>
      </c>
      <c r="G138" s="5">
        <v>1</v>
      </c>
      <c r="H138" s="5">
        <v>6.8000000000001819</v>
      </c>
      <c r="J138" s="5">
        <f t="shared" si="32"/>
        <v>32691307.822929502</v>
      </c>
      <c r="K138" s="5">
        <f t="shared" si="33"/>
        <v>862249.27500341472</v>
      </c>
      <c r="L138" s="5">
        <f t="shared" si="34"/>
        <v>917103.56083390035</v>
      </c>
      <c r="M138" s="5">
        <f t="shared" si="35"/>
        <v>-1762154.70179492</v>
      </c>
      <c r="N138" s="5">
        <f t="shared" si="36"/>
        <v>45661773.387708366</v>
      </c>
      <c r="O138" s="5">
        <f t="shared" si="37"/>
        <v>-5236601.55550355</v>
      </c>
      <c r="P138" s="5">
        <f t="shared" si="38"/>
        <v>165488.22496491109</v>
      </c>
      <c r="Q138" s="5">
        <f t="shared" si="39"/>
        <v>73299166.014141634</v>
      </c>
    </row>
    <row r="139" spans="1:17" x14ac:dyDescent="0.2">
      <c r="A139" s="3">
        <v>41791</v>
      </c>
      <c r="C139" s="23">
        <v>26.8</v>
      </c>
      <c r="D139" s="23">
        <v>72.2</v>
      </c>
      <c r="E139" s="5">
        <v>1</v>
      </c>
      <c r="F139" s="5">
        <v>30</v>
      </c>
      <c r="G139" s="5">
        <v>1</v>
      </c>
      <c r="H139" s="5">
        <v>26.099999999999909</v>
      </c>
      <c r="J139" s="5">
        <f t="shared" si="32"/>
        <v>32691307.822929502</v>
      </c>
      <c r="K139" s="5">
        <f t="shared" si="33"/>
        <v>156666.308949773</v>
      </c>
      <c r="L139" s="5">
        <f t="shared" si="34"/>
        <v>4062262.3982949452</v>
      </c>
      <c r="M139" s="5">
        <f t="shared" si="35"/>
        <v>-1762154.70179492</v>
      </c>
      <c r="N139" s="5">
        <f t="shared" si="36"/>
        <v>44188812.955846801</v>
      </c>
      <c r="O139" s="5">
        <f t="shared" si="37"/>
        <v>-5236601.55550355</v>
      </c>
      <c r="P139" s="5">
        <f t="shared" si="38"/>
        <v>635182.74582118366</v>
      </c>
      <c r="Q139" s="5">
        <f t="shared" si="39"/>
        <v>74735475.97454372</v>
      </c>
    </row>
    <row r="140" spans="1:17" x14ac:dyDescent="0.2">
      <c r="A140" s="3">
        <v>41821</v>
      </c>
      <c r="C140" s="23">
        <v>1.6</v>
      </c>
      <c r="D140" s="23">
        <v>137.5</v>
      </c>
      <c r="E140" s="5">
        <v>0</v>
      </c>
      <c r="F140" s="5">
        <v>31</v>
      </c>
      <c r="G140" s="5">
        <v>1</v>
      </c>
      <c r="H140" s="5">
        <v>32.5</v>
      </c>
      <c r="J140" s="5">
        <f t="shared" si="32"/>
        <v>32691307.822929502</v>
      </c>
      <c r="K140" s="5">
        <f t="shared" si="33"/>
        <v>9353.2124746133122</v>
      </c>
      <c r="L140" s="5">
        <f t="shared" si="34"/>
        <v>7736303.043844251</v>
      </c>
      <c r="M140" s="5">
        <f t="shared" si="35"/>
        <v>0</v>
      </c>
      <c r="N140" s="5">
        <f t="shared" si="36"/>
        <v>45661773.387708366</v>
      </c>
      <c r="O140" s="5">
        <f t="shared" si="37"/>
        <v>-5236601.55550355</v>
      </c>
      <c r="P140" s="5">
        <f t="shared" si="38"/>
        <v>790936.36931756861</v>
      </c>
      <c r="Q140" s="5">
        <f t="shared" si="39"/>
        <v>81653072.280770749</v>
      </c>
    </row>
    <row r="141" spans="1:17" x14ac:dyDescent="0.2">
      <c r="A141" s="3">
        <v>41852</v>
      </c>
      <c r="C141" s="23">
        <v>5.0999999999999996</v>
      </c>
      <c r="D141" s="23">
        <v>109.9</v>
      </c>
      <c r="E141" s="5">
        <v>0</v>
      </c>
      <c r="F141" s="5">
        <v>31</v>
      </c>
      <c r="G141" s="5">
        <v>1</v>
      </c>
      <c r="H141" s="5">
        <v>38.199999999999818</v>
      </c>
      <c r="J141" s="5">
        <f t="shared" si="32"/>
        <v>32691307.822929502</v>
      </c>
      <c r="K141" s="5">
        <f t="shared" si="33"/>
        <v>29813.36476282993</v>
      </c>
      <c r="L141" s="5">
        <f t="shared" si="34"/>
        <v>6183416.0328616966</v>
      </c>
      <c r="M141" s="5">
        <f t="shared" si="35"/>
        <v>0</v>
      </c>
      <c r="N141" s="5">
        <f t="shared" si="36"/>
        <v>45661773.387708366</v>
      </c>
      <c r="O141" s="5">
        <f t="shared" si="37"/>
        <v>-5236601.55550355</v>
      </c>
      <c r="P141" s="5">
        <f t="shared" si="38"/>
        <v>929654.44024402997</v>
      </c>
      <c r="Q141" s="5">
        <f t="shared" si="39"/>
        <v>80259363.493002877</v>
      </c>
    </row>
    <row r="142" spans="1:17" x14ac:dyDescent="0.2">
      <c r="A142" s="3">
        <v>41883</v>
      </c>
      <c r="C142" s="23">
        <v>55.1</v>
      </c>
      <c r="D142" s="23">
        <v>33.200000000000003</v>
      </c>
      <c r="E142" s="5">
        <v>0</v>
      </c>
      <c r="F142" s="5">
        <v>30</v>
      </c>
      <c r="G142" s="5">
        <v>1</v>
      </c>
      <c r="H142" s="5">
        <v>30.700000000000273</v>
      </c>
      <c r="J142" s="5">
        <f t="shared" si="32"/>
        <v>32691307.822929502</v>
      </c>
      <c r="K142" s="5">
        <f t="shared" si="33"/>
        <v>322101.25459449593</v>
      </c>
      <c r="L142" s="5">
        <f t="shared" si="34"/>
        <v>1867965.5349500303</v>
      </c>
      <c r="M142" s="5">
        <f t="shared" si="35"/>
        <v>0</v>
      </c>
      <c r="N142" s="5">
        <f t="shared" si="36"/>
        <v>44188812.955846801</v>
      </c>
      <c r="O142" s="5">
        <f t="shared" si="37"/>
        <v>-5236601.55550355</v>
      </c>
      <c r="P142" s="5">
        <f t="shared" si="38"/>
        <v>747130.66270921752</v>
      </c>
      <c r="Q142" s="5">
        <f t="shared" si="39"/>
        <v>74580716.675526515</v>
      </c>
    </row>
    <row r="143" spans="1:17" x14ac:dyDescent="0.2">
      <c r="A143" s="3">
        <v>41913</v>
      </c>
      <c r="C143" s="23">
        <v>243.4</v>
      </c>
      <c r="D143" s="23">
        <v>3.4</v>
      </c>
      <c r="E143" s="5">
        <v>1</v>
      </c>
      <c r="F143" s="5">
        <v>31</v>
      </c>
      <c r="G143" s="5">
        <v>1</v>
      </c>
      <c r="H143" s="5">
        <v>-8.6000000000003638</v>
      </c>
      <c r="J143" s="5">
        <f t="shared" si="32"/>
        <v>32691307.822929502</v>
      </c>
      <c r="K143" s="5">
        <f t="shared" si="33"/>
        <v>1422857.4477005501</v>
      </c>
      <c r="L143" s="5">
        <f t="shared" si="34"/>
        <v>191297.67526596691</v>
      </c>
      <c r="M143" s="5">
        <f t="shared" si="35"/>
        <v>-1762154.70179492</v>
      </c>
      <c r="N143" s="5">
        <f t="shared" si="36"/>
        <v>45661773.387708366</v>
      </c>
      <c r="O143" s="5">
        <f t="shared" si="37"/>
        <v>-5236601.55550355</v>
      </c>
      <c r="P143" s="5">
        <f t="shared" si="38"/>
        <v>-209293.93157327315</v>
      </c>
      <c r="Q143" s="5">
        <f t="shared" si="39"/>
        <v>72759186.144732654</v>
      </c>
    </row>
    <row r="144" spans="1:17" x14ac:dyDescent="0.2">
      <c r="A144" s="3">
        <v>41944</v>
      </c>
      <c r="C144" s="23">
        <v>400.5</v>
      </c>
      <c r="D144" s="23">
        <v>0</v>
      </c>
      <c r="E144" s="5">
        <v>1</v>
      </c>
      <c r="F144" s="5">
        <v>30</v>
      </c>
      <c r="G144" s="5">
        <v>1</v>
      </c>
      <c r="H144" s="5">
        <v>-39.699999999999818</v>
      </c>
      <c r="J144" s="5">
        <f t="shared" si="32"/>
        <v>32691307.822929502</v>
      </c>
      <c r="K144" s="5">
        <f t="shared" si="33"/>
        <v>2341225.9975516447</v>
      </c>
      <c r="L144" s="5">
        <f t="shared" si="34"/>
        <v>0</v>
      </c>
      <c r="M144" s="5">
        <f t="shared" si="35"/>
        <v>-1762154.70179492</v>
      </c>
      <c r="N144" s="5">
        <f t="shared" si="36"/>
        <v>44188812.955846801</v>
      </c>
      <c r="O144" s="5">
        <f t="shared" si="37"/>
        <v>-5236601.55550355</v>
      </c>
      <c r="P144" s="5">
        <f t="shared" si="38"/>
        <v>-966159.19575099472</v>
      </c>
      <c r="Q144" s="5">
        <f t="shared" si="39"/>
        <v>71256431.323278487</v>
      </c>
    </row>
    <row r="145" spans="1:17" x14ac:dyDescent="0.2">
      <c r="A145" s="3">
        <v>41974</v>
      </c>
      <c r="C145" s="23">
        <v>603.1</v>
      </c>
      <c r="D145" s="23">
        <v>0</v>
      </c>
      <c r="E145" s="5">
        <v>1</v>
      </c>
      <c r="F145" s="5">
        <v>31</v>
      </c>
      <c r="G145" s="5">
        <v>1</v>
      </c>
      <c r="H145" s="5">
        <v>-39.400000000000091</v>
      </c>
      <c r="J145" s="5">
        <f t="shared" si="32"/>
        <v>32691307.822929502</v>
      </c>
      <c r="K145" s="5">
        <f t="shared" si="33"/>
        <v>3525576.5271495557</v>
      </c>
      <c r="L145" s="5">
        <f t="shared" si="34"/>
        <v>0</v>
      </c>
      <c r="M145" s="5">
        <f t="shared" si="35"/>
        <v>-1762154.70179492</v>
      </c>
      <c r="N145" s="5">
        <f t="shared" si="36"/>
        <v>45661773.387708366</v>
      </c>
      <c r="O145" s="5">
        <f t="shared" si="37"/>
        <v>-5236601.55550355</v>
      </c>
      <c r="P145" s="5">
        <f t="shared" si="38"/>
        <v>-958858.24464960839</v>
      </c>
      <c r="Q145" s="5">
        <f t="shared" si="39"/>
        <v>73921043.235839352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145"/>
  <sheetViews>
    <sheetView workbookViewId="0">
      <selection activeCell="D2" sqref="D2:D145"/>
    </sheetView>
  </sheetViews>
  <sheetFormatPr defaultColWidth="9.140625" defaultRowHeight="12.75" x14ac:dyDescent="0.2"/>
  <cols>
    <col min="1" max="2" width="9.140625" style="5"/>
    <col min="3" max="3" width="11.140625" style="5" bestFit="1" customWidth="1"/>
    <col min="4" max="4" width="14.28515625" style="5" customWidth="1"/>
    <col min="5" max="232" width="9.140625" style="5"/>
    <col min="233" max="233" width="13.7109375" style="5" bestFit="1" customWidth="1"/>
    <col min="234" max="234" width="10.140625" style="5" bestFit="1" customWidth="1"/>
    <col min="235" max="235" width="10.5703125" style="5" bestFit="1" customWidth="1"/>
    <col min="236" max="237" width="11.140625" style="5" bestFit="1" customWidth="1"/>
    <col min="238" max="239" width="9.85546875" style="5" bestFit="1" customWidth="1"/>
    <col min="240" max="241" width="9.140625" style="5"/>
    <col min="242" max="242" width="10.5703125" style="5" bestFit="1" customWidth="1"/>
    <col min="243" max="244" width="10.5703125" style="5" customWidth="1"/>
    <col min="245" max="245" width="11.140625" style="5" bestFit="1" customWidth="1"/>
    <col min="246" max="247" width="11.7109375" style="5" bestFit="1" customWidth="1"/>
    <col min="248" max="248" width="8" style="5" bestFit="1" customWidth="1"/>
    <col min="249" max="250" width="8" style="5" customWidth="1"/>
    <col min="251" max="251" width="12" style="5" bestFit="1" customWidth="1"/>
    <col min="252" max="252" width="10.28515625" style="5" customWidth="1"/>
    <col min="253" max="253" width="9.5703125" style="5" bestFit="1" customWidth="1"/>
    <col min="254" max="254" width="9.85546875" style="5" bestFit="1" customWidth="1"/>
    <col min="255" max="256" width="9.140625" style="5"/>
    <col min="257" max="258" width="10.42578125" style="5" bestFit="1" customWidth="1"/>
    <col min="259" max="488" width="9.140625" style="5"/>
    <col min="489" max="489" width="13.7109375" style="5" bestFit="1" customWidth="1"/>
    <col min="490" max="490" width="10.140625" style="5" bestFit="1" customWidth="1"/>
    <col min="491" max="491" width="10.5703125" style="5" bestFit="1" customWidth="1"/>
    <col min="492" max="493" width="11.140625" style="5" bestFit="1" customWidth="1"/>
    <col min="494" max="495" width="9.85546875" style="5" bestFit="1" customWidth="1"/>
    <col min="496" max="497" width="9.140625" style="5"/>
    <col min="498" max="498" width="10.5703125" style="5" bestFit="1" customWidth="1"/>
    <col min="499" max="500" width="10.5703125" style="5" customWidth="1"/>
    <col min="501" max="501" width="11.140625" style="5" bestFit="1" customWidth="1"/>
    <col min="502" max="503" width="11.7109375" style="5" bestFit="1" customWidth="1"/>
    <col min="504" max="504" width="8" style="5" bestFit="1" customWidth="1"/>
    <col min="505" max="506" width="8" style="5" customWidth="1"/>
    <col min="507" max="507" width="12" style="5" bestFit="1" customWidth="1"/>
    <col min="508" max="508" width="10.28515625" style="5" customWidth="1"/>
    <col min="509" max="509" width="9.5703125" style="5" bestFit="1" customWidth="1"/>
    <col min="510" max="510" width="9.85546875" style="5" bestFit="1" customWidth="1"/>
    <col min="511" max="512" width="9.140625" style="5"/>
    <col min="513" max="514" width="10.42578125" style="5" bestFit="1" customWidth="1"/>
    <col min="515" max="744" width="9.140625" style="5"/>
    <col min="745" max="745" width="13.7109375" style="5" bestFit="1" customWidth="1"/>
    <col min="746" max="746" width="10.140625" style="5" bestFit="1" customWidth="1"/>
    <col min="747" max="747" width="10.5703125" style="5" bestFit="1" customWidth="1"/>
    <col min="748" max="749" width="11.140625" style="5" bestFit="1" customWidth="1"/>
    <col min="750" max="751" width="9.85546875" style="5" bestFit="1" customWidth="1"/>
    <col min="752" max="753" width="9.140625" style="5"/>
    <col min="754" max="754" width="10.5703125" style="5" bestFit="1" customWidth="1"/>
    <col min="755" max="756" width="10.5703125" style="5" customWidth="1"/>
    <col min="757" max="757" width="11.140625" style="5" bestFit="1" customWidth="1"/>
    <col min="758" max="759" width="11.7109375" style="5" bestFit="1" customWidth="1"/>
    <col min="760" max="760" width="8" style="5" bestFit="1" customWidth="1"/>
    <col min="761" max="762" width="8" style="5" customWidth="1"/>
    <col min="763" max="763" width="12" style="5" bestFit="1" customWidth="1"/>
    <col min="764" max="764" width="10.28515625" style="5" customWidth="1"/>
    <col min="765" max="765" width="9.5703125" style="5" bestFit="1" customWidth="1"/>
    <col min="766" max="766" width="9.85546875" style="5" bestFit="1" customWidth="1"/>
    <col min="767" max="768" width="9.140625" style="5"/>
    <col min="769" max="770" width="10.42578125" style="5" bestFit="1" customWidth="1"/>
    <col min="771" max="1000" width="9.140625" style="5"/>
    <col min="1001" max="1001" width="13.7109375" style="5" bestFit="1" customWidth="1"/>
    <col min="1002" max="1002" width="10.140625" style="5" bestFit="1" customWidth="1"/>
    <col min="1003" max="1003" width="10.5703125" style="5" bestFit="1" customWidth="1"/>
    <col min="1004" max="1005" width="11.140625" style="5" bestFit="1" customWidth="1"/>
    <col min="1006" max="1007" width="9.85546875" style="5" bestFit="1" customWidth="1"/>
    <col min="1008" max="1009" width="9.140625" style="5"/>
    <col min="1010" max="1010" width="10.5703125" style="5" bestFit="1" customWidth="1"/>
    <col min="1011" max="1012" width="10.5703125" style="5" customWidth="1"/>
    <col min="1013" max="1013" width="11.140625" style="5" bestFit="1" customWidth="1"/>
    <col min="1014" max="1015" width="11.7109375" style="5" bestFit="1" customWidth="1"/>
    <col min="1016" max="1016" width="8" style="5" bestFit="1" customWidth="1"/>
    <col min="1017" max="1018" width="8" style="5" customWidth="1"/>
    <col min="1019" max="1019" width="12" style="5" bestFit="1" customWidth="1"/>
    <col min="1020" max="1020" width="10.28515625" style="5" customWidth="1"/>
    <col min="1021" max="1021" width="9.5703125" style="5" bestFit="1" customWidth="1"/>
    <col min="1022" max="1022" width="9.85546875" style="5" bestFit="1" customWidth="1"/>
    <col min="1023" max="1024" width="9.140625" style="5"/>
    <col min="1025" max="1026" width="10.42578125" style="5" bestFit="1" customWidth="1"/>
    <col min="1027" max="1256" width="9.140625" style="5"/>
    <col min="1257" max="1257" width="13.7109375" style="5" bestFit="1" customWidth="1"/>
    <col min="1258" max="1258" width="10.140625" style="5" bestFit="1" customWidth="1"/>
    <col min="1259" max="1259" width="10.5703125" style="5" bestFit="1" customWidth="1"/>
    <col min="1260" max="1261" width="11.140625" style="5" bestFit="1" customWidth="1"/>
    <col min="1262" max="1263" width="9.85546875" style="5" bestFit="1" customWidth="1"/>
    <col min="1264" max="1265" width="9.140625" style="5"/>
    <col min="1266" max="1266" width="10.5703125" style="5" bestFit="1" customWidth="1"/>
    <col min="1267" max="1268" width="10.5703125" style="5" customWidth="1"/>
    <col min="1269" max="1269" width="11.140625" style="5" bestFit="1" customWidth="1"/>
    <col min="1270" max="1271" width="11.7109375" style="5" bestFit="1" customWidth="1"/>
    <col min="1272" max="1272" width="8" style="5" bestFit="1" customWidth="1"/>
    <col min="1273" max="1274" width="8" style="5" customWidth="1"/>
    <col min="1275" max="1275" width="12" style="5" bestFit="1" customWidth="1"/>
    <col min="1276" max="1276" width="10.28515625" style="5" customWidth="1"/>
    <col min="1277" max="1277" width="9.5703125" style="5" bestFit="1" customWidth="1"/>
    <col min="1278" max="1278" width="9.85546875" style="5" bestFit="1" customWidth="1"/>
    <col min="1279" max="1280" width="9.140625" style="5"/>
    <col min="1281" max="1282" width="10.42578125" style="5" bestFit="1" customWidth="1"/>
    <col min="1283" max="1512" width="9.140625" style="5"/>
    <col min="1513" max="1513" width="13.7109375" style="5" bestFit="1" customWidth="1"/>
    <col min="1514" max="1514" width="10.140625" style="5" bestFit="1" customWidth="1"/>
    <col min="1515" max="1515" width="10.5703125" style="5" bestFit="1" customWidth="1"/>
    <col min="1516" max="1517" width="11.140625" style="5" bestFit="1" customWidth="1"/>
    <col min="1518" max="1519" width="9.85546875" style="5" bestFit="1" customWidth="1"/>
    <col min="1520" max="1521" width="9.140625" style="5"/>
    <col min="1522" max="1522" width="10.5703125" style="5" bestFit="1" customWidth="1"/>
    <col min="1523" max="1524" width="10.5703125" style="5" customWidth="1"/>
    <col min="1525" max="1525" width="11.140625" style="5" bestFit="1" customWidth="1"/>
    <col min="1526" max="1527" width="11.7109375" style="5" bestFit="1" customWidth="1"/>
    <col min="1528" max="1528" width="8" style="5" bestFit="1" customWidth="1"/>
    <col min="1529" max="1530" width="8" style="5" customWidth="1"/>
    <col min="1531" max="1531" width="12" style="5" bestFit="1" customWidth="1"/>
    <col min="1532" max="1532" width="10.28515625" style="5" customWidth="1"/>
    <col min="1533" max="1533" width="9.5703125" style="5" bestFit="1" customWidth="1"/>
    <col min="1534" max="1534" width="9.85546875" style="5" bestFit="1" customWidth="1"/>
    <col min="1535" max="1536" width="9.140625" style="5"/>
    <col min="1537" max="1538" width="10.42578125" style="5" bestFit="1" customWidth="1"/>
    <col min="1539" max="1768" width="9.140625" style="5"/>
    <col min="1769" max="1769" width="13.7109375" style="5" bestFit="1" customWidth="1"/>
    <col min="1770" max="1770" width="10.140625" style="5" bestFit="1" customWidth="1"/>
    <col min="1771" max="1771" width="10.5703125" style="5" bestFit="1" customWidth="1"/>
    <col min="1772" max="1773" width="11.140625" style="5" bestFit="1" customWidth="1"/>
    <col min="1774" max="1775" width="9.85546875" style="5" bestFit="1" customWidth="1"/>
    <col min="1776" max="1777" width="9.140625" style="5"/>
    <col min="1778" max="1778" width="10.5703125" style="5" bestFit="1" customWidth="1"/>
    <col min="1779" max="1780" width="10.5703125" style="5" customWidth="1"/>
    <col min="1781" max="1781" width="11.140625" style="5" bestFit="1" customWidth="1"/>
    <col min="1782" max="1783" width="11.7109375" style="5" bestFit="1" customWidth="1"/>
    <col min="1784" max="1784" width="8" style="5" bestFit="1" customWidth="1"/>
    <col min="1785" max="1786" width="8" style="5" customWidth="1"/>
    <col min="1787" max="1787" width="12" style="5" bestFit="1" customWidth="1"/>
    <col min="1788" max="1788" width="10.28515625" style="5" customWidth="1"/>
    <col min="1789" max="1789" width="9.5703125" style="5" bestFit="1" customWidth="1"/>
    <col min="1790" max="1790" width="9.85546875" style="5" bestFit="1" customWidth="1"/>
    <col min="1791" max="1792" width="9.140625" style="5"/>
    <col min="1793" max="1794" width="10.42578125" style="5" bestFit="1" customWidth="1"/>
    <col min="1795" max="2024" width="9.140625" style="5"/>
    <col min="2025" max="2025" width="13.7109375" style="5" bestFit="1" customWidth="1"/>
    <col min="2026" max="2026" width="10.140625" style="5" bestFit="1" customWidth="1"/>
    <col min="2027" max="2027" width="10.5703125" style="5" bestFit="1" customWidth="1"/>
    <col min="2028" max="2029" width="11.140625" style="5" bestFit="1" customWidth="1"/>
    <col min="2030" max="2031" width="9.85546875" style="5" bestFit="1" customWidth="1"/>
    <col min="2032" max="2033" width="9.140625" style="5"/>
    <col min="2034" max="2034" width="10.5703125" style="5" bestFit="1" customWidth="1"/>
    <col min="2035" max="2036" width="10.5703125" style="5" customWidth="1"/>
    <col min="2037" max="2037" width="11.140625" style="5" bestFit="1" customWidth="1"/>
    <col min="2038" max="2039" width="11.7109375" style="5" bestFit="1" customWidth="1"/>
    <col min="2040" max="2040" width="8" style="5" bestFit="1" customWidth="1"/>
    <col min="2041" max="2042" width="8" style="5" customWidth="1"/>
    <col min="2043" max="2043" width="12" style="5" bestFit="1" customWidth="1"/>
    <col min="2044" max="2044" width="10.28515625" style="5" customWidth="1"/>
    <col min="2045" max="2045" width="9.5703125" style="5" bestFit="1" customWidth="1"/>
    <col min="2046" max="2046" width="9.85546875" style="5" bestFit="1" customWidth="1"/>
    <col min="2047" max="2048" width="9.140625" style="5"/>
    <col min="2049" max="2050" width="10.42578125" style="5" bestFit="1" customWidth="1"/>
    <col min="2051" max="2280" width="9.140625" style="5"/>
    <col min="2281" max="2281" width="13.7109375" style="5" bestFit="1" customWidth="1"/>
    <col min="2282" max="2282" width="10.140625" style="5" bestFit="1" customWidth="1"/>
    <col min="2283" max="2283" width="10.5703125" style="5" bestFit="1" customWidth="1"/>
    <col min="2284" max="2285" width="11.140625" style="5" bestFit="1" customWidth="1"/>
    <col min="2286" max="2287" width="9.85546875" style="5" bestFit="1" customWidth="1"/>
    <col min="2288" max="2289" width="9.140625" style="5"/>
    <col min="2290" max="2290" width="10.5703125" style="5" bestFit="1" customWidth="1"/>
    <col min="2291" max="2292" width="10.5703125" style="5" customWidth="1"/>
    <col min="2293" max="2293" width="11.140625" style="5" bestFit="1" customWidth="1"/>
    <col min="2294" max="2295" width="11.7109375" style="5" bestFit="1" customWidth="1"/>
    <col min="2296" max="2296" width="8" style="5" bestFit="1" customWidth="1"/>
    <col min="2297" max="2298" width="8" style="5" customWidth="1"/>
    <col min="2299" max="2299" width="12" style="5" bestFit="1" customWidth="1"/>
    <col min="2300" max="2300" width="10.28515625" style="5" customWidth="1"/>
    <col min="2301" max="2301" width="9.5703125" style="5" bestFit="1" customWidth="1"/>
    <col min="2302" max="2302" width="9.85546875" style="5" bestFit="1" customWidth="1"/>
    <col min="2303" max="2304" width="9.140625" style="5"/>
    <col min="2305" max="2306" width="10.42578125" style="5" bestFit="1" customWidth="1"/>
    <col min="2307" max="2536" width="9.140625" style="5"/>
    <col min="2537" max="2537" width="13.7109375" style="5" bestFit="1" customWidth="1"/>
    <col min="2538" max="2538" width="10.140625" style="5" bestFit="1" customWidth="1"/>
    <col min="2539" max="2539" width="10.5703125" style="5" bestFit="1" customWidth="1"/>
    <col min="2540" max="2541" width="11.140625" style="5" bestFit="1" customWidth="1"/>
    <col min="2542" max="2543" width="9.85546875" style="5" bestFit="1" customWidth="1"/>
    <col min="2544" max="2545" width="9.140625" style="5"/>
    <col min="2546" max="2546" width="10.5703125" style="5" bestFit="1" customWidth="1"/>
    <col min="2547" max="2548" width="10.5703125" style="5" customWidth="1"/>
    <col min="2549" max="2549" width="11.140625" style="5" bestFit="1" customWidth="1"/>
    <col min="2550" max="2551" width="11.7109375" style="5" bestFit="1" customWidth="1"/>
    <col min="2552" max="2552" width="8" style="5" bestFit="1" customWidth="1"/>
    <col min="2553" max="2554" width="8" style="5" customWidth="1"/>
    <col min="2555" max="2555" width="12" style="5" bestFit="1" customWidth="1"/>
    <col min="2556" max="2556" width="10.28515625" style="5" customWidth="1"/>
    <col min="2557" max="2557" width="9.5703125" style="5" bestFit="1" customWidth="1"/>
    <col min="2558" max="2558" width="9.85546875" style="5" bestFit="1" customWidth="1"/>
    <col min="2559" max="2560" width="9.140625" style="5"/>
    <col min="2561" max="2562" width="10.42578125" style="5" bestFit="1" customWidth="1"/>
    <col min="2563" max="2792" width="9.140625" style="5"/>
    <col min="2793" max="2793" width="13.7109375" style="5" bestFit="1" customWidth="1"/>
    <col min="2794" max="2794" width="10.140625" style="5" bestFit="1" customWidth="1"/>
    <col min="2795" max="2795" width="10.5703125" style="5" bestFit="1" customWidth="1"/>
    <col min="2796" max="2797" width="11.140625" style="5" bestFit="1" customWidth="1"/>
    <col min="2798" max="2799" width="9.85546875" style="5" bestFit="1" customWidth="1"/>
    <col min="2800" max="2801" width="9.140625" style="5"/>
    <col min="2802" max="2802" width="10.5703125" style="5" bestFit="1" customWidth="1"/>
    <col min="2803" max="2804" width="10.5703125" style="5" customWidth="1"/>
    <col min="2805" max="2805" width="11.140625" style="5" bestFit="1" customWidth="1"/>
    <col min="2806" max="2807" width="11.7109375" style="5" bestFit="1" customWidth="1"/>
    <col min="2808" max="2808" width="8" style="5" bestFit="1" customWidth="1"/>
    <col min="2809" max="2810" width="8" style="5" customWidth="1"/>
    <col min="2811" max="2811" width="12" style="5" bestFit="1" customWidth="1"/>
    <col min="2812" max="2812" width="10.28515625" style="5" customWidth="1"/>
    <col min="2813" max="2813" width="9.5703125" style="5" bestFit="1" customWidth="1"/>
    <col min="2814" max="2814" width="9.85546875" style="5" bestFit="1" customWidth="1"/>
    <col min="2815" max="2816" width="9.140625" style="5"/>
    <col min="2817" max="2818" width="10.42578125" style="5" bestFit="1" customWidth="1"/>
    <col min="2819" max="3048" width="9.140625" style="5"/>
    <col min="3049" max="3049" width="13.7109375" style="5" bestFit="1" customWidth="1"/>
    <col min="3050" max="3050" width="10.140625" style="5" bestFit="1" customWidth="1"/>
    <col min="3051" max="3051" width="10.5703125" style="5" bestFit="1" customWidth="1"/>
    <col min="3052" max="3053" width="11.140625" style="5" bestFit="1" customWidth="1"/>
    <col min="3054" max="3055" width="9.85546875" style="5" bestFit="1" customWidth="1"/>
    <col min="3056" max="3057" width="9.140625" style="5"/>
    <col min="3058" max="3058" width="10.5703125" style="5" bestFit="1" customWidth="1"/>
    <col min="3059" max="3060" width="10.5703125" style="5" customWidth="1"/>
    <col min="3061" max="3061" width="11.140625" style="5" bestFit="1" customWidth="1"/>
    <col min="3062" max="3063" width="11.7109375" style="5" bestFit="1" customWidth="1"/>
    <col min="3064" max="3064" width="8" style="5" bestFit="1" customWidth="1"/>
    <col min="3065" max="3066" width="8" style="5" customWidth="1"/>
    <col min="3067" max="3067" width="12" style="5" bestFit="1" customWidth="1"/>
    <col min="3068" max="3068" width="10.28515625" style="5" customWidth="1"/>
    <col min="3069" max="3069" width="9.5703125" style="5" bestFit="1" customWidth="1"/>
    <col min="3070" max="3070" width="9.85546875" style="5" bestFit="1" customWidth="1"/>
    <col min="3071" max="3072" width="9.140625" style="5"/>
    <col min="3073" max="3074" width="10.42578125" style="5" bestFit="1" customWidth="1"/>
    <col min="3075" max="3304" width="9.140625" style="5"/>
    <col min="3305" max="3305" width="13.7109375" style="5" bestFit="1" customWidth="1"/>
    <col min="3306" max="3306" width="10.140625" style="5" bestFit="1" customWidth="1"/>
    <col min="3307" max="3307" width="10.5703125" style="5" bestFit="1" customWidth="1"/>
    <col min="3308" max="3309" width="11.140625" style="5" bestFit="1" customWidth="1"/>
    <col min="3310" max="3311" width="9.85546875" style="5" bestFit="1" customWidth="1"/>
    <col min="3312" max="3313" width="9.140625" style="5"/>
    <col min="3314" max="3314" width="10.5703125" style="5" bestFit="1" customWidth="1"/>
    <col min="3315" max="3316" width="10.5703125" style="5" customWidth="1"/>
    <col min="3317" max="3317" width="11.140625" style="5" bestFit="1" customWidth="1"/>
    <col min="3318" max="3319" width="11.7109375" style="5" bestFit="1" customWidth="1"/>
    <col min="3320" max="3320" width="8" style="5" bestFit="1" customWidth="1"/>
    <col min="3321" max="3322" width="8" style="5" customWidth="1"/>
    <col min="3323" max="3323" width="12" style="5" bestFit="1" customWidth="1"/>
    <col min="3324" max="3324" width="10.28515625" style="5" customWidth="1"/>
    <col min="3325" max="3325" width="9.5703125" style="5" bestFit="1" customWidth="1"/>
    <col min="3326" max="3326" width="9.85546875" style="5" bestFit="1" customWidth="1"/>
    <col min="3327" max="3328" width="9.140625" style="5"/>
    <col min="3329" max="3330" width="10.42578125" style="5" bestFit="1" customWidth="1"/>
    <col min="3331" max="3560" width="9.140625" style="5"/>
    <col min="3561" max="3561" width="13.7109375" style="5" bestFit="1" customWidth="1"/>
    <col min="3562" max="3562" width="10.140625" style="5" bestFit="1" customWidth="1"/>
    <col min="3563" max="3563" width="10.5703125" style="5" bestFit="1" customWidth="1"/>
    <col min="3564" max="3565" width="11.140625" style="5" bestFit="1" customWidth="1"/>
    <col min="3566" max="3567" width="9.85546875" style="5" bestFit="1" customWidth="1"/>
    <col min="3568" max="3569" width="9.140625" style="5"/>
    <col min="3570" max="3570" width="10.5703125" style="5" bestFit="1" customWidth="1"/>
    <col min="3571" max="3572" width="10.5703125" style="5" customWidth="1"/>
    <col min="3573" max="3573" width="11.140625" style="5" bestFit="1" customWidth="1"/>
    <col min="3574" max="3575" width="11.7109375" style="5" bestFit="1" customWidth="1"/>
    <col min="3576" max="3576" width="8" style="5" bestFit="1" customWidth="1"/>
    <col min="3577" max="3578" width="8" style="5" customWidth="1"/>
    <col min="3579" max="3579" width="12" style="5" bestFit="1" customWidth="1"/>
    <col min="3580" max="3580" width="10.28515625" style="5" customWidth="1"/>
    <col min="3581" max="3581" width="9.5703125" style="5" bestFit="1" customWidth="1"/>
    <col min="3582" max="3582" width="9.85546875" style="5" bestFit="1" customWidth="1"/>
    <col min="3583" max="3584" width="9.140625" style="5"/>
    <col min="3585" max="3586" width="10.42578125" style="5" bestFit="1" customWidth="1"/>
    <col min="3587" max="3816" width="9.140625" style="5"/>
    <col min="3817" max="3817" width="13.7109375" style="5" bestFit="1" customWidth="1"/>
    <col min="3818" max="3818" width="10.140625" style="5" bestFit="1" customWidth="1"/>
    <col min="3819" max="3819" width="10.5703125" style="5" bestFit="1" customWidth="1"/>
    <col min="3820" max="3821" width="11.140625" style="5" bestFit="1" customWidth="1"/>
    <col min="3822" max="3823" width="9.85546875" style="5" bestFit="1" customWidth="1"/>
    <col min="3824" max="3825" width="9.140625" style="5"/>
    <col min="3826" max="3826" width="10.5703125" style="5" bestFit="1" customWidth="1"/>
    <col min="3827" max="3828" width="10.5703125" style="5" customWidth="1"/>
    <col min="3829" max="3829" width="11.140625" style="5" bestFit="1" customWidth="1"/>
    <col min="3830" max="3831" width="11.7109375" style="5" bestFit="1" customWidth="1"/>
    <col min="3832" max="3832" width="8" style="5" bestFit="1" customWidth="1"/>
    <col min="3833" max="3834" width="8" style="5" customWidth="1"/>
    <col min="3835" max="3835" width="12" style="5" bestFit="1" customWidth="1"/>
    <col min="3836" max="3836" width="10.28515625" style="5" customWidth="1"/>
    <col min="3837" max="3837" width="9.5703125" style="5" bestFit="1" customWidth="1"/>
    <col min="3838" max="3838" width="9.85546875" style="5" bestFit="1" customWidth="1"/>
    <col min="3839" max="3840" width="9.140625" style="5"/>
    <col min="3841" max="3842" width="10.42578125" style="5" bestFit="1" customWidth="1"/>
    <col min="3843" max="4072" width="9.140625" style="5"/>
    <col min="4073" max="4073" width="13.7109375" style="5" bestFit="1" customWidth="1"/>
    <col min="4074" max="4074" width="10.140625" style="5" bestFit="1" customWidth="1"/>
    <col min="4075" max="4075" width="10.5703125" style="5" bestFit="1" customWidth="1"/>
    <col min="4076" max="4077" width="11.140625" style="5" bestFit="1" customWidth="1"/>
    <col min="4078" max="4079" width="9.85546875" style="5" bestFit="1" customWidth="1"/>
    <col min="4080" max="4081" width="9.140625" style="5"/>
    <col min="4082" max="4082" width="10.5703125" style="5" bestFit="1" customWidth="1"/>
    <col min="4083" max="4084" width="10.5703125" style="5" customWidth="1"/>
    <col min="4085" max="4085" width="11.140625" style="5" bestFit="1" customWidth="1"/>
    <col min="4086" max="4087" width="11.7109375" style="5" bestFit="1" customWidth="1"/>
    <col min="4088" max="4088" width="8" style="5" bestFit="1" customWidth="1"/>
    <col min="4089" max="4090" width="8" style="5" customWidth="1"/>
    <col min="4091" max="4091" width="12" style="5" bestFit="1" customWidth="1"/>
    <col min="4092" max="4092" width="10.28515625" style="5" customWidth="1"/>
    <col min="4093" max="4093" width="9.5703125" style="5" bestFit="1" customWidth="1"/>
    <col min="4094" max="4094" width="9.85546875" style="5" bestFit="1" customWidth="1"/>
    <col min="4095" max="4096" width="9.140625" style="5"/>
    <col min="4097" max="4098" width="10.42578125" style="5" bestFit="1" customWidth="1"/>
    <col min="4099" max="4328" width="9.140625" style="5"/>
    <col min="4329" max="4329" width="13.7109375" style="5" bestFit="1" customWidth="1"/>
    <col min="4330" max="4330" width="10.140625" style="5" bestFit="1" customWidth="1"/>
    <col min="4331" max="4331" width="10.5703125" style="5" bestFit="1" customWidth="1"/>
    <col min="4332" max="4333" width="11.140625" style="5" bestFit="1" customWidth="1"/>
    <col min="4334" max="4335" width="9.85546875" style="5" bestFit="1" customWidth="1"/>
    <col min="4336" max="4337" width="9.140625" style="5"/>
    <col min="4338" max="4338" width="10.5703125" style="5" bestFit="1" customWidth="1"/>
    <col min="4339" max="4340" width="10.5703125" style="5" customWidth="1"/>
    <col min="4341" max="4341" width="11.140625" style="5" bestFit="1" customWidth="1"/>
    <col min="4342" max="4343" width="11.7109375" style="5" bestFit="1" customWidth="1"/>
    <col min="4344" max="4344" width="8" style="5" bestFit="1" customWidth="1"/>
    <col min="4345" max="4346" width="8" style="5" customWidth="1"/>
    <col min="4347" max="4347" width="12" style="5" bestFit="1" customWidth="1"/>
    <col min="4348" max="4348" width="10.28515625" style="5" customWidth="1"/>
    <col min="4349" max="4349" width="9.5703125" style="5" bestFit="1" customWidth="1"/>
    <col min="4350" max="4350" width="9.85546875" style="5" bestFit="1" customWidth="1"/>
    <col min="4351" max="4352" width="9.140625" style="5"/>
    <col min="4353" max="4354" width="10.42578125" style="5" bestFit="1" customWidth="1"/>
    <col min="4355" max="4584" width="9.140625" style="5"/>
    <col min="4585" max="4585" width="13.7109375" style="5" bestFit="1" customWidth="1"/>
    <col min="4586" max="4586" width="10.140625" style="5" bestFit="1" customWidth="1"/>
    <col min="4587" max="4587" width="10.5703125" style="5" bestFit="1" customWidth="1"/>
    <col min="4588" max="4589" width="11.140625" style="5" bestFit="1" customWidth="1"/>
    <col min="4590" max="4591" width="9.85546875" style="5" bestFit="1" customWidth="1"/>
    <col min="4592" max="4593" width="9.140625" style="5"/>
    <col min="4594" max="4594" width="10.5703125" style="5" bestFit="1" customWidth="1"/>
    <col min="4595" max="4596" width="10.5703125" style="5" customWidth="1"/>
    <col min="4597" max="4597" width="11.140625" style="5" bestFit="1" customWidth="1"/>
    <col min="4598" max="4599" width="11.7109375" style="5" bestFit="1" customWidth="1"/>
    <col min="4600" max="4600" width="8" style="5" bestFit="1" customWidth="1"/>
    <col min="4601" max="4602" width="8" style="5" customWidth="1"/>
    <col min="4603" max="4603" width="12" style="5" bestFit="1" customWidth="1"/>
    <col min="4604" max="4604" width="10.28515625" style="5" customWidth="1"/>
    <col min="4605" max="4605" width="9.5703125" style="5" bestFit="1" customWidth="1"/>
    <col min="4606" max="4606" width="9.85546875" style="5" bestFit="1" customWidth="1"/>
    <col min="4607" max="4608" width="9.140625" style="5"/>
    <col min="4609" max="4610" width="10.42578125" style="5" bestFit="1" customWidth="1"/>
    <col min="4611" max="4840" width="9.140625" style="5"/>
    <col min="4841" max="4841" width="13.7109375" style="5" bestFit="1" customWidth="1"/>
    <col min="4842" max="4842" width="10.140625" style="5" bestFit="1" customWidth="1"/>
    <col min="4843" max="4843" width="10.5703125" style="5" bestFit="1" customWidth="1"/>
    <col min="4844" max="4845" width="11.140625" style="5" bestFit="1" customWidth="1"/>
    <col min="4846" max="4847" width="9.85546875" style="5" bestFit="1" customWidth="1"/>
    <col min="4848" max="4849" width="9.140625" style="5"/>
    <col min="4850" max="4850" width="10.5703125" style="5" bestFit="1" customWidth="1"/>
    <col min="4851" max="4852" width="10.5703125" style="5" customWidth="1"/>
    <col min="4853" max="4853" width="11.140625" style="5" bestFit="1" customWidth="1"/>
    <col min="4854" max="4855" width="11.7109375" style="5" bestFit="1" customWidth="1"/>
    <col min="4856" max="4856" width="8" style="5" bestFit="1" customWidth="1"/>
    <col min="4857" max="4858" width="8" style="5" customWidth="1"/>
    <col min="4859" max="4859" width="12" style="5" bestFit="1" customWidth="1"/>
    <col min="4860" max="4860" width="10.28515625" style="5" customWidth="1"/>
    <col min="4861" max="4861" width="9.5703125" style="5" bestFit="1" customWidth="1"/>
    <col min="4862" max="4862" width="9.85546875" style="5" bestFit="1" customWidth="1"/>
    <col min="4863" max="4864" width="9.140625" style="5"/>
    <col min="4865" max="4866" width="10.42578125" style="5" bestFit="1" customWidth="1"/>
    <col min="4867" max="5096" width="9.140625" style="5"/>
    <col min="5097" max="5097" width="13.7109375" style="5" bestFit="1" customWidth="1"/>
    <col min="5098" max="5098" width="10.140625" style="5" bestFit="1" customWidth="1"/>
    <col min="5099" max="5099" width="10.5703125" style="5" bestFit="1" customWidth="1"/>
    <col min="5100" max="5101" width="11.140625" style="5" bestFit="1" customWidth="1"/>
    <col min="5102" max="5103" width="9.85546875" style="5" bestFit="1" customWidth="1"/>
    <col min="5104" max="5105" width="9.140625" style="5"/>
    <col min="5106" max="5106" width="10.5703125" style="5" bestFit="1" customWidth="1"/>
    <col min="5107" max="5108" width="10.5703125" style="5" customWidth="1"/>
    <col min="5109" max="5109" width="11.140625" style="5" bestFit="1" customWidth="1"/>
    <col min="5110" max="5111" width="11.7109375" style="5" bestFit="1" customWidth="1"/>
    <col min="5112" max="5112" width="8" style="5" bestFit="1" customWidth="1"/>
    <col min="5113" max="5114" width="8" style="5" customWidth="1"/>
    <col min="5115" max="5115" width="12" style="5" bestFit="1" customWidth="1"/>
    <col min="5116" max="5116" width="10.28515625" style="5" customWidth="1"/>
    <col min="5117" max="5117" width="9.5703125" style="5" bestFit="1" customWidth="1"/>
    <col min="5118" max="5118" width="9.85546875" style="5" bestFit="1" customWidth="1"/>
    <col min="5119" max="5120" width="9.140625" style="5"/>
    <col min="5121" max="5122" width="10.42578125" style="5" bestFit="1" customWidth="1"/>
    <col min="5123" max="5352" width="9.140625" style="5"/>
    <col min="5353" max="5353" width="13.7109375" style="5" bestFit="1" customWidth="1"/>
    <col min="5354" max="5354" width="10.140625" style="5" bestFit="1" customWidth="1"/>
    <col min="5355" max="5355" width="10.5703125" style="5" bestFit="1" customWidth="1"/>
    <col min="5356" max="5357" width="11.140625" style="5" bestFit="1" customWidth="1"/>
    <col min="5358" max="5359" width="9.85546875" style="5" bestFit="1" customWidth="1"/>
    <col min="5360" max="5361" width="9.140625" style="5"/>
    <col min="5362" max="5362" width="10.5703125" style="5" bestFit="1" customWidth="1"/>
    <col min="5363" max="5364" width="10.5703125" style="5" customWidth="1"/>
    <col min="5365" max="5365" width="11.140625" style="5" bestFit="1" customWidth="1"/>
    <col min="5366" max="5367" width="11.7109375" style="5" bestFit="1" customWidth="1"/>
    <col min="5368" max="5368" width="8" style="5" bestFit="1" customWidth="1"/>
    <col min="5369" max="5370" width="8" style="5" customWidth="1"/>
    <col min="5371" max="5371" width="12" style="5" bestFit="1" customWidth="1"/>
    <col min="5372" max="5372" width="10.28515625" style="5" customWidth="1"/>
    <col min="5373" max="5373" width="9.5703125" style="5" bestFit="1" customWidth="1"/>
    <col min="5374" max="5374" width="9.85546875" style="5" bestFit="1" customWidth="1"/>
    <col min="5375" max="5376" width="9.140625" style="5"/>
    <col min="5377" max="5378" width="10.42578125" style="5" bestFit="1" customWidth="1"/>
    <col min="5379" max="5608" width="9.140625" style="5"/>
    <col min="5609" max="5609" width="13.7109375" style="5" bestFit="1" customWidth="1"/>
    <col min="5610" max="5610" width="10.140625" style="5" bestFit="1" customWidth="1"/>
    <col min="5611" max="5611" width="10.5703125" style="5" bestFit="1" customWidth="1"/>
    <col min="5612" max="5613" width="11.140625" style="5" bestFit="1" customWidth="1"/>
    <col min="5614" max="5615" width="9.85546875" style="5" bestFit="1" customWidth="1"/>
    <col min="5616" max="5617" width="9.140625" style="5"/>
    <col min="5618" max="5618" width="10.5703125" style="5" bestFit="1" customWidth="1"/>
    <col min="5619" max="5620" width="10.5703125" style="5" customWidth="1"/>
    <col min="5621" max="5621" width="11.140625" style="5" bestFit="1" customWidth="1"/>
    <col min="5622" max="5623" width="11.7109375" style="5" bestFit="1" customWidth="1"/>
    <col min="5624" max="5624" width="8" style="5" bestFit="1" customWidth="1"/>
    <col min="5625" max="5626" width="8" style="5" customWidth="1"/>
    <col min="5627" max="5627" width="12" style="5" bestFit="1" customWidth="1"/>
    <col min="5628" max="5628" width="10.28515625" style="5" customWidth="1"/>
    <col min="5629" max="5629" width="9.5703125" style="5" bestFit="1" customWidth="1"/>
    <col min="5630" max="5630" width="9.85546875" style="5" bestFit="1" customWidth="1"/>
    <col min="5631" max="5632" width="9.140625" style="5"/>
    <col min="5633" max="5634" width="10.42578125" style="5" bestFit="1" customWidth="1"/>
    <col min="5635" max="5864" width="9.140625" style="5"/>
    <col min="5865" max="5865" width="13.7109375" style="5" bestFit="1" customWidth="1"/>
    <col min="5866" max="5866" width="10.140625" style="5" bestFit="1" customWidth="1"/>
    <col min="5867" max="5867" width="10.5703125" style="5" bestFit="1" customWidth="1"/>
    <col min="5868" max="5869" width="11.140625" style="5" bestFit="1" customWidth="1"/>
    <col min="5870" max="5871" width="9.85546875" style="5" bestFit="1" customWidth="1"/>
    <col min="5872" max="5873" width="9.140625" style="5"/>
    <col min="5874" max="5874" width="10.5703125" style="5" bestFit="1" customWidth="1"/>
    <col min="5875" max="5876" width="10.5703125" style="5" customWidth="1"/>
    <col min="5877" max="5877" width="11.140625" style="5" bestFit="1" customWidth="1"/>
    <col min="5878" max="5879" width="11.7109375" style="5" bestFit="1" customWidth="1"/>
    <col min="5880" max="5880" width="8" style="5" bestFit="1" customWidth="1"/>
    <col min="5881" max="5882" width="8" style="5" customWidth="1"/>
    <col min="5883" max="5883" width="12" style="5" bestFit="1" customWidth="1"/>
    <col min="5884" max="5884" width="10.28515625" style="5" customWidth="1"/>
    <col min="5885" max="5885" width="9.5703125" style="5" bestFit="1" customWidth="1"/>
    <col min="5886" max="5886" width="9.85546875" style="5" bestFit="1" customWidth="1"/>
    <col min="5887" max="5888" width="9.140625" style="5"/>
    <col min="5889" max="5890" width="10.42578125" style="5" bestFit="1" customWidth="1"/>
    <col min="5891" max="6120" width="9.140625" style="5"/>
    <col min="6121" max="6121" width="13.7109375" style="5" bestFit="1" customWidth="1"/>
    <col min="6122" max="6122" width="10.140625" style="5" bestFit="1" customWidth="1"/>
    <col min="6123" max="6123" width="10.5703125" style="5" bestFit="1" customWidth="1"/>
    <col min="6124" max="6125" width="11.140625" style="5" bestFit="1" customWidth="1"/>
    <col min="6126" max="6127" width="9.85546875" style="5" bestFit="1" customWidth="1"/>
    <col min="6128" max="6129" width="9.140625" style="5"/>
    <col min="6130" max="6130" width="10.5703125" style="5" bestFit="1" customWidth="1"/>
    <col min="6131" max="6132" width="10.5703125" style="5" customWidth="1"/>
    <col min="6133" max="6133" width="11.140625" style="5" bestFit="1" customWidth="1"/>
    <col min="6134" max="6135" width="11.7109375" style="5" bestFit="1" customWidth="1"/>
    <col min="6136" max="6136" width="8" style="5" bestFit="1" customWidth="1"/>
    <col min="6137" max="6138" width="8" style="5" customWidth="1"/>
    <col min="6139" max="6139" width="12" style="5" bestFit="1" customWidth="1"/>
    <col min="6140" max="6140" width="10.28515625" style="5" customWidth="1"/>
    <col min="6141" max="6141" width="9.5703125" style="5" bestFit="1" customWidth="1"/>
    <col min="6142" max="6142" width="9.85546875" style="5" bestFit="1" customWidth="1"/>
    <col min="6143" max="6144" width="9.140625" style="5"/>
    <col min="6145" max="6146" width="10.42578125" style="5" bestFit="1" customWidth="1"/>
    <col min="6147" max="6376" width="9.140625" style="5"/>
    <col min="6377" max="6377" width="13.7109375" style="5" bestFit="1" customWidth="1"/>
    <col min="6378" max="6378" width="10.140625" style="5" bestFit="1" customWidth="1"/>
    <col min="6379" max="6379" width="10.5703125" style="5" bestFit="1" customWidth="1"/>
    <col min="6380" max="6381" width="11.140625" style="5" bestFit="1" customWidth="1"/>
    <col min="6382" max="6383" width="9.85546875" style="5" bestFit="1" customWidth="1"/>
    <col min="6384" max="6385" width="9.140625" style="5"/>
    <col min="6386" max="6386" width="10.5703125" style="5" bestFit="1" customWidth="1"/>
    <col min="6387" max="6388" width="10.5703125" style="5" customWidth="1"/>
    <col min="6389" max="6389" width="11.140625" style="5" bestFit="1" customWidth="1"/>
    <col min="6390" max="6391" width="11.7109375" style="5" bestFit="1" customWidth="1"/>
    <col min="6392" max="6392" width="8" style="5" bestFit="1" customWidth="1"/>
    <col min="6393" max="6394" width="8" style="5" customWidth="1"/>
    <col min="6395" max="6395" width="12" style="5" bestFit="1" customWidth="1"/>
    <col min="6396" max="6396" width="10.28515625" style="5" customWidth="1"/>
    <col min="6397" max="6397" width="9.5703125" style="5" bestFit="1" customWidth="1"/>
    <col min="6398" max="6398" width="9.85546875" style="5" bestFit="1" customWidth="1"/>
    <col min="6399" max="6400" width="9.140625" style="5"/>
    <col min="6401" max="6402" width="10.42578125" style="5" bestFit="1" customWidth="1"/>
    <col min="6403" max="6632" width="9.140625" style="5"/>
    <col min="6633" max="6633" width="13.7109375" style="5" bestFit="1" customWidth="1"/>
    <col min="6634" max="6634" width="10.140625" style="5" bestFit="1" customWidth="1"/>
    <col min="6635" max="6635" width="10.5703125" style="5" bestFit="1" customWidth="1"/>
    <col min="6636" max="6637" width="11.140625" style="5" bestFit="1" customWidth="1"/>
    <col min="6638" max="6639" width="9.85546875" style="5" bestFit="1" customWidth="1"/>
    <col min="6640" max="6641" width="9.140625" style="5"/>
    <col min="6642" max="6642" width="10.5703125" style="5" bestFit="1" customWidth="1"/>
    <col min="6643" max="6644" width="10.5703125" style="5" customWidth="1"/>
    <col min="6645" max="6645" width="11.140625" style="5" bestFit="1" customWidth="1"/>
    <col min="6646" max="6647" width="11.7109375" style="5" bestFit="1" customWidth="1"/>
    <col min="6648" max="6648" width="8" style="5" bestFit="1" customWidth="1"/>
    <col min="6649" max="6650" width="8" style="5" customWidth="1"/>
    <col min="6651" max="6651" width="12" style="5" bestFit="1" customWidth="1"/>
    <col min="6652" max="6652" width="10.28515625" style="5" customWidth="1"/>
    <col min="6653" max="6653" width="9.5703125" style="5" bestFit="1" customWidth="1"/>
    <col min="6654" max="6654" width="9.85546875" style="5" bestFit="1" customWidth="1"/>
    <col min="6655" max="6656" width="9.140625" style="5"/>
    <col min="6657" max="6658" width="10.42578125" style="5" bestFit="1" customWidth="1"/>
    <col min="6659" max="6888" width="9.140625" style="5"/>
    <col min="6889" max="6889" width="13.7109375" style="5" bestFit="1" customWidth="1"/>
    <col min="6890" max="6890" width="10.140625" style="5" bestFit="1" customWidth="1"/>
    <col min="6891" max="6891" width="10.5703125" style="5" bestFit="1" customWidth="1"/>
    <col min="6892" max="6893" width="11.140625" style="5" bestFit="1" customWidth="1"/>
    <col min="6894" max="6895" width="9.85546875" style="5" bestFit="1" customWidth="1"/>
    <col min="6896" max="6897" width="9.140625" style="5"/>
    <col min="6898" max="6898" width="10.5703125" style="5" bestFit="1" customWidth="1"/>
    <col min="6899" max="6900" width="10.5703125" style="5" customWidth="1"/>
    <col min="6901" max="6901" width="11.140625" style="5" bestFit="1" customWidth="1"/>
    <col min="6902" max="6903" width="11.7109375" style="5" bestFit="1" customWidth="1"/>
    <col min="6904" max="6904" width="8" style="5" bestFit="1" customWidth="1"/>
    <col min="6905" max="6906" width="8" style="5" customWidth="1"/>
    <col min="6907" max="6907" width="12" style="5" bestFit="1" customWidth="1"/>
    <col min="6908" max="6908" width="10.28515625" style="5" customWidth="1"/>
    <col min="6909" max="6909" width="9.5703125" style="5" bestFit="1" customWidth="1"/>
    <col min="6910" max="6910" width="9.85546875" style="5" bestFit="1" customWidth="1"/>
    <col min="6911" max="6912" width="9.140625" style="5"/>
    <col min="6913" max="6914" width="10.42578125" style="5" bestFit="1" customWidth="1"/>
    <col min="6915" max="7144" width="9.140625" style="5"/>
    <col min="7145" max="7145" width="13.7109375" style="5" bestFit="1" customWidth="1"/>
    <col min="7146" max="7146" width="10.140625" style="5" bestFit="1" customWidth="1"/>
    <col min="7147" max="7147" width="10.5703125" style="5" bestFit="1" customWidth="1"/>
    <col min="7148" max="7149" width="11.140625" style="5" bestFit="1" customWidth="1"/>
    <col min="7150" max="7151" width="9.85546875" style="5" bestFit="1" customWidth="1"/>
    <col min="7152" max="7153" width="9.140625" style="5"/>
    <col min="7154" max="7154" width="10.5703125" style="5" bestFit="1" customWidth="1"/>
    <col min="7155" max="7156" width="10.5703125" style="5" customWidth="1"/>
    <col min="7157" max="7157" width="11.140625" style="5" bestFit="1" customWidth="1"/>
    <col min="7158" max="7159" width="11.7109375" style="5" bestFit="1" customWidth="1"/>
    <col min="7160" max="7160" width="8" style="5" bestFit="1" customWidth="1"/>
    <col min="7161" max="7162" width="8" style="5" customWidth="1"/>
    <col min="7163" max="7163" width="12" style="5" bestFit="1" customWidth="1"/>
    <col min="7164" max="7164" width="10.28515625" style="5" customWidth="1"/>
    <col min="7165" max="7165" width="9.5703125" style="5" bestFit="1" customWidth="1"/>
    <col min="7166" max="7166" width="9.85546875" style="5" bestFit="1" customWidth="1"/>
    <col min="7167" max="7168" width="9.140625" style="5"/>
    <col min="7169" max="7170" width="10.42578125" style="5" bestFit="1" customWidth="1"/>
    <col min="7171" max="7400" width="9.140625" style="5"/>
    <col min="7401" max="7401" width="13.7109375" style="5" bestFit="1" customWidth="1"/>
    <col min="7402" max="7402" width="10.140625" style="5" bestFit="1" customWidth="1"/>
    <col min="7403" max="7403" width="10.5703125" style="5" bestFit="1" customWidth="1"/>
    <col min="7404" max="7405" width="11.140625" style="5" bestFit="1" customWidth="1"/>
    <col min="7406" max="7407" width="9.85546875" style="5" bestFit="1" customWidth="1"/>
    <col min="7408" max="7409" width="9.140625" style="5"/>
    <col min="7410" max="7410" width="10.5703125" style="5" bestFit="1" customWidth="1"/>
    <col min="7411" max="7412" width="10.5703125" style="5" customWidth="1"/>
    <col min="7413" max="7413" width="11.140625" style="5" bestFit="1" customWidth="1"/>
    <col min="7414" max="7415" width="11.7109375" style="5" bestFit="1" customWidth="1"/>
    <col min="7416" max="7416" width="8" style="5" bestFit="1" customWidth="1"/>
    <col min="7417" max="7418" width="8" style="5" customWidth="1"/>
    <col min="7419" max="7419" width="12" style="5" bestFit="1" customWidth="1"/>
    <col min="7420" max="7420" width="10.28515625" style="5" customWidth="1"/>
    <col min="7421" max="7421" width="9.5703125" style="5" bestFit="1" customWidth="1"/>
    <col min="7422" max="7422" width="9.85546875" style="5" bestFit="1" customWidth="1"/>
    <col min="7423" max="7424" width="9.140625" style="5"/>
    <col min="7425" max="7426" width="10.42578125" style="5" bestFit="1" customWidth="1"/>
    <col min="7427" max="7656" width="9.140625" style="5"/>
    <col min="7657" max="7657" width="13.7109375" style="5" bestFit="1" customWidth="1"/>
    <col min="7658" max="7658" width="10.140625" style="5" bestFit="1" customWidth="1"/>
    <col min="7659" max="7659" width="10.5703125" style="5" bestFit="1" customWidth="1"/>
    <col min="7660" max="7661" width="11.140625" style="5" bestFit="1" customWidth="1"/>
    <col min="7662" max="7663" width="9.85546875" style="5" bestFit="1" customWidth="1"/>
    <col min="7664" max="7665" width="9.140625" style="5"/>
    <col min="7666" max="7666" width="10.5703125" style="5" bestFit="1" customWidth="1"/>
    <col min="7667" max="7668" width="10.5703125" style="5" customWidth="1"/>
    <col min="7669" max="7669" width="11.140625" style="5" bestFit="1" customWidth="1"/>
    <col min="7670" max="7671" width="11.7109375" style="5" bestFit="1" customWidth="1"/>
    <col min="7672" max="7672" width="8" style="5" bestFit="1" customWidth="1"/>
    <col min="7673" max="7674" width="8" style="5" customWidth="1"/>
    <col min="7675" max="7675" width="12" style="5" bestFit="1" customWidth="1"/>
    <col min="7676" max="7676" width="10.28515625" style="5" customWidth="1"/>
    <col min="7677" max="7677" width="9.5703125" style="5" bestFit="1" customWidth="1"/>
    <col min="7678" max="7678" width="9.85546875" style="5" bestFit="1" customWidth="1"/>
    <col min="7679" max="7680" width="9.140625" style="5"/>
    <col min="7681" max="7682" width="10.42578125" style="5" bestFit="1" customWidth="1"/>
    <col min="7683" max="7912" width="9.140625" style="5"/>
    <col min="7913" max="7913" width="13.7109375" style="5" bestFit="1" customWidth="1"/>
    <col min="7914" max="7914" width="10.140625" style="5" bestFit="1" customWidth="1"/>
    <col min="7915" max="7915" width="10.5703125" style="5" bestFit="1" customWidth="1"/>
    <col min="7916" max="7917" width="11.140625" style="5" bestFit="1" customWidth="1"/>
    <col min="7918" max="7919" width="9.85546875" style="5" bestFit="1" customWidth="1"/>
    <col min="7920" max="7921" width="9.140625" style="5"/>
    <col min="7922" max="7922" width="10.5703125" style="5" bestFit="1" customWidth="1"/>
    <col min="7923" max="7924" width="10.5703125" style="5" customWidth="1"/>
    <col min="7925" max="7925" width="11.140625" style="5" bestFit="1" customWidth="1"/>
    <col min="7926" max="7927" width="11.7109375" style="5" bestFit="1" customWidth="1"/>
    <col min="7928" max="7928" width="8" style="5" bestFit="1" customWidth="1"/>
    <col min="7929" max="7930" width="8" style="5" customWidth="1"/>
    <col min="7931" max="7931" width="12" style="5" bestFit="1" customWidth="1"/>
    <col min="7932" max="7932" width="10.28515625" style="5" customWidth="1"/>
    <col min="7933" max="7933" width="9.5703125" style="5" bestFit="1" customWidth="1"/>
    <col min="7934" max="7934" width="9.85546875" style="5" bestFit="1" customWidth="1"/>
    <col min="7935" max="7936" width="9.140625" style="5"/>
    <col min="7937" max="7938" width="10.42578125" style="5" bestFit="1" customWidth="1"/>
    <col min="7939" max="8168" width="9.140625" style="5"/>
    <col min="8169" max="8169" width="13.7109375" style="5" bestFit="1" customWidth="1"/>
    <col min="8170" max="8170" width="10.140625" style="5" bestFit="1" customWidth="1"/>
    <col min="8171" max="8171" width="10.5703125" style="5" bestFit="1" customWidth="1"/>
    <col min="8172" max="8173" width="11.140625" style="5" bestFit="1" customWidth="1"/>
    <col min="8174" max="8175" width="9.85546875" style="5" bestFit="1" customWidth="1"/>
    <col min="8176" max="8177" width="9.140625" style="5"/>
    <col min="8178" max="8178" width="10.5703125" style="5" bestFit="1" customWidth="1"/>
    <col min="8179" max="8180" width="10.5703125" style="5" customWidth="1"/>
    <col min="8181" max="8181" width="11.140625" style="5" bestFit="1" customWidth="1"/>
    <col min="8182" max="8183" width="11.7109375" style="5" bestFit="1" customWidth="1"/>
    <col min="8184" max="8184" width="8" style="5" bestFit="1" customWidth="1"/>
    <col min="8185" max="8186" width="8" style="5" customWidth="1"/>
    <col min="8187" max="8187" width="12" style="5" bestFit="1" customWidth="1"/>
    <col min="8188" max="8188" width="10.28515625" style="5" customWidth="1"/>
    <col min="8189" max="8189" width="9.5703125" style="5" bestFit="1" customWidth="1"/>
    <col min="8190" max="8190" width="9.85546875" style="5" bestFit="1" customWidth="1"/>
    <col min="8191" max="8192" width="9.140625" style="5"/>
    <col min="8193" max="8194" width="10.42578125" style="5" bestFit="1" customWidth="1"/>
    <col min="8195" max="8424" width="9.140625" style="5"/>
    <col min="8425" max="8425" width="13.7109375" style="5" bestFit="1" customWidth="1"/>
    <col min="8426" max="8426" width="10.140625" style="5" bestFit="1" customWidth="1"/>
    <col min="8427" max="8427" width="10.5703125" style="5" bestFit="1" customWidth="1"/>
    <col min="8428" max="8429" width="11.140625" style="5" bestFit="1" customWidth="1"/>
    <col min="8430" max="8431" width="9.85546875" style="5" bestFit="1" customWidth="1"/>
    <col min="8432" max="8433" width="9.140625" style="5"/>
    <col min="8434" max="8434" width="10.5703125" style="5" bestFit="1" customWidth="1"/>
    <col min="8435" max="8436" width="10.5703125" style="5" customWidth="1"/>
    <col min="8437" max="8437" width="11.140625" style="5" bestFit="1" customWidth="1"/>
    <col min="8438" max="8439" width="11.7109375" style="5" bestFit="1" customWidth="1"/>
    <col min="8440" max="8440" width="8" style="5" bestFit="1" customWidth="1"/>
    <col min="8441" max="8442" width="8" style="5" customWidth="1"/>
    <col min="8443" max="8443" width="12" style="5" bestFit="1" customWidth="1"/>
    <col min="8444" max="8444" width="10.28515625" style="5" customWidth="1"/>
    <col min="8445" max="8445" width="9.5703125" style="5" bestFit="1" customWidth="1"/>
    <col min="8446" max="8446" width="9.85546875" style="5" bestFit="1" customWidth="1"/>
    <col min="8447" max="8448" width="9.140625" style="5"/>
    <col min="8449" max="8450" width="10.42578125" style="5" bestFit="1" customWidth="1"/>
    <col min="8451" max="8680" width="9.140625" style="5"/>
    <col min="8681" max="8681" width="13.7109375" style="5" bestFit="1" customWidth="1"/>
    <col min="8682" max="8682" width="10.140625" style="5" bestFit="1" customWidth="1"/>
    <col min="8683" max="8683" width="10.5703125" style="5" bestFit="1" customWidth="1"/>
    <col min="8684" max="8685" width="11.140625" style="5" bestFit="1" customWidth="1"/>
    <col min="8686" max="8687" width="9.85546875" style="5" bestFit="1" customWidth="1"/>
    <col min="8688" max="8689" width="9.140625" style="5"/>
    <col min="8690" max="8690" width="10.5703125" style="5" bestFit="1" customWidth="1"/>
    <col min="8691" max="8692" width="10.5703125" style="5" customWidth="1"/>
    <col min="8693" max="8693" width="11.140625" style="5" bestFit="1" customWidth="1"/>
    <col min="8694" max="8695" width="11.7109375" style="5" bestFit="1" customWidth="1"/>
    <col min="8696" max="8696" width="8" style="5" bestFit="1" customWidth="1"/>
    <col min="8697" max="8698" width="8" style="5" customWidth="1"/>
    <col min="8699" max="8699" width="12" style="5" bestFit="1" customWidth="1"/>
    <col min="8700" max="8700" width="10.28515625" style="5" customWidth="1"/>
    <col min="8701" max="8701" width="9.5703125" style="5" bestFit="1" customWidth="1"/>
    <col min="8702" max="8702" width="9.85546875" style="5" bestFit="1" customWidth="1"/>
    <col min="8703" max="8704" width="9.140625" style="5"/>
    <col min="8705" max="8706" width="10.42578125" style="5" bestFit="1" customWidth="1"/>
    <col min="8707" max="8936" width="9.140625" style="5"/>
    <col min="8937" max="8937" width="13.7109375" style="5" bestFit="1" customWidth="1"/>
    <col min="8938" max="8938" width="10.140625" style="5" bestFit="1" customWidth="1"/>
    <col min="8939" max="8939" width="10.5703125" style="5" bestFit="1" customWidth="1"/>
    <col min="8940" max="8941" width="11.140625" style="5" bestFit="1" customWidth="1"/>
    <col min="8942" max="8943" width="9.85546875" style="5" bestFit="1" customWidth="1"/>
    <col min="8944" max="8945" width="9.140625" style="5"/>
    <col min="8946" max="8946" width="10.5703125" style="5" bestFit="1" customWidth="1"/>
    <col min="8947" max="8948" width="10.5703125" style="5" customWidth="1"/>
    <col min="8949" max="8949" width="11.140625" style="5" bestFit="1" customWidth="1"/>
    <col min="8950" max="8951" width="11.7109375" style="5" bestFit="1" customWidth="1"/>
    <col min="8952" max="8952" width="8" style="5" bestFit="1" customWidth="1"/>
    <col min="8953" max="8954" width="8" style="5" customWidth="1"/>
    <col min="8955" max="8955" width="12" style="5" bestFit="1" customWidth="1"/>
    <col min="8956" max="8956" width="10.28515625" style="5" customWidth="1"/>
    <col min="8957" max="8957" width="9.5703125" style="5" bestFit="1" customWidth="1"/>
    <col min="8958" max="8958" width="9.85546875" style="5" bestFit="1" customWidth="1"/>
    <col min="8959" max="8960" width="9.140625" style="5"/>
    <col min="8961" max="8962" width="10.42578125" style="5" bestFit="1" customWidth="1"/>
    <col min="8963" max="9192" width="9.140625" style="5"/>
    <col min="9193" max="9193" width="13.7109375" style="5" bestFit="1" customWidth="1"/>
    <col min="9194" max="9194" width="10.140625" style="5" bestFit="1" customWidth="1"/>
    <col min="9195" max="9195" width="10.5703125" style="5" bestFit="1" customWidth="1"/>
    <col min="9196" max="9197" width="11.140625" style="5" bestFit="1" customWidth="1"/>
    <col min="9198" max="9199" width="9.85546875" style="5" bestFit="1" customWidth="1"/>
    <col min="9200" max="9201" width="9.140625" style="5"/>
    <col min="9202" max="9202" width="10.5703125" style="5" bestFit="1" customWidth="1"/>
    <col min="9203" max="9204" width="10.5703125" style="5" customWidth="1"/>
    <col min="9205" max="9205" width="11.140625" style="5" bestFit="1" customWidth="1"/>
    <col min="9206" max="9207" width="11.7109375" style="5" bestFit="1" customWidth="1"/>
    <col min="9208" max="9208" width="8" style="5" bestFit="1" customWidth="1"/>
    <col min="9209" max="9210" width="8" style="5" customWidth="1"/>
    <col min="9211" max="9211" width="12" style="5" bestFit="1" customWidth="1"/>
    <col min="9212" max="9212" width="10.28515625" style="5" customWidth="1"/>
    <col min="9213" max="9213" width="9.5703125" style="5" bestFit="1" customWidth="1"/>
    <col min="9214" max="9214" width="9.85546875" style="5" bestFit="1" customWidth="1"/>
    <col min="9215" max="9216" width="9.140625" style="5"/>
    <col min="9217" max="9218" width="10.42578125" style="5" bestFit="1" customWidth="1"/>
    <col min="9219" max="9448" width="9.140625" style="5"/>
    <col min="9449" max="9449" width="13.7109375" style="5" bestFit="1" customWidth="1"/>
    <col min="9450" max="9450" width="10.140625" style="5" bestFit="1" customWidth="1"/>
    <col min="9451" max="9451" width="10.5703125" style="5" bestFit="1" customWidth="1"/>
    <col min="9452" max="9453" width="11.140625" style="5" bestFit="1" customWidth="1"/>
    <col min="9454" max="9455" width="9.85546875" style="5" bestFit="1" customWidth="1"/>
    <col min="9456" max="9457" width="9.140625" style="5"/>
    <col min="9458" max="9458" width="10.5703125" style="5" bestFit="1" customWidth="1"/>
    <col min="9459" max="9460" width="10.5703125" style="5" customWidth="1"/>
    <col min="9461" max="9461" width="11.140625" style="5" bestFit="1" customWidth="1"/>
    <col min="9462" max="9463" width="11.7109375" style="5" bestFit="1" customWidth="1"/>
    <col min="9464" max="9464" width="8" style="5" bestFit="1" customWidth="1"/>
    <col min="9465" max="9466" width="8" style="5" customWidth="1"/>
    <col min="9467" max="9467" width="12" style="5" bestFit="1" customWidth="1"/>
    <col min="9468" max="9468" width="10.28515625" style="5" customWidth="1"/>
    <col min="9469" max="9469" width="9.5703125" style="5" bestFit="1" customWidth="1"/>
    <col min="9470" max="9470" width="9.85546875" style="5" bestFit="1" customWidth="1"/>
    <col min="9471" max="9472" width="9.140625" style="5"/>
    <col min="9473" max="9474" width="10.42578125" style="5" bestFit="1" customWidth="1"/>
    <col min="9475" max="9704" width="9.140625" style="5"/>
    <col min="9705" max="9705" width="13.7109375" style="5" bestFit="1" customWidth="1"/>
    <col min="9706" max="9706" width="10.140625" style="5" bestFit="1" customWidth="1"/>
    <col min="9707" max="9707" width="10.5703125" style="5" bestFit="1" customWidth="1"/>
    <col min="9708" max="9709" width="11.140625" style="5" bestFit="1" customWidth="1"/>
    <col min="9710" max="9711" width="9.85546875" style="5" bestFit="1" customWidth="1"/>
    <col min="9712" max="9713" width="9.140625" style="5"/>
    <col min="9714" max="9714" width="10.5703125" style="5" bestFit="1" customWidth="1"/>
    <col min="9715" max="9716" width="10.5703125" style="5" customWidth="1"/>
    <col min="9717" max="9717" width="11.140625" style="5" bestFit="1" customWidth="1"/>
    <col min="9718" max="9719" width="11.7109375" style="5" bestFit="1" customWidth="1"/>
    <col min="9720" max="9720" width="8" style="5" bestFit="1" customWidth="1"/>
    <col min="9721" max="9722" width="8" style="5" customWidth="1"/>
    <col min="9723" max="9723" width="12" style="5" bestFit="1" customWidth="1"/>
    <col min="9724" max="9724" width="10.28515625" style="5" customWidth="1"/>
    <col min="9725" max="9725" width="9.5703125" style="5" bestFit="1" customWidth="1"/>
    <col min="9726" max="9726" width="9.85546875" style="5" bestFit="1" customWidth="1"/>
    <col min="9727" max="9728" width="9.140625" style="5"/>
    <col min="9729" max="9730" width="10.42578125" style="5" bestFit="1" customWidth="1"/>
    <col min="9731" max="9960" width="9.140625" style="5"/>
    <col min="9961" max="9961" width="13.7109375" style="5" bestFit="1" customWidth="1"/>
    <col min="9962" max="9962" width="10.140625" style="5" bestFit="1" customWidth="1"/>
    <col min="9963" max="9963" width="10.5703125" style="5" bestFit="1" customWidth="1"/>
    <col min="9964" max="9965" width="11.140625" style="5" bestFit="1" customWidth="1"/>
    <col min="9966" max="9967" width="9.85546875" style="5" bestFit="1" customWidth="1"/>
    <col min="9968" max="9969" width="9.140625" style="5"/>
    <col min="9970" max="9970" width="10.5703125" style="5" bestFit="1" customWidth="1"/>
    <col min="9971" max="9972" width="10.5703125" style="5" customWidth="1"/>
    <col min="9973" max="9973" width="11.140625" style="5" bestFit="1" customWidth="1"/>
    <col min="9974" max="9975" width="11.7109375" style="5" bestFit="1" customWidth="1"/>
    <col min="9976" max="9976" width="8" style="5" bestFit="1" customWidth="1"/>
    <col min="9977" max="9978" width="8" style="5" customWidth="1"/>
    <col min="9979" max="9979" width="12" style="5" bestFit="1" customWidth="1"/>
    <col min="9980" max="9980" width="10.28515625" style="5" customWidth="1"/>
    <col min="9981" max="9981" width="9.5703125" style="5" bestFit="1" customWidth="1"/>
    <col min="9982" max="9982" width="9.85546875" style="5" bestFit="1" customWidth="1"/>
    <col min="9983" max="9984" width="9.140625" style="5"/>
    <col min="9985" max="9986" width="10.42578125" style="5" bestFit="1" customWidth="1"/>
    <col min="9987" max="10216" width="9.140625" style="5"/>
    <col min="10217" max="10217" width="13.7109375" style="5" bestFit="1" customWidth="1"/>
    <col min="10218" max="10218" width="10.140625" style="5" bestFit="1" customWidth="1"/>
    <col min="10219" max="10219" width="10.5703125" style="5" bestFit="1" customWidth="1"/>
    <col min="10220" max="10221" width="11.140625" style="5" bestFit="1" customWidth="1"/>
    <col min="10222" max="10223" width="9.85546875" style="5" bestFit="1" customWidth="1"/>
    <col min="10224" max="10225" width="9.140625" style="5"/>
    <col min="10226" max="10226" width="10.5703125" style="5" bestFit="1" customWidth="1"/>
    <col min="10227" max="10228" width="10.5703125" style="5" customWidth="1"/>
    <col min="10229" max="10229" width="11.140625" style="5" bestFit="1" customWidth="1"/>
    <col min="10230" max="10231" width="11.7109375" style="5" bestFit="1" customWidth="1"/>
    <col min="10232" max="10232" width="8" style="5" bestFit="1" customWidth="1"/>
    <col min="10233" max="10234" width="8" style="5" customWidth="1"/>
    <col min="10235" max="10235" width="12" style="5" bestFit="1" customWidth="1"/>
    <col min="10236" max="10236" width="10.28515625" style="5" customWidth="1"/>
    <col min="10237" max="10237" width="9.5703125" style="5" bestFit="1" customWidth="1"/>
    <col min="10238" max="10238" width="9.85546875" style="5" bestFit="1" customWidth="1"/>
    <col min="10239" max="10240" width="9.140625" style="5"/>
    <col min="10241" max="10242" width="10.42578125" style="5" bestFit="1" customWidth="1"/>
    <col min="10243" max="10472" width="9.140625" style="5"/>
    <col min="10473" max="10473" width="13.7109375" style="5" bestFit="1" customWidth="1"/>
    <col min="10474" max="10474" width="10.140625" style="5" bestFit="1" customWidth="1"/>
    <col min="10475" max="10475" width="10.5703125" style="5" bestFit="1" customWidth="1"/>
    <col min="10476" max="10477" width="11.140625" style="5" bestFit="1" customWidth="1"/>
    <col min="10478" max="10479" width="9.85546875" style="5" bestFit="1" customWidth="1"/>
    <col min="10480" max="10481" width="9.140625" style="5"/>
    <col min="10482" max="10482" width="10.5703125" style="5" bestFit="1" customWidth="1"/>
    <col min="10483" max="10484" width="10.5703125" style="5" customWidth="1"/>
    <col min="10485" max="10485" width="11.140625" style="5" bestFit="1" customWidth="1"/>
    <col min="10486" max="10487" width="11.7109375" style="5" bestFit="1" customWidth="1"/>
    <col min="10488" max="10488" width="8" style="5" bestFit="1" customWidth="1"/>
    <col min="10489" max="10490" width="8" style="5" customWidth="1"/>
    <col min="10491" max="10491" width="12" style="5" bestFit="1" customWidth="1"/>
    <col min="10492" max="10492" width="10.28515625" style="5" customWidth="1"/>
    <col min="10493" max="10493" width="9.5703125" style="5" bestFit="1" customWidth="1"/>
    <col min="10494" max="10494" width="9.85546875" style="5" bestFit="1" customWidth="1"/>
    <col min="10495" max="10496" width="9.140625" style="5"/>
    <col min="10497" max="10498" width="10.42578125" style="5" bestFit="1" customWidth="1"/>
    <col min="10499" max="10728" width="9.140625" style="5"/>
    <col min="10729" max="10729" width="13.7109375" style="5" bestFit="1" customWidth="1"/>
    <col min="10730" max="10730" width="10.140625" style="5" bestFit="1" customWidth="1"/>
    <col min="10731" max="10731" width="10.5703125" style="5" bestFit="1" customWidth="1"/>
    <col min="10732" max="10733" width="11.140625" style="5" bestFit="1" customWidth="1"/>
    <col min="10734" max="10735" width="9.85546875" style="5" bestFit="1" customWidth="1"/>
    <col min="10736" max="10737" width="9.140625" style="5"/>
    <col min="10738" max="10738" width="10.5703125" style="5" bestFit="1" customWidth="1"/>
    <col min="10739" max="10740" width="10.5703125" style="5" customWidth="1"/>
    <col min="10741" max="10741" width="11.140625" style="5" bestFit="1" customWidth="1"/>
    <col min="10742" max="10743" width="11.7109375" style="5" bestFit="1" customWidth="1"/>
    <col min="10744" max="10744" width="8" style="5" bestFit="1" customWidth="1"/>
    <col min="10745" max="10746" width="8" style="5" customWidth="1"/>
    <col min="10747" max="10747" width="12" style="5" bestFit="1" customWidth="1"/>
    <col min="10748" max="10748" width="10.28515625" style="5" customWidth="1"/>
    <col min="10749" max="10749" width="9.5703125" style="5" bestFit="1" customWidth="1"/>
    <col min="10750" max="10750" width="9.85546875" style="5" bestFit="1" customWidth="1"/>
    <col min="10751" max="10752" width="9.140625" style="5"/>
    <col min="10753" max="10754" width="10.42578125" style="5" bestFit="1" customWidth="1"/>
    <col min="10755" max="10984" width="9.140625" style="5"/>
    <col min="10985" max="10985" width="13.7109375" style="5" bestFit="1" customWidth="1"/>
    <col min="10986" max="10986" width="10.140625" style="5" bestFit="1" customWidth="1"/>
    <col min="10987" max="10987" width="10.5703125" style="5" bestFit="1" customWidth="1"/>
    <col min="10988" max="10989" width="11.140625" style="5" bestFit="1" customWidth="1"/>
    <col min="10990" max="10991" width="9.85546875" style="5" bestFit="1" customWidth="1"/>
    <col min="10992" max="10993" width="9.140625" style="5"/>
    <col min="10994" max="10994" width="10.5703125" style="5" bestFit="1" customWidth="1"/>
    <col min="10995" max="10996" width="10.5703125" style="5" customWidth="1"/>
    <col min="10997" max="10997" width="11.140625" style="5" bestFit="1" customWidth="1"/>
    <col min="10998" max="10999" width="11.7109375" style="5" bestFit="1" customWidth="1"/>
    <col min="11000" max="11000" width="8" style="5" bestFit="1" customWidth="1"/>
    <col min="11001" max="11002" width="8" style="5" customWidth="1"/>
    <col min="11003" max="11003" width="12" style="5" bestFit="1" customWidth="1"/>
    <col min="11004" max="11004" width="10.28515625" style="5" customWidth="1"/>
    <col min="11005" max="11005" width="9.5703125" style="5" bestFit="1" customWidth="1"/>
    <col min="11006" max="11006" width="9.85546875" style="5" bestFit="1" customWidth="1"/>
    <col min="11007" max="11008" width="9.140625" style="5"/>
    <col min="11009" max="11010" width="10.42578125" style="5" bestFit="1" customWidth="1"/>
    <col min="11011" max="11240" width="9.140625" style="5"/>
    <col min="11241" max="11241" width="13.7109375" style="5" bestFit="1" customWidth="1"/>
    <col min="11242" max="11242" width="10.140625" style="5" bestFit="1" customWidth="1"/>
    <col min="11243" max="11243" width="10.5703125" style="5" bestFit="1" customWidth="1"/>
    <col min="11244" max="11245" width="11.140625" style="5" bestFit="1" customWidth="1"/>
    <col min="11246" max="11247" width="9.85546875" style="5" bestFit="1" customWidth="1"/>
    <col min="11248" max="11249" width="9.140625" style="5"/>
    <col min="11250" max="11250" width="10.5703125" style="5" bestFit="1" customWidth="1"/>
    <col min="11251" max="11252" width="10.5703125" style="5" customWidth="1"/>
    <col min="11253" max="11253" width="11.140625" style="5" bestFit="1" customWidth="1"/>
    <col min="11254" max="11255" width="11.7109375" style="5" bestFit="1" customWidth="1"/>
    <col min="11256" max="11256" width="8" style="5" bestFit="1" customWidth="1"/>
    <col min="11257" max="11258" width="8" style="5" customWidth="1"/>
    <col min="11259" max="11259" width="12" style="5" bestFit="1" customWidth="1"/>
    <col min="11260" max="11260" width="10.28515625" style="5" customWidth="1"/>
    <col min="11261" max="11261" width="9.5703125" style="5" bestFit="1" customWidth="1"/>
    <col min="11262" max="11262" width="9.85546875" style="5" bestFit="1" customWidth="1"/>
    <col min="11263" max="11264" width="9.140625" style="5"/>
    <col min="11265" max="11266" width="10.42578125" style="5" bestFit="1" customWidth="1"/>
    <col min="11267" max="11496" width="9.140625" style="5"/>
    <col min="11497" max="11497" width="13.7109375" style="5" bestFit="1" customWidth="1"/>
    <col min="11498" max="11498" width="10.140625" style="5" bestFit="1" customWidth="1"/>
    <col min="11499" max="11499" width="10.5703125" style="5" bestFit="1" customWidth="1"/>
    <col min="11500" max="11501" width="11.140625" style="5" bestFit="1" customWidth="1"/>
    <col min="11502" max="11503" width="9.85546875" style="5" bestFit="1" customWidth="1"/>
    <col min="11504" max="11505" width="9.140625" style="5"/>
    <col min="11506" max="11506" width="10.5703125" style="5" bestFit="1" customWidth="1"/>
    <col min="11507" max="11508" width="10.5703125" style="5" customWidth="1"/>
    <col min="11509" max="11509" width="11.140625" style="5" bestFit="1" customWidth="1"/>
    <col min="11510" max="11511" width="11.7109375" style="5" bestFit="1" customWidth="1"/>
    <col min="11512" max="11512" width="8" style="5" bestFit="1" customWidth="1"/>
    <col min="11513" max="11514" width="8" style="5" customWidth="1"/>
    <col min="11515" max="11515" width="12" style="5" bestFit="1" customWidth="1"/>
    <col min="11516" max="11516" width="10.28515625" style="5" customWidth="1"/>
    <col min="11517" max="11517" width="9.5703125" style="5" bestFit="1" customWidth="1"/>
    <col min="11518" max="11518" width="9.85546875" style="5" bestFit="1" customWidth="1"/>
    <col min="11519" max="11520" width="9.140625" style="5"/>
    <col min="11521" max="11522" width="10.42578125" style="5" bestFit="1" customWidth="1"/>
    <col min="11523" max="11752" width="9.140625" style="5"/>
    <col min="11753" max="11753" width="13.7109375" style="5" bestFit="1" customWidth="1"/>
    <col min="11754" max="11754" width="10.140625" style="5" bestFit="1" customWidth="1"/>
    <col min="11755" max="11755" width="10.5703125" style="5" bestFit="1" customWidth="1"/>
    <col min="11756" max="11757" width="11.140625" style="5" bestFit="1" customWidth="1"/>
    <col min="11758" max="11759" width="9.85546875" style="5" bestFit="1" customWidth="1"/>
    <col min="11760" max="11761" width="9.140625" style="5"/>
    <col min="11762" max="11762" width="10.5703125" style="5" bestFit="1" customWidth="1"/>
    <col min="11763" max="11764" width="10.5703125" style="5" customWidth="1"/>
    <col min="11765" max="11765" width="11.140625" style="5" bestFit="1" customWidth="1"/>
    <col min="11766" max="11767" width="11.7109375" style="5" bestFit="1" customWidth="1"/>
    <col min="11768" max="11768" width="8" style="5" bestFit="1" customWidth="1"/>
    <col min="11769" max="11770" width="8" style="5" customWidth="1"/>
    <col min="11771" max="11771" width="12" style="5" bestFit="1" customWidth="1"/>
    <col min="11772" max="11772" width="10.28515625" style="5" customWidth="1"/>
    <col min="11773" max="11773" width="9.5703125" style="5" bestFit="1" customWidth="1"/>
    <col min="11774" max="11774" width="9.85546875" style="5" bestFit="1" customWidth="1"/>
    <col min="11775" max="11776" width="9.140625" style="5"/>
    <col min="11777" max="11778" width="10.42578125" style="5" bestFit="1" customWidth="1"/>
    <col min="11779" max="12008" width="9.140625" style="5"/>
    <col min="12009" max="12009" width="13.7109375" style="5" bestFit="1" customWidth="1"/>
    <col min="12010" max="12010" width="10.140625" style="5" bestFit="1" customWidth="1"/>
    <col min="12011" max="12011" width="10.5703125" style="5" bestFit="1" customWidth="1"/>
    <col min="12012" max="12013" width="11.140625" style="5" bestFit="1" customWidth="1"/>
    <col min="12014" max="12015" width="9.85546875" style="5" bestFit="1" customWidth="1"/>
    <col min="12016" max="12017" width="9.140625" style="5"/>
    <col min="12018" max="12018" width="10.5703125" style="5" bestFit="1" customWidth="1"/>
    <col min="12019" max="12020" width="10.5703125" style="5" customWidth="1"/>
    <col min="12021" max="12021" width="11.140625" style="5" bestFit="1" customWidth="1"/>
    <col min="12022" max="12023" width="11.7109375" style="5" bestFit="1" customWidth="1"/>
    <col min="12024" max="12024" width="8" style="5" bestFit="1" customWidth="1"/>
    <col min="12025" max="12026" width="8" style="5" customWidth="1"/>
    <col min="12027" max="12027" width="12" style="5" bestFit="1" customWidth="1"/>
    <col min="12028" max="12028" width="10.28515625" style="5" customWidth="1"/>
    <col min="12029" max="12029" width="9.5703125" style="5" bestFit="1" customWidth="1"/>
    <col min="12030" max="12030" width="9.85546875" style="5" bestFit="1" customWidth="1"/>
    <col min="12031" max="12032" width="9.140625" style="5"/>
    <col min="12033" max="12034" width="10.42578125" style="5" bestFit="1" customWidth="1"/>
    <col min="12035" max="12264" width="9.140625" style="5"/>
    <col min="12265" max="12265" width="13.7109375" style="5" bestFit="1" customWidth="1"/>
    <col min="12266" max="12266" width="10.140625" style="5" bestFit="1" customWidth="1"/>
    <col min="12267" max="12267" width="10.5703125" style="5" bestFit="1" customWidth="1"/>
    <col min="12268" max="12269" width="11.140625" style="5" bestFit="1" customWidth="1"/>
    <col min="12270" max="12271" width="9.85546875" style="5" bestFit="1" customWidth="1"/>
    <col min="12272" max="12273" width="9.140625" style="5"/>
    <col min="12274" max="12274" width="10.5703125" style="5" bestFit="1" customWidth="1"/>
    <col min="12275" max="12276" width="10.5703125" style="5" customWidth="1"/>
    <col min="12277" max="12277" width="11.140625" style="5" bestFit="1" customWidth="1"/>
    <col min="12278" max="12279" width="11.7109375" style="5" bestFit="1" customWidth="1"/>
    <col min="12280" max="12280" width="8" style="5" bestFit="1" customWidth="1"/>
    <col min="12281" max="12282" width="8" style="5" customWidth="1"/>
    <col min="12283" max="12283" width="12" style="5" bestFit="1" customWidth="1"/>
    <col min="12284" max="12284" width="10.28515625" style="5" customWidth="1"/>
    <col min="12285" max="12285" width="9.5703125" style="5" bestFit="1" customWidth="1"/>
    <col min="12286" max="12286" width="9.85546875" style="5" bestFit="1" customWidth="1"/>
    <col min="12287" max="12288" width="9.140625" style="5"/>
    <col min="12289" max="12290" width="10.42578125" style="5" bestFit="1" customWidth="1"/>
    <col min="12291" max="12520" width="9.140625" style="5"/>
    <col min="12521" max="12521" width="13.7109375" style="5" bestFit="1" customWidth="1"/>
    <col min="12522" max="12522" width="10.140625" style="5" bestFit="1" customWidth="1"/>
    <col min="12523" max="12523" width="10.5703125" style="5" bestFit="1" customWidth="1"/>
    <col min="12524" max="12525" width="11.140625" style="5" bestFit="1" customWidth="1"/>
    <col min="12526" max="12527" width="9.85546875" style="5" bestFit="1" customWidth="1"/>
    <col min="12528" max="12529" width="9.140625" style="5"/>
    <col min="12530" max="12530" width="10.5703125" style="5" bestFit="1" customWidth="1"/>
    <col min="12531" max="12532" width="10.5703125" style="5" customWidth="1"/>
    <col min="12533" max="12533" width="11.140625" style="5" bestFit="1" customWidth="1"/>
    <col min="12534" max="12535" width="11.7109375" style="5" bestFit="1" customWidth="1"/>
    <col min="12536" max="12536" width="8" style="5" bestFit="1" customWidth="1"/>
    <col min="12537" max="12538" width="8" style="5" customWidth="1"/>
    <col min="12539" max="12539" width="12" style="5" bestFit="1" customWidth="1"/>
    <col min="12540" max="12540" width="10.28515625" style="5" customWidth="1"/>
    <col min="12541" max="12541" width="9.5703125" style="5" bestFit="1" customWidth="1"/>
    <col min="12542" max="12542" width="9.85546875" style="5" bestFit="1" customWidth="1"/>
    <col min="12543" max="12544" width="9.140625" style="5"/>
    <col min="12545" max="12546" width="10.42578125" style="5" bestFit="1" customWidth="1"/>
    <col min="12547" max="12776" width="9.140625" style="5"/>
    <col min="12777" max="12777" width="13.7109375" style="5" bestFit="1" customWidth="1"/>
    <col min="12778" max="12778" width="10.140625" style="5" bestFit="1" customWidth="1"/>
    <col min="12779" max="12779" width="10.5703125" style="5" bestFit="1" customWidth="1"/>
    <col min="12780" max="12781" width="11.140625" style="5" bestFit="1" customWidth="1"/>
    <col min="12782" max="12783" width="9.85546875" style="5" bestFit="1" customWidth="1"/>
    <col min="12784" max="12785" width="9.140625" style="5"/>
    <col min="12786" max="12786" width="10.5703125" style="5" bestFit="1" customWidth="1"/>
    <col min="12787" max="12788" width="10.5703125" style="5" customWidth="1"/>
    <col min="12789" max="12789" width="11.140625" style="5" bestFit="1" customWidth="1"/>
    <col min="12790" max="12791" width="11.7109375" style="5" bestFit="1" customWidth="1"/>
    <col min="12792" max="12792" width="8" style="5" bestFit="1" customWidth="1"/>
    <col min="12793" max="12794" width="8" style="5" customWidth="1"/>
    <col min="12795" max="12795" width="12" style="5" bestFit="1" customWidth="1"/>
    <col min="12796" max="12796" width="10.28515625" style="5" customWidth="1"/>
    <col min="12797" max="12797" width="9.5703125" style="5" bestFit="1" customWidth="1"/>
    <col min="12798" max="12798" width="9.85546875" style="5" bestFit="1" customWidth="1"/>
    <col min="12799" max="12800" width="9.140625" style="5"/>
    <col min="12801" max="12802" width="10.42578125" style="5" bestFit="1" customWidth="1"/>
    <col min="12803" max="13032" width="9.140625" style="5"/>
    <col min="13033" max="13033" width="13.7109375" style="5" bestFit="1" customWidth="1"/>
    <col min="13034" max="13034" width="10.140625" style="5" bestFit="1" customWidth="1"/>
    <col min="13035" max="13035" width="10.5703125" style="5" bestFit="1" customWidth="1"/>
    <col min="13036" max="13037" width="11.140625" style="5" bestFit="1" customWidth="1"/>
    <col min="13038" max="13039" width="9.85546875" style="5" bestFit="1" customWidth="1"/>
    <col min="13040" max="13041" width="9.140625" style="5"/>
    <col min="13042" max="13042" width="10.5703125" style="5" bestFit="1" customWidth="1"/>
    <col min="13043" max="13044" width="10.5703125" style="5" customWidth="1"/>
    <col min="13045" max="13045" width="11.140625" style="5" bestFit="1" customWidth="1"/>
    <col min="13046" max="13047" width="11.7109375" style="5" bestFit="1" customWidth="1"/>
    <col min="13048" max="13048" width="8" style="5" bestFit="1" customWidth="1"/>
    <col min="13049" max="13050" width="8" style="5" customWidth="1"/>
    <col min="13051" max="13051" width="12" style="5" bestFit="1" customWidth="1"/>
    <col min="13052" max="13052" width="10.28515625" style="5" customWidth="1"/>
    <col min="13053" max="13053" width="9.5703125" style="5" bestFit="1" customWidth="1"/>
    <col min="13054" max="13054" width="9.85546875" style="5" bestFit="1" customWidth="1"/>
    <col min="13055" max="13056" width="9.140625" style="5"/>
    <col min="13057" max="13058" width="10.42578125" style="5" bestFit="1" customWidth="1"/>
    <col min="13059" max="13288" width="9.140625" style="5"/>
    <col min="13289" max="13289" width="13.7109375" style="5" bestFit="1" customWidth="1"/>
    <col min="13290" max="13290" width="10.140625" style="5" bestFit="1" customWidth="1"/>
    <col min="13291" max="13291" width="10.5703125" style="5" bestFit="1" customWidth="1"/>
    <col min="13292" max="13293" width="11.140625" style="5" bestFit="1" customWidth="1"/>
    <col min="13294" max="13295" width="9.85546875" style="5" bestFit="1" customWidth="1"/>
    <col min="13296" max="13297" width="9.140625" style="5"/>
    <col min="13298" max="13298" width="10.5703125" style="5" bestFit="1" customWidth="1"/>
    <col min="13299" max="13300" width="10.5703125" style="5" customWidth="1"/>
    <col min="13301" max="13301" width="11.140625" style="5" bestFit="1" customWidth="1"/>
    <col min="13302" max="13303" width="11.7109375" style="5" bestFit="1" customWidth="1"/>
    <col min="13304" max="13304" width="8" style="5" bestFit="1" customWidth="1"/>
    <col min="13305" max="13306" width="8" style="5" customWidth="1"/>
    <col min="13307" max="13307" width="12" style="5" bestFit="1" customWidth="1"/>
    <col min="13308" max="13308" width="10.28515625" style="5" customWidth="1"/>
    <col min="13309" max="13309" width="9.5703125" style="5" bestFit="1" customWidth="1"/>
    <col min="13310" max="13310" width="9.85546875" style="5" bestFit="1" customWidth="1"/>
    <col min="13311" max="13312" width="9.140625" style="5"/>
    <col min="13313" max="13314" width="10.42578125" style="5" bestFit="1" customWidth="1"/>
    <col min="13315" max="13544" width="9.140625" style="5"/>
    <col min="13545" max="13545" width="13.7109375" style="5" bestFit="1" customWidth="1"/>
    <col min="13546" max="13546" width="10.140625" style="5" bestFit="1" customWidth="1"/>
    <col min="13547" max="13547" width="10.5703125" style="5" bestFit="1" customWidth="1"/>
    <col min="13548" max="13549" width="11.140625" style="5" bestFit="1" customWidth="1"/>
    <col min="13550" max="13551" width="9.85546875" style="5" bestFit="1" customWidth="1"/>
    <col min="13552" max="13553" width="9.140625" style="5"/>
    <col min="13554" max="13554" width="10.5703125" style="5" bestFit="1" customWidth="1"/>
    <col min="13555" max="13556" width="10.5703125" style="5" customWidth="1"/>
    <col min="13557" max="13557" width="11.140625" style="5" bestFit="1" customWidth="1"/>
    <col min="13558" max="13559" width="11.7109375" style="5" bestFit="1" customWidth="1"/>
    <col min="13560" max="13560" width="8" style="5" bestFit="1" customWidth="1"/>
    <col min="13561" max="13562" width="8" style="5" customWidth="1"/>
    <col min="13563" max="13563" width="12" style="5" bestFit="1" customWidth="1"/>
    <col min="13564" max="13564" width="10.28515625" style="5" customWidth="1"/>
    <col min="13565" max="13565" width="9.5703125" style="5" bestFit="1" customWidth="1"/>
    <col min="13566" max="13566" width="9.85546875" style="5" bestFit="1" customWidth="1"/>
    <col min="13567" max="13568" width="9.140625" style="5"/>
    <col min="13569" max="13570" width="10.42578125" style="5" bestFit="1" customWidth="1"/>
    <col min="13571" max="13800" width="9.140625" style="5"/>
    <col min="13801" max="13801" width="13.7109375" style="5" bestFit="1" customWidth="1"/>
    <col min="13802" max="13802" width="10.140625" style="5" bestFit="1" customWidth="1"/>
    <col min="13803" max="13803" width="10.5703125" style="5" bestFit="1" customWidth="1"/>
    <col min="13804" max="13805" width="11.140625" style="5" bestFit="1" customWidth="1"/>
    <col min="13806" max="13807" width="9.85546875" style="5" bestFit="1" customWidth="1"/>
    <col min="13808" max="13809" width="9.140625" style="5"/>
    <col min="13810" max="13810" width="10.5703125" style="5" bestFit="1" customWidth="1"/>
    <col min="13811" max="13812" width="10.5703125" style="5" customWidth="1"/>
    <col min="13813" max="13813" width="11.140625" style="5" bestFit="1" customWidth="1"/>
    <col min="13814" max="13815" width="11.7109375" style="5" bestFit="1" customWidth="1"/>
    <col min="13816" max="13816" width="8" style="5" bestFit="1" customWidth="1"/>
    <col min="13817" max="13818" width="8" style="5" customWidth="1"/>
    <col min="13819" max="13819" width="12" style="5" bestFit="1" customWidth="1"/>
    <col min="13820" max="13820" width="10.28515625" style="5" customWidth="1"/>
    <col min="13821" max="13821" width="9.5703125" style="5" bestFit="1" customWidth="1"/>
    <col min="13822" max="13822" width="9.85546875" style="5" bestFit="1" customWidth="1"/>
    <col min="13823" max="13824" width="9.140625" style="5"/>
    <col min="13825" max="13826" width="10.42578125" style="5" bestFit="1" customWidth="1"/>
    <col min="13827" max="14056" width="9.140625" style="5"/>
    <col min="14057" max="14057" width="13.7109375" style="5" bestFit="1" customWidth="1"/>
    <col min="14058" max="14058" width="10.140625" style="5" bestFit="1" customWidth="1"/>
    <col min="14059" max="14059" width="10.5703125" style="5" bestFit="1" customWidth="1"/>
    <col min="14060" max="14061" width="11.140625" style="5" bestFit="1" customWidth="1"/>
    <col min="14062" max="14063" width="9.85546875" style="5" bestFit="1" customWidth="1"/>
    <col min="14064" max="14065" width="9.140625" style="5"/>
    <col min="14066" max="14066" width="10.5703125" style="5" bestFit="1" customWidth="1"/>
    <col min="14067" max="14068" width="10.5703125" style="5" customWidth="1"/>
    <col min="14069" max="14069" width="11.140625" style="5" bestFit="1" customWidth="1"/>
    <col min="14070" max="14071" width="11.7109375" style="5" bestFit="1" customWidth="1"/>
    <col min="14072" max="14072" width="8" style="5" bestFit="1" customWidth="1"/>
    <col min="14073" max="14074" width="8" style="5" customWidth="1"/>
    <col min="14075" max="14075" width="12" style="5" bestFit="1" customWidth="1"/>
    <col min="14076" max="14076" width="10.28515625" style="5" customWidth="1"/>
    <col min="14077" max="14077" width="9.5703125" style="5" bestFit="1" customWidth="1"/>
    <col min="14078" max="14078" width="9.85546875" style="5" bestFit="1" customWidth="1"/>
    <col min="14079" max="14080" width="9.140625" style="5"/>
    <col min="14081" max="14082" width="10.42578125" style="5" bestFit="1" customWidth="1"/>
    <col min="14083" max="14312" width="9.140625" style="5"/>
    <col min="14313" max="14313" width="13.7109375" style="5" bestFit="1" customWidth="1"/>
    <col min="14314" max="14314" width="10.140625" style="5" bestFit="1" customWidth="1"/>
    <col min="14315" max="14315" width="10.5703125" style="5" bestFit="1" customWidth="1"/>
    <col min="14316" max="14317" width="11.140625" style="5" bestFit="1" customWidth="1"/>
    <col min="14318" max="14319" width="9.85546875" style="5" bestFit="1" customWidth="1"/>
    <col min="14320" max="14321" width="9.140625" style="5"/>
    <col min="14322" max="14322" width="10.5703125" style="5" bestFit="1" customWidth="1"/>
    <col min="14323" max="14324" width="10.5703125" style="5" customWidth="1"/>
    <col min="14325" max="14325" width="11.140625" style="5" bestFit="1" customWidth="1"/>
    <col min="14326" max="14327" width="11.7109375" style="5" bestFit="1" customWidth="1"/>
    <col min="14328" max="14328" width="8" style="5" bestFit="1" customWidth="1"/>
    <col min="14329" max="14330" width="8" style="5" customWidth="1"/>
    <col min="14331" max="14331" width="12" style="5" bestFit="1" customWidth="1"/>
    <col min="14332" max="14332" width="10.28515625" style="5" customWidth="1"/>
    <col min="14333" max="14333" width="9.5703125" style="5" bestFit="1" customWidth="1"/>
    <col min="14334" max="14334" width="9.85546875" style="5" bestFit="1" customWidth="1"/>
    <col min="14335" max="14336" width="9.140625" style="5"/>
    <col min="14337" max="14338" width="10.42578125" style="5" bestFit="1" customWidth="1"/>
    <col min="14339" max="14568" width="9.140625" style="5"/>
    <col min="14569" max="14569" width="13.7109375" style="5" bestFit="1" customWidth="1"/>
    <col min="14570" max="14570" width="10.140625" style="5" bestFit="1" customWidth="1"/>
    <col min="14571" max="14571" width="10.5703125" style="5" bestFit="1" customWidth="1"/>
    <col min="14572" max="14573" width="11.140625" style="5" bestFit="1" customWidth="1"/>
    <col min="14574" max="14575" width="9.85546875" style="5" bestFit="1" customWidth="1"/>
    <col min="14576" max="14577" width="9.140625" style="5"/>
    <col min="14578" max="14578" width="10.5703125" style="5" bestFit="1" customWidth="1"/>
    <col min="14579" max="14580" width="10.5703125" style="5" customWidth="1"/>
    <col min="14581" max="14581" width="11.140625" style="5" bestFit="1" customWidth="1"/>
    <col min="14582" max="14583" width="11.7109375" style="5" bestFit="1" customWidth="1"/>
    <col min="14584" max="14584" width="8" style="5" bestFit="1" customWidth="1"/>
    <col min="14585" max="14586" width="8" style="5" customWidth="1"/>
    <col min="14587" max="14587" width="12" style="5" bestFit="1" customWidth="1"/>
    <col min="14588" max="14588" width="10.28515625" style="5" customWidth="1"/>
    <col min="14589" max="14589" width="9.5703125" style="5" bestFit="1" customWidth="1"/>
    <col min="14590" max="14590" width="9.85546875" style="5" bestFit="1" customWidth="1"/>
    <col min="14591" max="14592" width="9.140625" style="5"/>
    <col min="14593" max="14594" width="10.42578125" style="5" bestFit="1" customWidth="1"/>
    <col min="14595" max="14824" width="9.140625" style="5"/>
    <col min="14825" max="14825" width="13.7109375" style="5" bestFit="1" customWidth="1"/>
    <col min="14826" max="14826" width="10.140625" style="5" bestFit="1" customWidth="1"/>
    <col min="14827" max="14827" width="10.5703125" style="5" bestFit="1" customWidth="1"/>
    <col min="14828" max="14829" width="11.140625" style="5" bestFit="1" customWidth="1"/>
    <col min="14830" max="14831" width="9.85546875" style="5" bestFit="1" customWidth="1"/>
    <col min="14832" max="14833" width="9.140625" style="5"/>
    <col min="14834" max="14834" width="10.5703125" style="5" bestFit="1" customWidth="1"/>
    <col min="14835" max="14836" width="10.5703125" style="5" customWidth="1"/>
    <col min="14837" max="14837" width="11.140625" style="5" bestFit="1" customWidth="1"/>
    <col min="14838" max="14839" width="11.7109375" style="5" bestFit="1" customWidth="1"/>
    <col min="14840" max="14840" width="8" style="5" bestFit="1" customWidth="1"/>
    <col min="14841" max="14842" width="8" style="5" customWidth="1"/>
    <col min="14843" max="14843" width="12" style="5" bestFit="1" customWidth="1"/>
    <col min="14844" max="14844" width="10.28515625" style="5" customWidth="1"/>
    <col min="14845" max="14845" width="9.5703125" style="5" bestFit="1" customWidth="1"/>
    <col min="14846" max="14846" width="9.85546875" style="5" bestFit="1" customWidth="1"/>
    <col min="14847" max="14848" width="9.140625" style="5"/>
    <col min="14849" max="14850" width="10.42578125" style="5" bestFit="1" customWidth="1"/>
    <col min="14851" max="15080" width="9.140625" style="5"/>
    <col min="15081" max="15081" width="13.7109375" style="5" bestFit="1" customWidth="1"/>
    <col min="15082" max="15082" width="10.140625" style="5" bestFit="1" customWidth="1"/>
    <col min="15083" max="15083" width="10.5703125" style="5" bestFit="1" customWidth="1"/>
    <col min="15084" max="15085" width="11.140625" style="5" bestFit="1" customWidth="1"/>
    <col min="15086" max="15087" width="9.85546875" style="5" bestFit="1" customWidth="1"/>
    <col min="15088" max="15089" width="9.140625" style="5"/>
    <col min="15090" max="15090" width="10.5703125" style="5" bestFit="1" customWidth="1"/>
    <col min="15091" max="15092" width="10.5703125" style="5" customWidth="1"/>
    <col min="15093" max="15093" width="11.140625" style="5" bestFit="1" customWidth="1"/>
    <col min="15094" max="15095" width="11.7109375" style="5" bestFit="1" customWidth="1"/>
    <col min="15096" max="15096" width="8" style="5" bestFit="1" customWidth="1"/>
    <col min="15097" max="15098" width="8" style="5" customWidth="1"/>
    <col min="15099" max="15099" width="12" style="5" bestFit="1" customWidth="1"/>
    <col min="15100" max="15100" width="10.28515625" style="5" customWidth="1"/>
    <col min="15101" max="15101" width="9.5703125" style="5" bestFit="1" customWidth="1"/>
    <col min="15102" max="15102" width="9.85546875" style="5" bestFit="1" customWidth="1"/>
    <col min="15103" max="15104" width="9.140625" style="5"/>
    <col min="15105" max="15106" width="10.42578125" style="5" bestFit="1" customWidth="1"/>
    <col min="15107" max="15336" width="9.140625" style="5"/>
    <col min="15337" max="15337" width="13.7109375" style="5" bestFit="1" customWidth="1"/>
    <col min="15338" max="15338" width="10.140625" style="5" bestFit="1" customWidth="1"/>
    <col min="15339" max="15339" width="10.5703125" style="5" bestFit="1" customWidth="1"/>
    <col min="15340" max="15341" width="11.140625" style="5" bestFit="1" customWidth="1"/>
    <col min="15342" max="15343" width="9.85546875" style="5" bestFit="1" customWidth="1"/>
    <col min="15344" max="15345" width="9.140625" style="5"/>
    <col min="15346" max="15346" width="10.5703125" style="5" bestFit="1" customWidth="1"/>
    <col min="15347" max="15348" width="10.5703125" style="5" customWidth="1"/>
    <col min="15349" max="15349" width="11.140625" style="5" bestFit="1" customWidth="1"/>
    <col min="15350" max="15351" width="11.7109375" style="5" bestFit="1" customWidth="1"/>
    <col min="15352" max="15352" width="8" style="5" bestFit="1" customWidth="1"/>
    <col min="15353" max="15354" width="8" style="5" customWidth="1"/>
    <col min="15355" max="15355" width="12" style="5" bestFit="1" customWidth="1"/>
    <col min="15356" max="15356" width="10.28515625" style="5" customWidth="1"/>
    <col min="15357" max="15357" width="9.5703125" style="5" bestFit="1" customWidth="1"/>
    <col min="15358" max="15358" width="9.85546875" style="5" bestFit="1" customWidth="1"/>
    <col min="15359" max="15360" width="9.140625" style="5"/>
    <col min="15361" max="15362" width="10.42578125" style="5" bestFit="1" customWidth="1"/>
    <col min="15363" max="15592" width="9.140625" style="5"/>
    <col min="15593" max="15593" width="13.7109375" style="5" bestFit="1" customWidth="1"/>
    <col min="15594" max="15594" width="10.140625" style="5" bestFit="1" customWidth="1"/>
    <col min="15595" max="15595" width="10.5703125" style="5" bestFit="1" customWidth="1"/>
    <col min="15596" max="15597" width="11.140625" style="5" bestFit="1" customWidth="1"/>
    <col min="15598" max="15599" width="9.85546875" style="5" bestFit="1" customWidth="1"/>
    <col min="15600" max="15601" width="9.140625" style="5"/>
    <col min="15602" max="15602" width="10.5703125" style="5" bestFit="1" customWidth="1"/>
    <col min="15603" max="15604" width="10.5703125" style="5" customWidth="1"/>
    <col min="15605" max="15605" width="11.140625" style="5" bestFit="1" customWidth="1"/>
    <col min="15606" max="15607" width="11.7109375" style="5" bestFit="1" customWidth="1"/>
    <col min="15608" max="15608" width="8" style="5" bestFit="1" customWidth="1"/>
    <col min="15609" max="15610" width="8" style="5" customWidth="1"/>
    <col min="15611" max="15611" width="12" style="5" bestFit="1" customWidth="1"/>
    <col min="15612" max="15612" width="10.28515625" style="5" customWidth="1"/>
    <col min="15613" max="15613" width="9.5703125" style="5" bestFit="1" customWidth="1"/>
    <col min="15614" max="15614" width="9.85546875" style="5" bestFit="1" customWidth="1"/>
    <col min="15615" max="15616" width="9.140625" style="5"/>
    <col min="15617" max="15618" width="10.42578125" style="5" bestFit="1" customWidth="1"/>
    <col min="15619" max="15848" width="9.140625" style="5"/>
    <col min="15849" max="15849" width="13.7109375" style="5" bestFit="1" customWidth="1"/>
    <col min="15850" max="15850" width="10.140625" style="5" bestFit="1" customWidth="1"/>
    <col min="15851" max="15851" width="10.5703125" style="5" bestFit="1" customWidth="1"/>
    <col min="15852" max="15853" width="11.140625" style="5" bestFit="1" customWidth="1"/>
    <col min="15854" max="15855" width="9.85546875" style="5" bestFit="1" customWidth="1"/>
    <col min="15856" max="15857" width="9.140625" style="5"/>
    <col min="15858" max="15858" width="10.5703125" style="5" bestFit="1" customWidth="1"/>
    <col min="15859" max="15860" width="10.5703125" style="5" customWidth="1"/>
    <col min="15861" max="15861" width="11.140625" style="5" bestFit="1" customWidth="1"/>
    <col min="15862" max="15863" width="11.7109375" style="5" bestFit="1" customWidth="1"/>
    <col min="15864" max="15864" width="8" style="5" bestFit="1" customWidth="1"/>
    <col min="15865" max="15866" width="8" style="5" customWidth="1"/>
    <col min="15867" max="15867" width="12" style="5" bestFit="1" customWidth="1"/>
    <col min="15868" max="15868" width="10.28515625" style="5" customWidth="1"/>
    <col min="15869" max="15869" width="9.5703125" style="5" bestFit="1" customWidth="1"/>
    <col min="15870" max="15870" width="9.85546875" style="5" bestFit="1" customWidth="1"/>
    <col min="15871" max="15872" width="9.140625" style="5"/>
    <col min="15873" max="15874" width="10.42578125" style="5" bestFit="1" customWidth="1"/>
    <col min="15875" max="16104" width="9.140625" style="5"/>
    <col min="16105" max="16105" width="13.7109375" style="5" bestFit="1" customWidth="1"/>
    <col min="16106" max="16106" width="10.140625" style="5" bestFit="1" customWidth="1"/>
    <col min="16107" max="16107" width="10.5703125" style="5" bestFit="1" customWidth="1"/>
    <col min="16108" max="16109" width="11.140625" style="5" bestFit="1" customWidth="1"/>
    <col min="16110" max="16111" width="9.85546875" style="5" bestFit="1" customWidth="1"/>
    <col min="16112" max="16113" width="9.140625" style="5"/>
    <col min="16114" max="16114" width="10.5703125" style="5" bestFit="1" customWidth="1"/>
    <col min="16115" max="16116" width="10.5703125" style="5" customWidth="1"/>
    <col min="16117" max="16117" width="11.140625" style="5" bestFit="1" customWidth="1"/>
    <col min="16118" max="16119" width="11.7109375" style="5" bestFit="1" customWidth="1"/>
    <col min="16120" max="16120" width="8" style="5" bestFit="1" customWidth="1"/>
    <col min="16121" max="16122" width="8" style="5" customWidth="1"/>
    <col min="16123" max="16123" width="12" style="5" bestFit="1" customWidth="1"/>
    <col min="16124" max="16124" width="10.28515625" style="5" customWidth="1"/>
    <col min="16125" max="16125" width="9.5703125" style="5" bestFit="1" customWidth="1"/>
    <col min="16126" max="16126" width="9.85546875" style="5" bestFit="1" customWidth="1"/>
    <col min="16127" max="16128" width="9.140625" style="5"/>
    <col min="16129" max="16130" width="10.42578125" style="5" bestFit="1" customWidth="1"/>
    <col min="16131" max="16384" width="9.140625" style="5"/>
  </cols>
  <sheetData>
    <row r="1" spans="1:4" x14ac:dyDescent="0.2">
      <c r="A1" s="2" t="s">
        <v>1</v>
      </c>
      <c r="B1" s="2" t="s">
        <v>0</v>
      </c>
      <c r="C1" s="2" t="s">
        <v>40</v>
      </c>
      <c r="D1" s="5" t="s">
        <v>34</v>
      </c>
    </row>
    <row r="2" spans="1:4" x14ac:dyDescent="0.2">
      <c r="A2" s="3">
        <v>37622</v>
      </c>
      <c r="B2" s="8">
        <f t="shared" ref="B2:B33" si="0">YEAR(A2)</f>
        <v>2003</v>
      </c>
      <c r="C2" s="4">
        <v>82768410</v>
      </c>
      <c r="D2" s="5">
        <v>82615757.826787695</v>
      </c>
    </row>
    <row r="3" spans="1:4" x14ac:dyDescent="0.2">
      <c r="A3" s="3">
        <v>37653</v>
      </c>
      <c r="B3" s="8">
        <f t="shared" si="0"/>
        <v>2003</v>
      </c>
      <c r="C3" s="4">
        <v>76583427</v>
      </c>
      <c r="D3" s="5">
        <v>77579772.285726175</v>
      </c>
    </row>
    <row r="4" spans="1:4" x14ac:dyDescent="0.2">
      <c r="A4" s="3">
        <v>37681</v>
      </c>
      <c r="B4" s="8">
        <f t="shared" si="0"/>
        <v>2003</v>
      </c>
      <c r="C4" s="4">
        <v>82211590</v>
      </c>
      <c r="D4" s="5">
        <v>81383057.808458984</v>
      </c>
    </row>
    <row r="5" spans="1:4" x14ac:dyDescent="0.2">
      <c r="A5" s="3">
        <v>37712</v>
      </c>
      <c r="B5" s="8">
        <f t="shared" si="0"/>
        <v>2003</v>
      </c>
      <c r="C5" s="4">
        <v>76688842</v>
      </c>
      <c r="D5" s="5">
        <v>76944771.075911477</v>
      </c>
    </row>
    <row r="6" spans="1:4" x14ac:dyDescent="0.2">
      <c r="A6" s="3">
        <v>37742</v>
      </c>
      <c r="B6" s="8">
        <f t="shared" si="0"/>
        <v>2003</v>
      </c>
      <c r="C6" s="4">
        <v>75643162</v>
      </c>
      <c r="D6" s="5">
        <v>78749928.801952705</v>
      </c>
    </row>
    <row r="7" spans="1:4" x14ac:dyDescent="0.2">
      <c r="A7" s="3">
        <v>37773</v>
      </c>
      <c r="B7" s="8">
        <f t="shared" si="0"/>
        <v>2003</v>
      </c>
      <c r="C7" s="4">
        <v>77395094</v>
      </c>
      <c r="D7" s="5">
        <v>79558356.967635006</v>
      </c>
    </row>
    <row r="8" spans="1:4" x14ac:dyDescent="0.2">
      <c r="A8" s="3">
        <v>37803</v>
      </c>
      <c r="B8" s="8">
        <f t="shared" si="0"/>
        <v>2003</v>
      </c>
      <c r="C8" s="4">
        <v>85584277</v>
      </c>
      <c r="D8" s="5">
        <v>86587901.190750062</v>
      </c>
    </row>
    <row r="9" spans="1:4" x14ac:dyDescent="0.2">
      <c r="A9" s="3">
        <v>37834</v>
      </c>
      <c r="B9" s="8">
        <f t="shared" si="0"/>
        <v>2003</v>
      </c>
      <c r="C9" s="4">
        <v>80381442</v>
      </c>
      <c r="D9" s="5">
        <v>85038438.779485807</v>
      </c>
    </row>
    <row r="10" spans="1:4" x14ac:dyDescent="0.2">
      <c r="A10" s="3">
        <v>37865</v>
      </c>
      <c r="B10" s="8">
        <f t="shared" si="0"/>
        <v>2003</v>
      </c>
      <c r="C10" s="4">
        <v>80424090</v>
      </c>
      <c r="D10" s="5">
        <v>79486341.781100243</v>
      </c>
    </row>
    <row r="11" spans="1:4" x14ac:dyDescent="0.2">
      <c r="A11" s="3">
        <v>37895</v>
      </c>
      <c r="B11" s="8">
        <f t="shared" si="0"/>
        <v>2003</v>
      </c>
      <c r="C11" s="4">
        <v>77858426</v>
      </c>
      <c r="D11" s="5">
        <v>77883839.783348188</v>
      </c>
    </row>
    <row r="12" spans="1:4" x14ac:dyDescent="0.2">
      <c r="A12" s="3">
        <v>37926</v>
      </c>
      <c r="B12" s="8">
        <f t="shared" si="0"/>
        <v>2003</v>
      </c>
      <c r="C12" s="4">
        <v>76495907</v>
      </c>
      <c r="D12" s="5">
        <v>76970028.350739688</v>
      </c>
    </row>
    <row r="13" spans="1:4" x14ac:dyDescent="0.2">
      <c r="A13" s="3">
        <v>37956</v>
      </c>
      <c r="B13" s="8">
        <f t="shared" si="0"/>
        <v>2003</v>
      </c>
      <c r="C13" s="4">
        <v>76737586</v>
      </c>
      <c r="D13" s="5">
        <v>79690614.221744582</v>
      </c>
    </row>
    <row r="14" spans="1:4" x14ac:dyDescent="0.2">
      <c r="A14" s="3">
        <v>37987</v>
      </c>
      <c r="B14" s="8">
        <f t="shared" si="0"/>
        <v>2004</v>
      </c>
      <c r="C14" s="4">
        <v>83579788</v>
      </c>
      <c r="D14" s="5">
        <v>82681466.386700243</v>
      </c>
    </row>
    <row r="15" spans="1:4" x14ac:dyDescent="0.2">
      <c r="A15" s="3">
        <v>38018</v>
      </c>
      <c r="B15" s="8">
        <f t="shared" si="0"/>
        <v>2004</v>
      </c>
      <c r="C15" s="4">
        <v>78665825</v>
      </c>
      <c r="D15" s="5">
        <v>79013794.311713666</v>
      </c>
    </row>
    <row r="16" spans="1:4" x14ac:dyDescent="0.2">
      <c r="A16" s="3">
        <v>38047</v>
      </c>
      <c r="B16" s="8">
        <f t="shared" si="0"/>
        <v>2004</v>
      </c>
      <c r="C16" s="4">
        <v>81904568</v>
      </c>
      <c r="D16" s="5">
        <v>81519342.229018316</v>
      </c>
    </row>
    <row r="17" spans="1:4" x14ac:dyDescent="0.2">
      <c r="A17" s="3">
        <v>38078</v>
      </c>
      <c r="B17" s="8">
        <f t="shared" si="0"/>
        <v>2004</v>
      </c>
      <c r="C17" s="4">
        <v>75763152</v>
      </c>
      <c r="D17" s="5">
        <v>77027515.188393921</v>
      </c>
    </row>
    <row r="18" spans="1:4" x14ac:dyDescent="0.2">
      <c r="A18" s="3">
        <v>38108</v>
      </c>
      <c r="B18" s="8">
        <f t="shared" si="0"/>
        <v>2004</v>
      </c>
      <c r="C18" s="4">
        <v>78496582</v>
      </c>
      <c r="D18" s="5">
        <v>78995727.489032924</v>
      </c>
    </row>
    <row r="19" spans="1:4" x14ac:dyDescent="0.2">
      <c r="A19" s="3">
        <v>38139</v>
      </c>
      <c r="B19" s="8">
        <f t="shared" si="0"/>
        <v>2004</v>
      </c>
      <c r="C19" s="4">
        <v>80544814</v>
      </c>
      <c r="D19" s="5">
        <v>79675172.185257301</v>
      </c>
    </row>
    <row r="20" spans="1:4" x14ac:dyDescent="0.2">
      <c r="A20" s="3">
        <v>38169</v>
      </c>
      <c r="B20" s="8">
        <f t="shared" si="0"/>
        <v>2004</v>
      </c>
      <c r="C20" s="4">
        <v>82237798</v>
      </c>
      <c r="D20" s="5">
        <v>87004055.40352945</v>
      </c>
    </row>
    <row r="21" spans="1:4" x14ac:dyDescent="0.2">
      <c r="A21" s="3">
        <v>38200</v>
      </c>
      <c r="B21" s="8">
        <f t="shared" si="0"/>
        <v>2004</v>
      </c>
      <c r="C21" s="4">
        <v>82890009</v>
      </c>
      <c r="D21" s="5">
        <v>84970296.569206148</v>
      </c>
    </row>
    <row r="22" spans="1:4" x14ac:dyDescent="0.2">
      <c r="A22" s="3">
        <v>38231</v>
      </c>
      <c r="B22" s="8">
        <f t="shared" si="0"/>
        <v>2004</v>
      </c>
      <c r="C22" s="4">
        <v>80286544</v>
      </c>
      <c r="D22" s="5">
        <v>79578820.495051205</v>
      </c>
    </row>
    <row r="23" spans="1:4" x14ac:dyDescent="0.2">
      <c r="A23" s="3">
        <v>38261</v>
      </c>
      <c r="B23" s="8">
        <f t="shared" si="0"/>
        <v>2004</v>
      </c>
      <c r="C23" s="4">
        <v>78562718</v>
      </c>
      <c r="D23" s="5">
        <v>77360604.954415023</v>
      </c>
    </row>
    <row r="24" spans="1:4" x14ac:dyDescent="0.2">
      <c r="A24" s="3">
        <v>38292</v>
      </c>
      <c r="B24" s="8">
        <f t="shared" si="0"/>
        <v>2004</v>
      </c>
      <c r="C24" s="4">
        <v>78684174</v>
      </c>
      <c r="D24" s="5">
        <v>76490599.228414893</v>
      </c>
    </row>
    <row r="25" spans="1:4" x14ac:dyDescent="0.2">
      <c r="A25" s="3">
        <v>38322</v>
      </c>
      <c r="B25" s="8">
        <f t="shared" si="0"/>
        <v>2004</v>
      </c>
      <c r="C25" s="4">
        <v>79760239</v>
      </c>
      <c r="D25" s="5">
        <v>79298796.512636498</v>
      </c>
    </row>
    <row r="26" spans="1:4" x14ac:dyDescent="0.2">
      <c r="A26" s="3">
        <v>38353</v>
      </c>
      <c r="B26" s="8">
        <f t="shared" si="0"/>
        <v>2005</v>
      </c>
      <c r="C26" s="4">
        <v>87883841</v>
      </c>
      <c r="D26" s="5">
        <v>82097390.298588797</v>
      </c>
    </row>
    <row r="27" spans="1:4" x14ac:dyDescent="0.2">
      <c r="A27" s="3">
        <v>38384</v>
      </c>
      <c r="B27" s="8">
        <f t="shared" si="0"/>
        <v>2005</v>
      </c>
      <c r="C27" s="4">
        <v>79239244</v>
      </c>
      <c r="D27" s="5">
        <v>77158750.77221252</v>
      </c>
    </row>
    <row r="28" spans="1:4" x14ac:dyDescent="0.2">
      <c r="A28" s="3">
        <v>38412</v>
      </c>
      <c r="B28" s="8">
        <f t="shared" si="0"/>
        <v>2005</v>
      </c>
      <c r="C28" s="4">
        <v>83758720</v>
      </c>
      <c r="D28" s="5">
        <v>80962036.294945329</v>
      </c>
    </row>
    <row r="29" spans="1:4" x14ac:dyDescent="0.2">
      <c r="A29" s="3">
        <v>38443</v>
      </c>
      <c r="B29" s="8">
        <f t="shared" si="0"/>
        <v>2005</v>
      </c>
      <c r="C29" s="4">
        <v>77896246</v>
      </c>
      <c r="D29" s="5">
        <v>76986143.132152706</v>
      </c>
    </row>
    <row r="30" spans="1:4" x14ac:dyDescent="0.2">
      <c r="A30" s="3">
        <v>38473</v>
      </c>
      <c r="B30" s="8">
        <f t="shared" si="0"/>
        <v>2005</v>
      </c>
      <c r="C30" s="4">
        <v>79486296</v>
      </c>
      <c r="D30" s="5">
        <v>79166083.014732093</v>
      </c>
    </row>
    <row r="31" spans="1:4" x14ac:dyDescent="0.2">
      <c r="A31" s="3">
        <v>38504</v>
      </c>
      <c r="B31" s="8">
        <f t="shared" si="0"/>
        <v>2005</v>
      </c>
      <c r="C31" s="4">
        <v>86984309</v>
      </c>
      <c r="D31" s="5">
        <v>80147300.356480718</v>
      </c>
    </row>
    <row r="32" spans="1:4" x14ac:dyDescent="0.2">
      <c r="A32" s="3">
        <v>38534</v>
      </c>
      <c r="B32" s="8">
        <f t="shared" si="0"/>
        <v>2005</v>
      </c>
      <c r="C32" s="4">
        <v>88101741</v>
      </c>
      <c r="D32" s="5">
        <v>87281491.545382395</v>
      </c>
    </row>
    <row r="33" spans="1:4" x14ac:dyDescent="0.2">
      <c r="A33" s="3">
        <v>38565</v>
      </c>
      <c r="B33" s="8">
        <f t="shared" si="0"/>
        <v>2005</v>
      </c>
      <c r="C33" s="4">
        <v>88099534</v>
      </c>
      <c r="D33" s="5">
        <v>85576275.510621741</v>
      </c>
    </row>
    <row r="34" spans="1:4" x14ac:dyDescent="0.2">
      <c r="A34" s="3">
        <v>38596</v>
      </c>
      <c r="B34" s="8">
        <f t="shared" ref="B34:B65" si="1">YEAR(A34)</f>
        <v>2005</v>
      </c>
      <c r="C34" s="4">
        <v>82921459</v>
      </c>
      <c r="D34" s="5">
        <v>80087453.4217816</v>
      </c>
    </row>
    <row r="35" spans="1:4" x14ac:dyDescent="0.2">
      <c r="A35" s="3">
        <v>38626</v>
      </c>
      <c r="B35" s="8">
        <f t="shared" si="1"/>
        <v>2005</v>
      </c>
      <c r="C35" s="4">
        <v>79551766</v>
      </c>
      <c r="D35" s="5">
        <v>78302427.646494716</v>
      </c>
    </row>
    <row r="36" spans="1:4" x14ac:dyDescent="0.2">
      <c r="A36" s="3">
        <v>38657</v>
      </c>
      <c r="B36" s="8">
        <f t="shared" si="1"/>
        <v>2005</v>
      </c>
      <c r="C36" s="4">
        <v>80156802</v>
      </c>
      <c r="D36" s="5">
        <v>77062507.064690679</v>
      </c>
    </row>
    <row r="37" spans="1:4" x14ac:dyDescent="0.2">
      <c r="A37" s="3">
        <v>38687</v>
      </c>
      <c r="B37" s="8">
        <f t="shared" si="1"/>
        <v>2005</v>
      </c>
      <c r="C37" s="4">
        <v>81292738</v>
      </c>
      <c r="D37" s="5">
        <v>79306097.46373789</v>
      </c>
    </row>
    <row r="38" spans="1:4" x14ac:dyDescent="0.2">
      <c r="A38" s="3">
        <v>38718</v>
      </c>
      <c r="B38" s="8">
        <f t="shared" si="1"/>
        <v>2006</v>
      </c>
      <c r="C38" s="4">
        <v>84001283</v>
      </c>
      <c r="D38" s="5">
        <v>82087655.697120279</v>
      </c>
    </row>
    <row r="39" spans="1:4" x14ac:dyDescent="0.2">
      <c r="A39" s="3">
        <v>38749</v>
      </c>
      <c r="B39" s="8">
        <f t="shared" si="1"/>
        <v>2006</v>
      </c>
      <c r="C39" s="4">
        <v>77779059</v>
      </c>
      <c r="D39" s="5">
        <v>77107644.114502758</v>
      </c>
    </row>
    <row r="40" spans="1:4" x14ac:dyDescent="0.2">
      <c r="A40" s="3">
        <v>38777</v>
      </c>
      <c r="B40" s="8">
        <f t="shared" si="1"/>
        <v>2006</v>
      </c>
      <c r="C40" s="4">
        <v>83749692</v>
      </c>
      <c r="D40" s="5">
        <v>80859822.979525834</v>
      </c>
    </row>
    <row r="41" spans="1:4" x14ac:dyDescent="0.2">
      <c r="A41" s="3">
        <v>38808</v>
      </c>
      <c r="B41" s="8">
        <f t="shared" si="1"/>
        <v>2006</v>
      </c>
      <c r="C41" s="4">
        <v>74769717</v>
      </c>
      <c r="D41" s="5">
        <v>76552953.366803393</v>
      </c>
    </row>
    <row r="42" spans="1:4" x14ac:dyDescent="0.2">
      <c r="A42" s="3">
        <v>38838</v>
      </c>
      <c r="B42" s="8">
        <f t="shared" si="1"/>
        <v>2006</v>
      </c>
      <c r="C42" s="4">
        <v>79191069</v>
      </c>
      <c r="D42" s="5">
        <v>78518732.01707527</v>
      </c>
    </row>
    <row r="43" spans="1:4" x14ac:dyDescent="0.2">
      <c r="A43" s="3">
        <v>38869</v>
      </c>
      <c r="B43" s="8">
        <f t="shared" si="1"/>
        <v>2006</v>
      </c>
      <c r="C43" s="4">
        <v>83409824</v>
      </c>
      <c r="D43" s="5">
        <v>80410134.596130848</v>
      </c>
    </row>
    <row r="44" spans="1:4" x14ac:dyDescent="0.2">
      <c r="A44" s="3">
        <v>38899</v>
      </c>
      <c r="B44" s="8">
        <f t="shared" si="1"/>
        <v>2006</v>
      </c>
      <c r="C44" s="4">
        <v>87535072</v>
      </c>
      <c r="D44" s="5">
        <v>87354501.05639632</v>
      </c>
    </row>
    <row r="45" spans="1:4" x14ac:dyDescent="0.2">
      <c r="A45" s="3">
        <v>38930</v>
      </c>
      <c r="B45" s="8">
        <f t="shared" si="1"/>
        <v>2006</v>
      </c>
      <c r="C45" s="4">
        <v>85467855</v>
      </c>
      <c r="D45" s="5">
        <v>85802604.994764939</v>
      </c>
    </row>
    <row r="46" spans="1:4" x14ac:dyDescent="0.2">
      <c r="A46" s="3">
        <v>38961</v>
      </c>
      <c r="B46" s="8">
        <f t="shared" si="1"/>
        <v>2006</v>
      </c>
      <c r="C46" s="4">
        <v>77924768</v>
      </c>
      <c r="D46" s="5">
        <v>79318419.905768201</v>
      </c>
    </row>
    <row r="47" spans="1:4" x14ac:dyDescent="0.2">
      <c r="A47" s="3">
        <v>38991</v>
      </c>
      <c r="B47" s="8">
        <f t="shared" si="1"/>
        <v>2006</v>
      </c>
      <c r="C47" s="4">
        <v>78147283</v>
      </c>
      <c r="D47" s="5">
        <v>77472552.871303052</v>
      </c>
    </row>
    <row r="48" spans="1:4" x14ac:dyDescent="0.2">
      <c r="A48" s="3">
        <v>39022</v>
      </c>
      <c r="B48" s="8">
        <f t="shared" si="1"/>
        <v>2006</v>
      </c>
      <c r="C48" s="4">
        <v>77305316</v>
      </c>
      <c r="D48" s="5">
        <v>76583077.942365885</v>
      </c>
    </row>
    <row r="49" spans="1:4" x14ac:dyDescent="0.2">
      <c r="A49" s="3">
        <v>39052</v>
      </c>
      <c r="B49" s="8">
        <f t="shared" si="1"/>
        <v>2006</v>
      </c>
      <c r="C49" s="4">
        <v>75502945</v>
      </c>
      <c r="D49" s="5">
        <v>79293929.211902231</v>
      </c>
    </row>
    <row r="50" spans="1:4" x14ac:dyDescent="0.2">
      <c r="A50" s="3">
        <v>39083</v>
      </c>
      <c r="B50" s="8">
        <f t="shared" si="1"/>
        <v>2007</v>
      </c>
      <c r="C50" s="4">
        <v>82238335</v>
      </c>
      <c r="D50" s="5">
        <v>82754475.897714168</v>
      </c>
    </row>
    <row r="51" spans="1:4" x14ac:dyDescent="0.2">
      <c r="A51" s="3">
        <v>39114</v>
      </c>
      <c r="B51" s="8">
        <f t="shared" si="1"/>
        <v>2007</v>
      </c>
      <c r="C51" s="4">
        <v>78151825</v>
      </c>
      <c r="D51" s="5">
        <v>77584639.586460441</v>
      </c>
    </row>
    <row r="52" spans="1:4" x14ac:dyDescent="0.2">
      <c r="A52" s="3">
        <v>39142</v>
      </c>
      <c r="B52" s="8">
        <f t="shared" si="1"/>
        <v>2007</v>
      </c>
      <c r="C52" s="4">
        <v>82573885</v>
      </c>
      <c r="D52" s="5">
        <v>81509607.627549797</v>
      </c>
    </row>
    <row r="53" spans="1:4" x14ac:dyDescent="0.2">
      <c r="A53" s="3">
        <v>39173</v>
      </c>
      <c r="B53" s="8">
        <f t="shared" si="1"/>
        <v>2007</v>
      </c>
      <c r="C53" s="4">
        <v>76960082</v>
      </c>
      <c r="D53" s="5">
        <v>76978842.181051314</v>
      </c>
    </row>
    <row r="54" spans="1:4" x14ac:dyDescent="0.2">
      <c r="A54" s="3">
        <v>39203</v>
      </c>
      <c r="B54" s="8">
        <f t="shared" si="1"/>
        <v>2007</v>
      </c>
      <c r="C54" s="4">
        <v>80343380</v>
      </c>
      <c r="D54" s="5">
        <v>78574705.97551927</v>
      </c>
    </row>
    <row r="55" spans="1:4" x14ac:dyDescent="0.2">
      <c r="A55" s="3">
        <v>39234</v>
      </c>
      <c r="B55" s="8">
        <f t="shared" si="1"/>
        <v>2007</v>
      </c>
      <c r="C55" s="4">
        <v>83934983</v>
      </c>
      <c r="D55" s="5">
        <v>80003714.984819978</v>
      </c>
    </row>
    <row r="56" spans="1:4" x14ac:dyDescent="0.2">
      <c r="A56" s="3">
        <v>39264</v>
      </c>
      <c r="B56" s="8">
        <f t="shared" si="1"/>
        <v>2007</v>
      </c>
      <c r="C56" s="4">
        <v>85368303</v>
      </c>
      <c r="D56" s="5">
        <v>87203614.733634204</v>
      </c>
    </row>
    <row r="57" spans="1:4" x14ac:dyDescent="0.2">
      <c r="A57" s="3">
        <v>39295</v>
      </c>
      <c r="B57" s="8">
        <f t="shared" si="1"/>
        <v>2007</v>
      </c>
      <c r="C57" s="4">
        <v>85986959</v>
      </c>
      <c r="D57" s="5">
        <v>85656585.972737059</v>
      </c>
    </row>
    <row r="58" spans="1:4" x14ac:dyDescent="0.2">
      <c r="A58" s="3">
        <v>39326</v>
      </c>
      <c r="B58" s="8">
        <f t="shared" si="1"/>
        <v>2007</v>
      </c>
      <c r="C58" s="4">
        <v>79914933</v>
      </c>
      <c r="D58" s="5">
        <v>79593422.397254005</v>
      </c>
    </row>
    <row r="59" spans="1:4" x14ac:dyDescent="0.2">
      <c r="A59" s="3">
        <v>39356</v>
      </c>
      <c r="B59" s="8">
        <f t="shared" si="1"/>
        <v>2007</v>
      </c>
      <c r="C59" s="4">
        <v>79550306</v>
      </c>
      <c r="D59" s="5">
        <v>77492022.074240103</v>
      </c>
    </row>
    <row r="60" spans="1:4" x14ac:dyDescent="0.2">
      <c r="A60" s="3">
        <v>39387</v>
      </c>
      <c r="B60" s="8">
        <f t="shared" si="1"/>
        <v>2007</v>
      </c>
      <c r="C60" s="4">
        <v>76837653</v>
      </c>
      <c r="D60" s="5">
        <v>76716928.712558076</v>
      </c>
    </row>
    <row r="61" spans="1:4" x14ac:dyDescent="0.2">
      <c r="A61" s="3">
        <v>39417</v>
      </c>
      <c r="B61" s="8">
        <f t="shared" si="1"/>
        <v>2007</v>
      </c>
      <c r="C61" s="4">
        <v>77418749</v>
      </c>
      <c r="D61" s="5">
        <v>79439948.233930081</v>
      </c>
    </row>
    <row r="62" spans="1:4" x14ac:dyDescent="0.2">
      <c r="A62" s="3">
        <v>39448</v>
      </c>
      <c r="B62" s="8">
        <f t="shared" si="1"/>
        <v>2008</v>
      </c>
      <c r="C62" s="4">
        <v>82434516</v>
      </c>
      <c r="D62" s="5">
        <v>82569518.469812214</v>
      </c>
    </row>
    <row r="63" spans="1:4" x14ac:dyDescent="0.2">
      <c r="A63" s="3">
        <v>39479</v>
      </c>
      <c r="B63" s="8">
        <f t="shared" si="1"/>
        <v>2008</v>
      </c>
      <c r="C63" s="4">
        <v>77683397</v>
      </c>
      <c r="D63" s="5">
        <v>78809367.680874661</v>
      </c>
    </row>
    <row r="64" spans="1:4" x14ac:dyDescent="0.2">
      <c r="A64" s="3">
        <v>39508</v>
      </c>
      <c r="B64" s="8">
        <f t="shared" si="1"/>
        <v>2008</v>
      </c>
      <c r="C64" s="4">
        <v>79014173</v>
      </c>
      <c r="D64" s="5">
        <v>81456067.319472924</v>
      </c>
    </row>
    <row r="65" spans="1:4" x14ac:dyDescent="0.2">
      <c r="A65" s="3">
        <v>39539</v>
      </c>
      <c r="B65" s="8">
        <f t="shared" si="1"/>
        <v>2008</v>
      </c>
      <c r="C65" s="4">
        <v>75002971</v>
      </c>
      <c r="D65" s="5">
        <v>76842557.760491982</v>
      </c>
    </row>
    <row r="66" spans="1:4" x14ac:dyDescent="0.2">
      <c r="A66" s="3">
        <v>39569</v>
      </c>
      <c r="B66" s="8">
        <f t="shared" ref="B66:B97" si="2">YEAR(A66)</f>
        <v>2008</v>
      </c>
      <c r="C66" s="4">
        <v>75240970</v>
      </c>
      <c r="D66" s="5">
        <v>78832672.914435148</v>
      </c>
    </row>
    <row r="67" spans="1:4" x14ac:dyDescent="0.2">
      <c r="A67" s="3">
        <v>39600</v>
      </c>
      <c r="B67" s="8">
        <f t="shared" si="2"/>
        <v>2008</v>
      </c>
      <c r="C67" s="4">
        <v>78608887</v>
      </c>
      <c r="D67" s="5">
        <v>79906368.970134735</v>
      </c>
    </row>
    <row r="68" spans="1:4" x14ac:dyDescent="0.2">
      <c r="A68" s="3">
        <v>39630</v>
      </c>
      <c r="B68" s="8">
        <f t="shared" si="2"/>
        <v>2008</v>
      </c>
      <c r="C68" s="4">
        <v>84457848</v>
      </c>
      <c r="D68" s="5">
        <v>86673078.953599647</v>
      </c>
    </row>
    <row r="69" spans="1:4" x14ac:dyDescent="0.2">
      <c r="A69" s="3">
        <v>39661</v>
      </c>
      <c r="B69" s="8">
        <f t="shared" si="2"/>
        <v>2008</v>
      </c>
      <c r="C69" s="4">
        <v>80678707</v>
      </c>
      <c r="D69" s="5">
        <v>84892419.757457942</v>
      </c>
    </row>
    <row r="70" spans="1:4" x14ac:dyDescent="0.2">
      <c r="A70" s="3">
        <v>39692</v>
      </c>
      <c r="B70" s="8">
        <f t="shared" si="2"/>
        <v>2008</v>
      </c>
      <c r="C70" s="4">
        <v>76880780</v>
      </c>
      <c r="D70" s="5">
        <v>79255144.996222794</v>
      </c>
    </row>
    <row r="71" spans="1:4" x14ac:dyDescent="0.2">
      <c r="A71" s="3">
        <v>39722</v>
      </c>
      <c r="B71" s="8">
        <f t="shared" si="2"/>
        <v>2008</v>
      </c>
      <c r="C71" s="4">
        <v>74988368</v>
      </c>
      <c r="D71" s="5">
        <v>72671574.731515944</v>
      </c>
    </row>
    <row r="72" spans="1:4" x14ac:dyDescent="0.2">
      <c r="A72" s="3">
        <v>39753</v>
      </c>
      <c r="B72" s="8">
        <f t="shared" si="2"/>
        <v>2008</v>
      </c>
      <c r="C72" s="4">
        <v>73331592</v>
      </c>
      <c r="D72" s="5">
        <v>72093607.049571544</v>
      </c>
    </row>
    <row r="73" spans="1:4" x14ac:dyDescent="0.2">
      <c r="A73" s="3">
        <v>39783</v>
      </c>
      <c r="B73" s="8">
        <f t="shared" si="2"/>
        <v>2008</v>
      </c>
      <c r="C73" s="4">
        <v>75182782</v>
      </c>
      <c r="D73" s="5">
        <v>74050026.705297291</v>
      </c>
    </row>
    <row r="74" spans="1:4" x14ac:dyDescent="0.2">
      <c r="A74" s="3">
        <v>39814</v>
      </c>
      <c r="B74" s="8">
        <f t="shared" si="2"/>
        <v>2009</v>
      </c>
      <c r="C74" s="4">
        <v>78477185</v>
      </c>
      <c r="D74" s="5">
        <v>77172295.990078017</v>
      </c>
    </row>
    <row r="75" spans="1:4" x14ac:dyDescent="0.2">
      <c r="A75" s="3">
        <v>39845</v>
      </c>
      <c r="B75" s="8">
        <f t="shared" si="2"/>
        <v>2009</v>
      </c>
      <c r="C75" s="4">
        <v>69813296</v>
      </c>
      <c r="D75" s="5">
        <v>71600907.368247673</v>
      </c>
    </row>
    <row r="76" spans="1:4" x14ac:dyDescent="0.2">
      <c r="A76" s="3">
        <v>39873</v>
      </c>
      <c r="B76" s="8">
        <f t="shared" si="2"/>
        <v>2009</v>
      </c>
      <c r="C76" s="4">
        <v>74798495</v>
      </c>
      <c r="D76" s="5">
        <v>75749771.243113086</v>
      </c>
    </row>
    <row r="77" spans="1:4" x14ac:dyDescent="0.2">
      <c r="A77" s="3">
        <v>39904</v>
      </c>
      <c r="B77" s="8">
        <f t="shared" si="2"/>
        <v>2009</v>
      </c>
      <c r="C77" s="4">
        <v>69997321</v>
      </c>
      <c r="D77" s="5">
        <v>71131394.383397892</v>
      </c>
    </row>
    <row r="78" spans="1:4" x14ac:dyDescent="0.2">
      <c r="A78" s="3">
        <v>39934</v>
      </c>
      <c r="B78" s="8">
        <f t="shared" si="2"/>
        <v>2009</v>
      </c>
      <c r="C78" s="4">
        <v>71065529</v>
      </c>
      <c r="D78" s="5">
        <v>73342971.720749974</v>
      </c>
    </row>
    <row r="79" spans="1:4" x14ac:dyDescent="0.2">
      <c r="A79" s="3">
        <v>39965</v>
      </c>
      <c r="B79" s="8">
        <f t="shared" si="2"/>
        <v>2009</v>
      </c>
      <c r="C79" s="4">
        <v>72571304</v>
      </c>
      <c r="D79" s="5">
        <v>74251179.551484674</v>
      </c>
    </row>
    <row r="80" spans="1:4" x14ac:dyDescent="0.2">
      <c r="A80" s="3">
        <v>39995</v>
      </c>
      <c r="B80" s="8">
        <f t="shared" si="2"/>
        <v>2009</v>
      </c>
      <c r="C80" s="4">
        <v>76270069</v>
      </c>
      <c r="D80" s="5">
        <v>80842666.708516136</v>
      </c>
    </row>
    <row r="81" spans="1:4" x14ac:dyDescent="0.2">
      <c r="A81" s="3">
        <v>40026</v>
      </c>
      <c r="B81" s="8">
        <f t="shared" si="2"/>
        <v>2009</v>
      </c>
      <c r="C81" s="4">
        <v>77615469</v>
      </c>
      <c r="D81" s="5">
        <v>79779934.370678067</v>
      </c>
    </row>
    <row r="82" spans="1:4" x14ac:dyDescent="0.2">
      <c r="A82" s="3">
        <v>40057</v>
      </c>
      <c r="B82" s="8">
        <f t="shared" si="2"/>
        <v>2009</v>
      </c>
      <c r="C82" s="4">
        <v>72243328</v>
      </c>
      <c r="D82" s="5">
        <v>74264342.127799481</v>
      </c>
    </row>
    <row r="83" spans="1:4" x14ac:dyDescent="0.2">
      <c r="A83" s="3">
        <v>40087</v>
      </c>
      <c r="B83" s="8">
        <f t="shared" si="2"/>
        <v>2009</v>
      </c>
      <c r="C83" s="4">
        <v>71678170</v>
      </c>
      <c r="D83" s="5">
        <v>73209411.462651879</v>
      </c>
    </row>
    <row r="84" spans="1:4" x14ac:dyDescent="0.2">
      <c r="A84" s="3">
        <v>40118</v>
      </c>
      <c r="B84" s="8">
        <f t="shared" si="2"/>
        <v>2009</v>
      </c>
      <c r="C84" s="4">
        <v>70515402</v>
      </c>
      <c r="D84" s="5">
        <v>71920817.87350525</v>
      </c>
    </row>
    <row r="85" spans="1:4" x14ac:dyDescent="0.2">
      <c r="A85" s="3">
        <v>40148</v>
      </c>
      <c r="B85" s="8">
        <f t="shared" si="2"/>
        <v>2009</v>
      </c>
      <c r="C85" s="4">
        <v>74049852</v>
      </c>
      <c r="D85" s="5">
        <v>74631669.143041596</v>
      </c>
    </row>
    <row r="86" spans="1:4" x14ac:dyDescent="0.2">
      <c r="A86" s="3">
        <v>40179</v>
      </c>
      <c r="B86" s="8">
        <f t="shared" si="2"/>
        <v>2010</v>
      </c>
      <c r="C86" s="4">
        <v>77865432</v>
      </c>
      <c r="D86" s="5">
        <v>77632255.909465775</v>
      </c>
    </row>
    <row r="87" spans="1:4" x14ac:dyDescent="0.2">
      <c r="A87" s="3">
        <v>40210</v>
      </c>
      <c r="B87" s="8">
        <f t="shared" si="2"/>
        <v>2010</v>
      </c>
      <c r="C87" s="4">
        <v>70892677</v>
      </c>
      <c r="D87" s="5">
        <v>72384542.786463842</v>
      </c>
    </row>
    <row r="88" spans="1:4" x14ac:dyDescent="0.2">
      <c r="A88" s="3">
        <v>40238</v>
      </c>
      <c r="B88" s="8">
        <f t="shared" si="2"/>
        <v>2010</v>
      </c>
      <c r="C88" s="4">
        <v>76083324</v>
      </c>
      <c r="D88" s="5">
        <v>76238934.966906428</v>
      </c>
    </row>
    <row r="89" spans="1:4" x14ac:dyDescent="0.2">
      <c r="A89" s="3">
        <v>40269</v>
      </c>
      <c r="B89" s="8">
        <f t="shared" si="2"/>
        <v>2010</v>
      </c>
      <c r="C89" s="4">
        <v>70016664</v>
      </c>
      <c r="D89" s="5">
        <v>71608389.855355561</v>
      </c>
    </row>
    <row r="90" spans="1:4" x14ac:dyDescent="0.2">
      <c r="A90" s="3">
        <v>40299</v>
      </c>
      <c r="B90" s="8">
        <f t="shared" si="2"/>
        <v>2010</v>
      </c>
      <c r="C90" s="4">
        <v>75214102</v>
      </c>
      <c r="D90" s="5">
        <v>72997393.368617386</v>
      </c>
    </row>
    <row r="91" spans="1:4" x14ac:dyDescent="0.2">
      <c r="A91" s="3">
        <v>40330</v>
      </c>
      <c r="B91" s="8">
        <f t="shared" si="2"/>
        <v>2010</v>
      </c>
      <c r="C91" s="4">
        <v>78113215</v>
      </c>
      <c r="D91" s="5">
        <v>74436136.979386613</v>
      </c>
    </row>
    <row r="92" spans="1:4" x14ac:dyDescent="0.2">
      <c r="A92" s="3">
        <v>40360</v>
      </c>
      <c r="B92" s="8">
        <f t="shared" si="2"/>
        <v>2010</v>
      </c>
      <c r="C92" s="4">
        <v>83811408</v>
      </c>
      <c r="D92" s="5">
        <v>81689577.036277726</v>
      </c>
    </row>
    <row r="93" spans="1:4" x14ac:dyDescent="0.2">
      <c r="A93" s="3">
        <v>40391</v>
      </c>
      <c r="B93" s="8">
        <f t="shared" si="2"/>
        <v>2010</v>
      </c>
      <c r="C93" s="4">
        <v>83014987</v>
      </c>
      <c r="D93" s="5">
        <v>80461356.473474741</v>
      </c>
    </row>
    <row r="94" spans="1:4" x14ac:dyDescent="0.2">
      <c r="A94" s="3">
        <v>40422</v>
      </c>
      <c r="B94" s="8">
        <f t="shared" si="2"/>
        <v>2010</v>
      </c>
      <c r="C94" s="4">
        <v>73574953</v>
      </c>
      <c r="D94" s="5">
        <v>74461467.807537094</v>
      </c>
    </row>
    <row r="95" spans="1:4" x14ac:dyDescent="0.2">
      <c r="A95" s="3">
        <v>40452</v>
      </c>
      <c r="B95" s="8">
        <f t="shared" si="2"/>
        <v>2010</v>
      </c>
      <c r="C95" s="4">
        <v>71065323</v>
      </c>
      <c r="D95" s="5">
        <v>72316261.777914822</v>
      </c>
    </row>
    <row r="96" spans="1:4" x14ac:dyDescent="0.2">
      <c r="A96" s="3">
        <v>40483</v>
      </c>
      <c r="B96" s="8">
        <f t="shared" si="2"/>
        <v>2010</v>
      </c>
      <c r="C96" s="4">
        <v>71655511</v>
      </c>
      <c r="D96" s="5">
        <v>71918384.223138109</v>
      </c>
    </row>
    <row r="97" spans="1:4" x14ac:dyDescent="0.2">
      <c r="A97" s="3">
        <v>40513</v>
      </c>
      <c r="B97" s="8">
        <f t="shared" si="2"/>
        <v>2010</v>
      </c>
      <c r="C97" s="4">
        <v>74889412</v>
      </c>
      <c r="D97" s="5">
        <v>74424808.861835465</v>
      </c>
    </row>
    <row r="98" spans="1:4" x14ac:dyDescent="0.2">
      <c r="A98" s="3">
        <v>40544</v>
      </c>
      <c r="B98" s="8">
        <f t="shared" ref="B98:B129" si="3">YEAR(A98)</f>
        <v>2011</v>
      </c>
      <c r="C98" s="4">
        <v>79314255</v>
      </c>
      <c r="D98" s="5">
        <v>77809912.386266336</v>
      </c>
    </row>
    <row r="99" spans="1:4" x14ac:dyDescent="0.2">
      <c r="A99" s="3">
        <v>40575</v>
      </c>
      <c r="B99" s="8">
        <f t="shared" si="3"/>
        <v>2011</v>
      </c>
      <c r="C99" s="4">
        <v>71604165</v>
      </c>
      <c r="D99" s="5">
        <v>72087637.441673875</v>
      </c>
    </row>
    <row r="100" spans="1:4" x14ac:dyDescent="0.2">
      <c r="A100" s="3">
        <v>40603</v>
      </c>
      <c r="B100" s="8">
        <f t="shared" si="3"/>
        <v>2011</v>
      </c>
      <c r="C100" s="4">
        <v>79168308</v>
      </c>
      <c r="D100" s="5">
        <v>75817913.453392759</v>
      </c>
    </row>
    <row r="101" spans="1:4" x14ac:dyDescent="0.2">
      <c r="A101" s="3">
        <v>40634</v>
      </c>
      <c r="B101" s="8">
        <f t="shared" si="3"/>
        <v>2011</v>
      </c>
      <c r="C101" s="4">
        <v>71394821</v>
      </c>
      <c r="D101" s="5">
        <v>71228740.398083121</v>
      </c>
    </row>
    <row r="102" spans="1:4" x14ac:dyDescent="0.2">
      <c r="A102" s="3">
        <v>40664</v>
      </c>
      <c r="B102" s="8">
        <f t="shared" si="3"/>
        <v>2011</v>
      </c>
      <c r="C102" s="4">
        <v>74077734</v>
      </c>
      <c r="D102" s="5">
        <v>73291865.063040227</v>
      </c>
    </row>
    <row r="103" spans="1:4" x14ac:dyDescent="0.2">
      <c r="A103" s="3">
        <v>40695</v>
      </c>
      <c r="B103" s="8">
        <f t="shared" si="3"/>
        <v>2011</v>
      </c>
      <c r="C103" s="4">
        <v>76932742</v>
      </c>
      <c r="D103" s="5">
        <v>74711139.470872417</v>
      </c>
    </row>
    <row r="104" spans="1:4" x14ac:dyDescent="0.2">
      <c r="A104" s="3">
        <v>40725</v>
      </c>
      <c r="B104" s="8">
        <f t="shared" si="3"/>
        <v>2011</v>
      </c>
      <c r="C104" s="4">
        <v>84466569</v>
      </c>
      <c r="D104" s="5">
        <v>81623868.476365194</v>
      </c>
    </row>
    <row r="105" spans="1:4" x14ac:dyDescent="0.2">
      <c r="A105" s="3">
        <v>40756</v>
      </c>
      <c r="B105" s="8">
        <f t="shared" si="3"/>
        <v>2011</v>
      </c>
      <c r="C105" s="4">
        <v>82014098</v>
      </c>
      <c r="D105" s="5">
        <v>80222858.737495914</v>
      </c>
    </row>
    <row r="106" spans="1:4" x14ac:dyDescent="0.2">
      <c r="A106" s="3">
        <v>40787</v>
      </c>
      <c r="B106" s="8">
        <f t="shared" si="3"/>
        <v>2011</v>
      </c>
      <c r="C106" s="4">
        <v>74299994</v>
      </c>
      <c r="D106" s="5">
        <v>74551512.87112093</v>
      </c>
    </row>
    <row r="107" spans="1:4" x14ac:dyDescent="0.2">
      <c r="A107" s="3">
        <v>40817</v>
      </c>
      <c r="B107" s="8">
        <f t="shared" si="3"/>
        <v>2011</v>
      </c>
      <c r="C107" s="4">
        <v>71946177</v>
      </c>
      <c r="D107" s="5">
        <v>72768920.746201187</v>
      </c>
    </row>
    <row r="108" spans="1:4" x14ac:dyDescent="0.2">
      <c r="A108" s="3">
        <v>40848</v>
      </c>
      <c r="B108" s="8">
        <f t="shared" si="3"/>
        <v>2011</v>
      </c>
      <c r="C108" s="4">
        <v>70880320</v>
      </c>
      <c r="D108" s="5">
        <v>71292936.078785449</v>
      </c>
    </row>
    <row r="109" spans="1:4" x14ac:dyDescent="0.2">
      <c r="A109" s="3">
        <v>40878</v>
      </c>
      <c r="B109" s="8">
        <f t="shared" si="3"/>
        <v>2011</v>
      </c>
      <c r="C109" s="4">
        <v>72129927</v>
      </c>
      <c r="D109" s="5">
        <v>73957547.991346315</v>
      </c>
    </row>
    <row r="110" spans="1:4" x14ac:dyDescent="0.2">
      <c r="A110" s="3">
        <v>40909</v>
      </c>
      <c r="B110" s="8">
        <f t="shared" si="3"/>
        <v>2012</v>
      </c>
      <c r="C110" s="4">
        <v>77199795</v>
      </c>
      <c r="D110" s="5">
        <v>77089551.877595559</v>
      </c>
    </row>
    <row r="111" spans="1:4" x14ac:dyDescent="0.2">
      <c r="A111" s="3">
        <v>40940</v>
      </c>
      <c r="B111" s="8">
        <f t="shared" si="3"/>
        <v>2012</v>
      </c>
      <c r="C111" s="4">
        <v>72250757</v>
      </c>
      <c r="D111" s="5">
        <v>73470552.809951603</v>
      </c>
    </row>
    <row r="112" spans="1:4" x14ac:dyDescent="0.2">
      <c r="A112" s="3">
        <v>40969</v>
      </c>
      <c r="B112" s="8">
        <f t="shared" si="3"/>
        <v>2012</v>
      </c>
      <c r="C112" s="4">
        <v>74228247</v>
      </c>
      <c r="D112" s="5">
        <v>75586716.66851531</v>
      </c>
    </row>
    <row r="113" spans="1:4" x14ac:dyDescent="0.2">
      <c r="A113" s="3">
        <v>41000</v>
      </c>
      <c r="B113" s="8">
        <f t="shared" si="3"/>
        <v>2012</v>
      </c>
      <c r="C113" s="4">
        <v>69239673</v>
      </c>
      <c r="D113" s="5">
        <v>71481840.036264747</v>
      </c>
    </row>
    <row r="114" spans="1:4" x14ac:dyDescent="0.2">
      <c r="A114" s="3">
        <v>41030</v>
      </c>
      <c r="B114" s="8">
        <f t="shared" si="3"/>
        <v>2012</v>
      </c>
      <c r="C114" s="4">
        <v>75036444</v>
      </c>
      <c r="D114" s="5">
        <v>73710452.92618677</v>
      </c>
    </row>
    <row r="115" spans="1:4" x14ac:dyDescent="0.2">
      <c r="A115" s="3">
        <v>41061</v>
      </c>
      <c r="B115" s="8">
        <f t="shared" si="3"/>
        <v>2012</v>
      </c>
      <c r="C115" s="4">
        <v>77981189</v>
      </c>
      <c r="D115" s="5">
        <v>74973973.710522562</v>
      </c>
    </row>
    <row r="116" spans="1:4" x14ac:dyDescent="0.2">
      <c r="A116" s="3">
        <v>41091</v>
      </c>
      <c r="B116" s="8">
        <f t="shared" si="3"/>
        <v>2012</v>
      </c>
      <c r="C116" s="4">
        <v>84647767</v>
      </c>
      <c r="D116" s="5">
        <v>82110598.549791381</v>
      </c>
    </row>
    <row r="117" spans="1:4" x14ac:dyDescent="0.2">
      <c r="A117" s="3">
        <v>41122</v>
      </c>
      <c r="B117" s="8">
        <f t="shared" si="3"/>
        <v>2012</v>
      </c>
      <c r="C117" s="4">
        <v>81855567</v>
      </c>
      <c r="D117" s="5">
        <v>80244761.590800092</v>
      </c>
    </row>
    <row r="118" spans="1:4" x14ac:dyDescent="0.2">
      <c r="A118" s="3">
        <v>41153</v>
      </c>
      <c r="B118" s="8">
        <f t="shared" si="3"/>
        <v>2012</v>
      </c>
      <c r="C118" s="4">
        <v>74012181</v>
      </c>
      <c r="D118" s="5">
        <v>74884922.971417889</v>
      </c>
    </row>
    <row r="119" spans="1:4" x14ac:dyDescent="0.2">
      <c r="A119" s="3">
        <v>41183</v>
      </c>
      <c r="B119" s="8">
        <f t="shared" si="3"/>
        <v>2012</v>
      </c>
      <c r="C119" s="4">
        <v>72712948</v>
      </c>
      <c r="D119" s="5">
        <v>72868700.411253542</v>
      </c>
    </row>
    <row r="120" spans="1:4" x14ac:dyDescent="0.2">
      <c r="A120" s="3">
        <v>41214</v>
      </c>
      <c r="B120" s="8">
        <f t="shared" si="3"/>
        <v>2012</v>
      </c>
      <c r="C120" s="4">
        <v>72147206</v>
      </c>
      <c r="D120" s="5">
        <v>72356441.289221689</v>
      </c>
    </row>
    <row r="121" spans="1:4" x14ac:dyDescent="0.2">
      <c r="A121" s="3">
        <v>41244</v>
      </c>
      <c r="B121" s="8">
        <f t="shared" si="3"/>
        <v>2012</v>
      </c>
      <c r="C121" s="4">
        <v>72026072</v>
      </c>
      <c r="D121" s="5">
        <v>74288524.441276133</v>
      </c>
    </row>
    <row r="122" spans="1:4" x14ac:dyDescent="0.2">
      <c r="A122" s="3">
        <v>41275</v>
      </c>
      <c r="B122" s="8">
        <f t="shared" si="3"/>
        <v>2013</v>
      </c>
      <c r="D122" s="5">
        <v>77240438.200357676</v>
      </c>
    </row>
    <row r="123" spans="1:4" x14ac:dyDescent="0.2">
      <c r="A123" s="3">
        <v>41306</v>
      </c>
      <c r="B123" s="8">
        <f t="shared" si="3"/>
        <v>2013</v>
      </c>
      <c r="D123" s="5">
        <v>71243160.764279425</v>
      </c>
    </row>
    <row r="124" spans="1:4" x14ac:dyDescent="0.2">
      <c r="A124" s="3">
        <v>41334</v>
      </c>
      <c r="B124" s="8">
        <f t="shared" si="3"/>
        <v>2013</v>
      </c>
      <c r="D124" s="5">
        <v>75808178.851924241</v>
      </c>
    </row>
    <row r="125" spans="1:4" x14ac:dyDescent="0.2">
      <c r="A125" s="3">
        <v>41365</v>
      </c>
      <c r="B125" s="8">
        <f t="shared" si="3"/>
        <v>2013</v>
      </c>
      <c r="D125" s="5">
        <v>71216572.146247476</v>
      </c>
    </row>
    <row r="126" spans="1:4" x14ac:dyDescent="0.2">
      <c r="A126" s="3">
        <v>41395</v>
      </c>
      <c r="B126" s="8">
        <f t="shared" si="3"/>
        <v>2013</v>
      </c>
      <c r="D126" s="5">
        <v>73294298.713407353</v>
      </c>
    </row>
    <row r="127" spans="1:4" x14ac:dyDescent="0.2">
      <c r="A127" s="3">
        <v>41426</v>
      </c>
      <c r="B127" s="8">
        <f t="shared" si="3"/>
        <v>2013</v>
      </c>
      <c r="D127" s="5">
        <v>74728175.023442343</v>
      </c>
    </row>
    <row r="128" spans="1:4" x14ac:dyDescent="0.2">
      <c r="A128" s="3">
        <v>41456</v>
      </c>
      <c r="B128" s="8">
        <f t="shared" si="3"/>
        <v>2013</v>
      </c>
      <c r="D128" s="5">
        <v>81643337.67930223</v>
      </c>
    </row>
    <row r="129" spans="1:4" x14ac:dyDescent="0.2">
      <c r="A129" s="3">
        <v>41487</v>
      </c>
      <c r="B129" s="8">
        <f t="shared" si="3"/>
        <v>2013</v>
      </c>
      <c r="D129" s="5">
        <v>80247195.241167217</v>
      </c>
    </row>
    <row r="130" spans="1:4" x14ac:dyDescent="0.2">
      <c r="A130" s="3">
        <v>41518</v>
      </c>
      <c r="B130" s="8">
        <f t="shared" ref="B130:B145" si="4">YEAR(A130)</f>
        <v>2013</v>
      </c>
      <c r="D130" s="5">
        <v>74570982.074057981</v>
      </c>
    </row>
    <row r="131" spans="1:4" x14ac:dyDescent="0.2">
      <c r="A131" s="3">
        <v>41548</v>
      </c>
      <c r="B131" s="8">
        <f t="shared" si="4"/>
        <v>2013</v>
      </c>
      <c r="D131" s="5">
        <v>72764053.445466921</v>
      </c>
    </row>
    <row r="132" spans="1:4" x14ac:dyDescent="0.2">
      <c r="A132" s="3">
        <v>41579</v>
      </c>
      <c r="B132" s="8">
        <f t="shared" si="4"/>
        <v>2013</v>
      </c>
      <c r="D132" s="5">
        <v>71266165.92474702</v>
      </c>
    </row>
    <row r="133" spans="1:4" x14ac:dyDescent="0.2">
      <c r="A133" s="3">
        <v>41609</v>
      </c>
      <c r="B133" s="8">
        <f t="shared" si="4"/>
        <v>2013</v>
      </c>
      <c r="D133" s="5">
        <v>73933211.487674996</v>
      </c>
    </row>
    <row r="134" spans="1:4" x14ac:dyDescent="0.2">
      <c r="A134" s="3">
        <v>41640</v>
      </c>
      <c r="B134" s="8">
        <f t="shared" si="4"/>
        <v>2014</v>
      </c>
      <c r="D134" s="5">
        <v>77084684.576861292</v>
      </c>
    </row>
    <row r="135" spans="1:4" x14ac:dyDescent="0.2">
      <c r="A135" s="3">
        <v>41671</v>
      </c>
      <c r="B135" s="8">
        <f t="shared" si="4"/>
        <v>2014</v>
      </c>
      <c r="D135" s="5">
        <v>73224152.163124055</v>
      </c>
    </row>
    <row r="136" spans="1:4" x14ac:dyDescent="0.2">
      <c r="A136" s="3">
        <v>41699</v>
      </c>
      <c r="B136" s="8">
        <f t="shared" si="4"/>
        <v>2014</v>
      </c>
      <c r="D136" s="5">
        <v>75803311.551189974</v>
      </c>
    </row>
    <row r="137" spans="1:4" x14ac:dyDescent="0.2">
      <c r="A137" s="3">
        <v>41730</v>
      </c>
      <c r="B137" s="8">
        <f t="shared" si="4"/>
        <v>2014</v>
      </c>
      <c r="D137" s="5">
        <v>71209271.195146069</v>
      </c>
    </row>
    <row r="138" spans="1:4" x14ac:dyDescent="0.2">
      <c r="A138" s="3">
        <v>41760</v>
      </c>
      <c r="B138" s="8">
        <f t="shared" si="4"/>
        <v>2014</v>
      </c>
      <c r="D138" s="5">
        <v>73299166.014141634</v>
      </c>
    </row>
    <row r="139" spans="1:4" x14ac:dyDescent="0.2">
      <c r="A139" s="3">
        <v>41791</v>
      </c>
      <c r="B139" s="8">
        <f t="shared" si="4"/>
        <v>2014</v>
      </c>
      <c r="D139" s="5">
        <v>74735475.97454372</v>
      </c>
    </row>
    <row r="140" spans="1:4" x14ac:dyDescent="0.2">
      <c r="A140" s="3">
        <v>41821</v>
      </c>
      <c r="B140" s="8">
        <f t="shared" si="4"/>
        <v>2014</v>
      </c>
      <c r="D140" s="5">
        <v>81653072.280770749</v>
      </c>
    </row>
    <row r="141" spans="1:4" x14ac:dyDescent="0.2">
      <c r="A141" s="3">
        <v>41852</v>
      </c>
      <c r="B141" s="8">
        <f t="shared" si="4"/>
        <v>2014</v>
      </c>
      <c r="D141" s="5">
        <v>80259363.493002877</v>
      </c>
    </row>
    <row r="142" spans="1:4" x14ac:dyDescent="0.2">
      <c r="A142" s="3">
        <v>41883</v>
      </c>
      <c r="B142" s="8">
        <f t="shared" si="4"/>
        <v>2014</v>
      </c>
      <c r="D142" s="5">
        <v>74580716.675526515</v>
      </c>
    </row>
    <row r="143" spans="1:4" x14ac:dyDescent="0.2">
      <c r="A143" s="3">
        <v>41913</v>
      </c>
      <c r="B143" s="8">
        <f t="shared" si="4"/>
        <v>2014</v>
      </c>
      <c r="D143" s="5">
        <v>72759186.144732654</v>
      </c>
    </row>
    <row r="144" spans="1:4" x14ac:dyDescent="0.2">
      <c r="A144" s="3">
        <v>41944</v>
      </c>
      <c r="B144" s="8">
        <f t="shared" si="4"/>
        <v>2014</v>
      </c>
      <c r="D144" s="5">
        <v>71256431.323278487</v>
      </c>
    </row>
    <row r="145" spans="1:4" x14ac:dyDescent="0.2">
      <c r="A145" s="3">
        <v>41974</v>
      </c>
      <c r="B145" s="8">
        <f t="shared" si="4"/>
        <v>2014</v>
      </c>
      <c r="D145" s="5">
        <v>73921043.235839352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C15"/>
  <sheetViews>
    <sheetView workbookViewId="0">
      <selection activeCell="A2" sqref="A2:C15"/>
    </sheetView>
  </sheetViews>
  <sheetFormatPr defaultRowHeight="15" x14ac:dyDescent="0.25"/>
  <cols>
    <col min="1" max="1" width="5" customWidth="1"/>
    <col min="2" max="2" width="11.7109375" customWidth="1"/>
    <col min="3" max="3" width="17.5703125" customWidth="1"/>
  </cols>
  <sheetData>
    <row r="2" spans="1:3" x14ac:dyDescent="0.25">
      <c r="A2" s="13" t="s">
        <v>43</v>
      </c>
    </row>
    <row r="3" spans="1:3" x14ac:dyDescent="0.25">
      <c r="B3" t="s">
        <v>41</v>
      </c>
      <c r="C3" t="s">
        <v>35</v>
      </c>
    </row>
    <row r="4" spans="1:3" x14ac:dyDescent="0.25">
      <c r="A4" s="9">
        <v>2003</v>
      </c>
      <c r="B4" s="10">
        <v>948772253</v>
      </c>
      <c r="C4" s="10">
        <v>962488808.87364078</v>
      </c>
    </row>
    <row r="5" spans="1:3" x14ac:dyDescent="0.25">
      <c r="A5" s="9">
        <v>2004</v>
      </c>
      <c r="B5" s="10">
        <v>961376211</v>
      </c>
      <c r="C5" s="10">
        <v>963616190.95336962</v>
      </c>
    </row>
    <row r="6" spans="1:3" x14ac:dyDescent="0.25">
      <c r="A6" s="9">
        <v>2005</v>
      </c>
      <c r="B6" s="10">
        <v>995372696</v>
      </c>
      <c r="C6" s="10">
        <v>964133956.52182114</v>
      </c>
    </row>
    <row r="7" spans="1:3" x14ac:dyDescent="0.25">
      <c r="A7" s="9">
        <v>2006</v>
      </c>
      <c r="B7" s="10">
        <v>964783883</v>
      </c>
      <c r="C7" s="10">
        <v>961362028.75365901</v>
      </c>
    </row>
    <row r="8" spans="1:3" x14ac:dyDescent="0.25">
      <c r="A8" s="9">
        <v>2007</v>
      </c>
      <c r="B8" s="10">
        <v>969279393</v>
      </c>
      <c r="C8" s="10">
        <v>963508508.37746859</v>
      </c>
    </row>
    <row r="9" spans="1:3" x14ac:dyDescent="0.25">
      <c r="A9" s="9">
        <v>2008</v>
      </c>
      <c r="B9" s="10">
        <v>933504991</v>
      </c>
      <c r="C9" s="10">
        <v>948052405.30888677</v>
      </c>
    </row>
    <row r="10" spans="1:3" x14ac:dyDescent="0.25">
      <c r="A10" s="9">
        <v>2009</v>
      </c>
      <c r="B10" s="10">
        <v>879095420</v>
      </c>
      <c r="C10" s="10">
        <v>897897361.94326365</v>
      </c>
    </row>
    <row r="11" spans="1:3" x14ac:dyDescent="0.25">
      <c r="A11" s="9">
        <v>2010</v>
      </c>
      <c r="B11" s="10">
        <v>906197008</v>
      </c>
      <c r="C11" s="10">
        <v>900569510.04637361</v>
      </c>
    </row>
    <row r="12" spans="1:3" x14ac:dyDescent="0.25">
      <c r="A12" s="9">
        <v>2011</v>
      </c>
      <c r="B12" s="10">
        <v>908229110</v>
      </c>
      <c r="C12" s="10">
        <v>899364853.11464369</v>
      </c>
    </row>
    <row r="13" spans="1:3" x14ac:dyDescent="0.25">
      <c r="A13" s="9">
        <v>2012</v>
      </c>
      <c r="B13" s="10">
        <v>903337846</v>
      </c>
      <c r="C13" s="10">
        <v>903067037.28279734</v>
      </c>
    </row>
    <row r="14" spans="1:3" x14ac:dyDescent="0.25">
      <c r="A14" s="9">
        <v>2013</v>
      </c>
      <c r="B14" s="10"/>
      <c r="C14" s="10">
        <v>897955769.55207467</v>
      </c>
    </row>
    <row r="15" spans="1:3" x14ac:dyDescent="0.25">
      <c r="A15" s="9">
        <v>2014</v>
      </c>
      <c r="B15" s="10"/>
      <c r="C15" s="10">
        <v>899785874.62815738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Monthly Data</vt:lpstr>
      <vt:lpstr>OLS Model</vt:lpstr>
      <vt:lpstr>Predicted Monthly Data</vt:lpstr>
      <vt:lpstr>Predicted Monthly Data Summ</vt:lpstr>
      <vt:lpstr>PredictedAnnualDataSumm</vt:lpstr>
      <vt:lpstr>PredictedAnnualDataSumm2</vt:lpstr>
      <vt:lpstr>Normalized Monthly Data</vt:lpstr>
      <vt:lpstr>Normalized Monthly Data Summ</vt:lpstr>
      <vt:lpstr>NormalizedAnnualDataSumm</vt:lpstr>
      <vt:lpstr>NormalizedAnnualDataSumm2</vt:lpstr>
      <vt:lpstr>const</vt:lpstr>
      <vt:lpstr>d_TorFTE_1</vt:lpstr>
      <vt:lpstr>GSgtStrucD</vt:lpstr>
      <vt:lpstr>MonthDays</vt:lpstr>
      <vt:lpstr>PearsonCDD</vt:lpstr>
      <vt:lpstr>PearsonHDD</vt:lpstr>
      <vt:lpstr>Shoulder2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Benum</dc:creator>
  <cp:lastModifiedBy>Martin Benum</cp:lastModifiedBy>
  <dcterms:created xsi:type="dcterms:W3CDTF">2013-12-10T17:59:21Z</dcterms:created>
  <dcterms:modified xsi:type="dcterms:W3CDTF">2014-02-07T17:09:40Z</dcterms:modified>
</cp:coreProperties>
</file>