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pivotTables/pivotTable3.xml" ContentType="application/vnd.openxmlformats-officedocument.spreadsheetml.pivotTab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hidePivotFieldList="1" defaultThemeVersion="124226"/>
  <bookViews>
    <workbookView xWindow="480" yWindow="90" windowWidth="18195" windowHeight="7230" tabRatio="730" activeTab="2"/>
  </bookViews>
  <sheets>
    <sheet name="Monthly Data" sheetId="1" r:id="rId1"/>
    <sheet name="OLS Model" sheetId="2" state="hidden" r:id="rId2"/>
    <sheet name="OLS" sheetId="39" r:id="rId3"/>
    <sheet name="Predicted Monthly Data" sheetId="31" r:id="rId4"/>
    <sheet name="Predicted Monthly Data Summ" sheetId="32" r:id="rId5"/>
    <sheet name="PredictedAnnualDataSumm" sheetId="35" r:id="rId6"/>
    <sheet name="PredictedAnnualDataSumm2" sheetId="36" r:id="rId7"/>
    <sheet name="Normalized Monthly Data" sheetId="33" r:id="rId8"/>
    <sheet name="Normalized Monthly Data Summ" sheetId="34" r:id="rId9"/>
    <sheet name="NormalizedAnnualDataSumm" sheetId="37" r:id="rId10"/>
    <sheet name="NormalizedAnnualDataSumm2" sheetId="38" r:id="rId11"/>
  </sheets>
  <definedNames>
    <definedName name="const" localSheetId="2">OLS!$B$5</definedName>
    <definedName name="const">'OLS Model'!$B$5</definedName>
    <definedName name="Increment" localSheetId="2">OLS!$B$12</definedName>
    <definedName name="Increment">'OLS Model'!$B$12</definedName>
    <definedName name="LondonCDD" localSheetId="2">OLS!$B$7</definedName>
    <definedName name="LondonCDD">'OLS Model'!$B$7</definedName>
    <definedName name="LondonHDD" localSheetId="2">OLS!$B$6</definedName>
    <definedName name="LondonHDD">'OLS Model'!$B$6</definedName>
    <definedName name="LONFTE" localSheetId="2">OLS!$B$8</definedName>
    <definedName name="LONFTE">'OLS Model'!$B$8</definedName>
    <definedName name="PeakDays" localSheetId="2">OLS!$B$9</definedName>
    <definedName name="PeakDays">'OLS Model'!$B$9</definedName>
    <definedName name="Recession" localSheetId="2">OLS!$B$13</definedName>
    <definedName name="Recession">'OLS Model'!$B$13</definedName>
    <definedName name="Shoulder1" localSheetId="2">OLS!$B$11</definedName>
    <definedName name="Shoulder1">'OLS Model'!$B$11</definedName>
    <definedName name="WorkDays" localSheetId="2">OLS!$B$10</definedName>
    <definedName name="WorkDays">'OLS Model'!$B$10</definedName>
  </definedNames>
  <calcPr calcId="145621"/>
  <pivotCaches>
    <pivotCache cacheId="24" r:id="rId12"/>
    <pivotCache cacheId="25" r:id="rId13"/>
    <pivotCache cacheId="26" r:id="rId14"/>
  </pivotCaches>
</workbook>
</file>

<file path=xl/calcChain.xml><?xml version="1.0" encoding="utf-8"?>
<calcChain xmlns="http://schemas.openxmlformats.org/spreadsheetml/2006/main">
  <c r="E6" i="38" l="1"/>
  <c r="E7" i="38"/>
  <c r="E8" i="38"/>
  <c r="E9" i="38"/>
  <c r="E10" i="38"/>
  <c r="E11" i="38"/>
  <c r="E12" i="38"/>
  <c r="E13" i="38"/>
  <c r="E14" i="38"/>
  <c r="E5" i="38"/>
  <c r="C6" i="38"/>
  <c r="C7" i="38"/>
  <c r="C8" i="38"/>
  <c r="C9" i="38"/>
  <c r="C10" i="38"/>
  <c r="C11" i="38"/>
  <c r="C12" i="38"/>
  <c r="C5" i="38"/>
  <c r="B2" i="34"/>
  <c r="B3" i="34"/>
  <c r="B4" i="34"/>
  <c r="B5" i="34"/>
  <c r="B6" i="34"/>
  <c r="B7" i="34"/>
  <c r="B8" i="34"/>
  <c r="B9" i="34"/>
  <c r="B10" i="34"/>
  <c r="B11" i="34"/>
  <c r="B12" i="34"/>
  <c r="B13" i="34"/>
  <c r="B14" i="34"/>
  <c r="B15" i="34"/>
  <c r="B16" i="34"/>
  <c r="B17" i="34"/>
  <c r="B18" i="34"/>
  <c r="B19" i="34"/>
  <c r="B20" i="34"/>
  <c r="B21" i="34"/>
  <c r="B22" i="34"/>
  <c r="B23" i="34"/>
  <c r="B24" i="34"/>
  <c r="B25" i="34"/>
  <c r="B26" i="34"/>
  <c r="B27" i="34"/>
  <c r="B28" i="34"/>
  <c r="B29" i="34"/>
  <c r="B30" i="34"/>
  <c r="B31" i="34"/>
  <c r="B32" i="34"/>
  <c r="B33" i="34"/>
  <c r="B34" i="34"/>
  <c r="B35" i="34"/>
  <c r="B36" i="34"/>
  <c r="B37" i="34"/>
  <c r="B38" i="34"/>
  <c r="B39" i="34"/>
  <c r="B40" i="34"/>
  <c r="B41" i="34"/>
  <c r="B42" i="34"/>
  <c r="B43" i="34"/>
  <c r="B44" i="34"/>
  <c r="B45" i="34"/>
  <c r="B46" i="34"/>
  <c r="B47" i="34"/>
  <c r="B48" i="34"/>
  <c r="B49" i="34"/>
  <c r="B50" i="34"/>
  <c r="B51" i="34"/>
  <c r="B52" i="34"/>
  <c r="B53" i="34"/>
  <c r="B54" i="34"/>
  <c r="B55" i="34"/>
  <c r="B56" i="34"/>
  <c r="B57" i="34"/>
  <c r="B58" i="34"/>
  <c r="B59" i="34"/>
  <c r="B60" i="34"/>
  <c r="B61" i="34"/>
  <c r="B62" i="34"/>
  <c r="B63" i="34"/>
  <c r="B64" i="34"/>
  <c r="B65" i="34"/>
  <c r="B66" i="34"/>
  <c r="B67" i="34"/>
  <c r="B68" i="34"/>
  <c r="B69" i="34"/>
  <c r="B70" i="34"/>
  <c r="B71" i="34"/>
  <c r="B72" i="34"/>
  <c r="B73" i="34"/>
  <c r="B74" i="34"/>
  <c r="B75" i="34"/>
  <c r="B76" i="34"/>
  <c r="B77" i="34"/>
  <c r="B78" i="34"/>
  <c r="B79" i="34"/>
  <c r="B80" i="34"/>
  <c r="B81" i="34"/>
  <c r="B82" i="34"/>
  <c r="B83" i="34"/>
  <c r="B84" i="34"/>
  <c r="B85" i="34"/>
  <c r="B86" i="34"/>
  <c r="B87" i="34"/>
  <c r="B88" i="34"/>
  <c r="B89" i="34"/>
  <c r="B90" i="34"/>
  <c r="B91" i="34"/>
  <c r="B92" i="34"/>
  <c r="B93" i="34"/>
  <c r="B94" i="34"/>
  <c r="B95" i="34"/>
  <c r="B96" i="34"/>
  <c r="B97" i="34"/>
  <c r="B98" i="34"/>
  <c r="B99" i="34"/>
  <c r="B100" i="34"/>
  <c r="B101" i="34"/>
  <c r="B102" i="34"/>
  <c r="B103" i="34"/>
  <c r="B104" i="34"/>
  <c r="B105" i="34"/>
  <c r="B106" i="34"/>
  <c r="B107" i="34"/>
  <c r="B108" i="34"/>
  <c r="B109" i="34"/>
  <c r="B110" i="34"/>
  <c r="B111" i="34"/>
  <c r="B112" i="34"/>
  <c r="B113" i="34"/>
  <c r="B114" i="34"/>
  <c r="B115" i="34"/>
  <c r="B116" i="34"/>
  <c r="B117" i="34"/>
  <c r="B118" i="34"/>
  <c r="B119" i="34"/>
  <c r="B120" i="34"/>
  <c r="B121" i="34"/>
  <c r="B122" i="34"/>
  <c r="B123" i="34"/>
  <c r="B124" i="34"/>
  <c r="B125" i="34"/>
  <c r="B126" i="34"/>
  <c r="B127" i="34"/>
  <c r="B128" i="34"/>
  <c r="B129" i="34"/>
  <c r="B130" i="34"/>
  <c r="B131" i="34"/>
  <c r="B132" i="34"/>
  <c r="B133" i="34"/>
  <c r="T2" i="33"/>
  <c r="T3" i="33"/>
  <c r="T4" i="33"/>
  <c r="T5" i="33"/>
  <c r="T6" i="33"/>
  <c r="T7" i="33"/>
  <c r="T8" i="33"/>
  <c r="T9" i="33"/>
  <c r="T10" i="33"/>
  <c r="T11" i="33"/>
  <c r="T12" i="33"/>
  <c r="T13" i="33"/>
  <c r="T14" i="33"/>
  <c r="T15" i="33"/>
  <c r="T16" i="33"/>
  <c r="T17" i="33"/>
  <c r="T18" i="33"/>
  <c r="T19" i="33"/>
  <c r="T20" i="33"/>
  <c r="T21" i="33"/>
  <c r="T22" i="33"/>
  <c r="T23" i="33"/>
  <c r="T24" i="33"/>
  <c r="T25" i="33"/>
  <c r="T26" i="33"/>
  <c r="T27" i="33"/>
  <c r="T28" i="33"/>
  <c r="T29" i="33"/>
  <c r="T30" i="33"/>
  <c r="T31" i="33"/>
  <c r="T32" i="33"/>
  <c r="T33" i="33"/>
  <c r="T34" i="33"/>
  <c r="T35" i="33"/>
  <c r="T36" i="33"/>
  <c r="T37" i="33"/>
  <c r="T38" i="33"/>
  <c r="T39" i="33"/>
  <c r="T40" i="33"/>
  <c r="T41" i="33"/>
  <c r="T42" i="33"/>
  <c r="T43" i="33"/>
  <c r="T44" i="33"/>
  <c r="T45" i="33"/>
  <c r="T46" i="33"/>
  <c r="T47" i="33"/>
  <c r="T48" i="33"/>
  <c r="T49" i="33"/>
  <c r="T50" i="33"/>
  <c r="T51" i="33"/>
  <c r="T52" i="33"/>
  <c r="T53" i="33"/>
  <c r="T54" i="33"/>
  <c r="T55" i="33"/>
  <c r="T56" i="33"/>
  <c r="T57" i="33"/>
  <c r="T58" i="33"/>
  <c r="T59" i="33"/>
  <c r="T60" i="33"/>
  <c r="T61" i="33"/>
  <c r="T62" i="33"/>
  <c r="T63" i="33"/>
  <c r="T64" i="33"/>
  <c r="T65" i="33"/>
  <c r="T66" i="33"/>
  <c r="T67" i="33"/>
  <c r="T68" i="33"/>
  <c r="T69" i="33"/>
  <c r="T70" i="33"/>
  <c r="T71" i="33"/>
  <c r="T72" i="33"/>
  <c r="T73" i="33"/>
  <c r="T74" i="33"/>
  <c r="T75" i="33"/>
  <c r="T76" i="33"/>
  <c r="T77" i="33"/>
  <c r="T78" i="33"/>
  <c r="T79" i="33"/>
  <c r="T80" i="33"/>
  <c r="T81" i="33"/>
  <c r="T82" i="33"/>
  <c r="T83" i="33"/>
  <c r="T84" i="33"/>
  <c r="T85" i="33"/>
  <c r="T86" i="33"/>
  <c r="T87" i="33"/>
  <c r="T88" i="33"/>
  <c r="T89" i="33"/>
  <c r="T90" i="33"/>
  <c r="T91" i="33"/>
  <c r="T92" i="33"/>
  <c r="T93" i="33"/>
  <c r="T94" i="33"/>
  <c r="T95" i="33"/>
  <c r="T96" i="33"/>
  <c r="T97" i="33"/>
  <c r="T98" i="33"/>
  <c r="T99" i="33"/>
  <c r="T100" i="33"/>
  <c r="T101" i="33"/>
  <c r="T102" i="33"/>
  <c r="T103" i="33"/>
  <c r="T104" i="33"/>
  <c r="T105" i="33"/>
  <c r="T106" i="33"/>
  <c r="T107" i="33"/>
  <c r="T108" i="33"/>
  <c r="T109" i="33"/>
  <c r="T110" i="33"/>
  <c r="T111" i="33"/>
  <c r="T112" i="33"/>
  <c r="T113" i="33"/>
  <c r="T114" i="33"/>
  <c r="T115" i="33"/>
  <c r="T116" i="33"/>
  <c r="T117" i="33"/>
  <c r="T118" i="33"/>
  <c r="T119" i="33"/>
  <c r="T120" i="33"/>
  <c r="T121" i="33"/>
  <c r="T122" i="33"/>
  <c r="T123" i="33"/>
  <c r="T124" i="33"/>
  <c r="T125" i="33"/>
  <c r="T126" i="33"/>
  <c r="T127" i="33"/>
  <c r="T128" i="33"/>
  <c r="T129" i="33"/>
  <c r="T130" i="33"/>
  <c r="T131" i="33"/>
  <c r="T132" i="33"/>
  <c r="T133" i="33"/>
  <c r="S2" i="33"/>
  <c r="S3" i="33"/>
  <c r="S4" i="33"/>
  <c r="S5" i="33"/>
  <c r="S6" i="33"/>
  <c r="S7" i="33"/>
  <c r="S8" i="33"/>
  <c r="S9" i="33"/>
  <c r="S10" i="33"/>
  <c r="S11" i="33"/>
  <c r="S12" i="33"/>
  <c r="S13" i="33"/>
  <c r="S14" i="33"/>
  <c r="S15" i="33"/>
  <c r="S16" i="33"/>
  <c r="S17" i="33"/>
  <c r="S18" i="33"/>
  <c r="S19" i="33"/>
  <c r="S20" i="33"/>
  <c r="S21" i="33"/>
  <c r="S22" i="33"/>
  <c r="S23" i="33"/>
  <c r="S24" i="33"/>
  <c r="S25" i="33"/>
  <c r="S26" i="33"/>
  <c r="S27" i="33"/>
  <c r="S28" i="33"/>
  <c r="S29" i="33"/>
  <c r="S30" i="33"/>
  <c r="S31" i="33"/>
  <c r="S32" i="33"/>
  <c r="S33" i="33"/>
  <c r="S34" i="33"/>
  <c r="S35" i="33"/>
  <c r="S36" i="33"/>
  <c r="S37" i="33"/>
  <c r="S38" i="33"/>
  <c r="S39" i="33"/>
  <c r="S40" i="33"/>
  <c r="S41" i="33"/>
  <c r="S42" i="33"/>
  <c r="S43" i="33"/>
  <c r="S44" i="33"/>
  <c r="S45" i="33"/>
  <c r="S46" i="33"/>
  <c r="S47" i="33"/>
  <c r="S48" i="33"/>
  <c r="S49" i="33"/>
  <c r="S50" i="33"/>
  <c r="S51" i="33"/>
  <c r="S52" i="33"/>
  <c r="S53" i="33"/>
  <c r="S54" i="33"/>
  <c r="S55" i="33"/>
  <c r="S56" i="33"/>
  <c r="S57" i="33"/>
  <c r="S58" i="33"/>
  <c r="S59" i="33"/>
  <c r="S60" i="33"/>
  <c r="S61" i="33"/>
  <c r="S62" i="33"/>
  <c r="S63" i="33"/>
  <c r="S64" i="33"/>
  <c r="S65" i="33"/>
  <c r="S66" i="33"/>
  <c r="S67" i="33"/>
  <c r="S68" i="33"/>
  <c r="S69" i="33"/>
  <c r="S70" i="33"/>
  <c r="S71" i="33"/>
  <c r="S72" i="33"/>
  <c r="S73" i="33"/>
  <c r="S74" i="33"/>
  <c r="S75" i="33"/>
  <c r="S76" i="33"/>
  <c r="S77" i="33"/>
  <c r="S78" i="33"/>
  <c r="S79" i="33"/>
  <c r="S80" i="33"/>
  <c r="S81" i="33"/>
  <c r="S82" i="33"/>
  <c r="S83" i="33"/>
  <c r="S84" i="33"/>
  <c r="S85" i="33"/>
  <c r="S86" i="33"/>
  <c r="S87" i="33"/>
  <c r="S88" i="33"/>
  <c r="S89" i="33"/>
  <c r="S90" i="33"/>
  <c r="S91" i="33"/>
  <c r="S92" i="33"/>
  <c r="S93" i="33"/>
  <c r="S94" i="33"/>
  <c r="S95" i="33"/>
  <c r="S96" i="33"/>
  <c r="S97" i="33"/>
  <c r="S98" i="33"/>
  <c r="S99" i="33"/>
  <c r="S100" i="33"/>
  <c r="S101" i="33"/>
  <c r="S102" i="33"/>
  <c r="S103" i="33"/>
  <c r="S104" i="33"/>
  <c r="S105" i="33"/>
  <c r="S106" i="33"/>
  <c r="S107" i="33"/>
  <c r="S108" i="33"/>
  <c r="S109" i="33"/>
  <c r="S110" i="33"/>
  <c r="S111" i="33"/>
  <c r="S112" i="33"/>
  <c r="S113" i="33"/>
  <c r="S114" i="33"/>
  <c r="S115" i="33"/>
  <c r="S116" i="33"/>
  <c r="S117" i="33"/>
  <c r="S118" i="33"/>
  <c r="S119" i="33"/>
  <c r="S120" i="33"/>
  <c r="S121" i="33"/>
  <c r="S122" i="33"/>
  <c r="S123" i="33"/>
  <c r="S124" i="33"/>
  <c r="S125" i="33"/>
  <c r="S126" i="33"/>
  <c r="S127" i="33"/>
  <c r="S128" i="33"/>
  <c r="S129" i="33"/>
  <c r="S130" i="33"/>
  <c r="S131" i="33"/>
  <c r="S132" i="33"/>
  <c r="S133" i="33"/>
  <c r="R2" i="33"/>
  <c r="R3" i="33"/>
  <c r="R4" i="33"/>
  <c r="R5" i="33"/>
  <c r="R6" i="33"/>
  <c r="R7" i="33"/>
  <c r="R8" i="33"/>
  <c r="R9" i="33"/>
  <c r="R10" i="33"/>
  <c r="R11" i="33"/>
  <c r="R12" i="33"/>
  <c r="R13" i="33"/>
  <c r="R14" i="33"/>
  <c r="R15" i="33"/>
  <c r="R16" i="33"/>
  <c r="R17" i="33"/>
  <c r="R18" i="33"/>
  <c r="R19" i="33"/>
  <c r="R20" i="33"/>
  <c r="R21" i="33"/>
  <c r="R22" i="33"/>
  <c r="R23" i="33"/>
  <c r="R24" i="33"/>
  <c r="R25" i="33"/>
  <c r="R26" i="33"/>
  <c r="R27" i="33"/>
  <c r="R28" i="33"/>
  <c r="R29" i="33"/>
  <c r="R30" i="33"/>
  <c r="R31" i="33"/>
  <c r="R32" i="33"/>
  <c r="R33" i="33"/>
  <c r="R34" i="33"/>
  <c r="R35" i="33"/>
  <c r="R36" i="33"/>
  <c r="R37" i="33"/>
  <c r="R38" i="33"/>
  <c r="R39" i="33"/>
  <c r="R40" i="33"/>
  <c r="R41" i="33"/>
  <c r="R42" i="33"/>
  <c r="R43" i="33"/>
  <c r="R44" i="33"/>
  <c r="R45" i="33"/>
  <c r="R46" i="33"/>
  <c r="R47" i="33"/>
  <c r="R48" i="33"/>
  <c r="R49" i="33"/>
  <c r="R50" i="33"/>
  <c r="R51" i="33"/>
  <c r="R52" i="33"/>
  <c r="R53" i="33"/>
  <c r="R54" i="33"/>
  <c r="R55" i="33"/>
  <c r="R56" i="33"/>
  <c r="R57" i="33"/>
  <c r="R58" i="33"/>
  <c r="R59" i="33"/>
  <c r="R60" i="33"/>
  <c r="R61" i="33"/>
  <c r="R62" i="33"/>
  <c r="R63" i="33"/>
  <c r="R64" i="33"/>
  <c r="R65" i="33"/>
  <c r="R66" i="33"/>
  <c r="R67" i="33"/>
  <c r="R68" i="33"/>
  <c r="R69" i="33"/>
  <c r="R70" i="33"/>
  <c r="R71" i="33"/>
  <c r="R72" i="33"/>
  <c r="R73" i="33"/>
  <c r="R74" i="33"/>
  <c r="R75" i="33"/>
  <c r="R76" i="33"/>
  <c r="R77" i="33"/>
  <c r="R78" i="33"/>
  <c r="R79" i="33"/>
  <c r="R80" i="33"/>
  <c r="R81" i="33"/>
  <c r="R82" i="33"/>
  <c r="R83" i="33"/>
  <c r="R84" i="33"/>
  <c r="R85" i="33"/>
  <c r="R86" i="33"/>
  <c r="R87" i="33"/>
  <c r="R88" i="33"/>
  <c r="R89" i="33"/>
  <c r="R90" i="33"/>
  <c r="R91" i="33"/>
  <c r="R92" i="33"/>
  <c r="R93" i="33"/>
  <c r="R94" i="33"/>
  <c r="R95" i="33"/>
  <c r="R96" i="33"/>
  <c r="R97" i="33"/>
  <c r="R98" i="33"/>
  <c r="R99" i="33"/>
  <c r="R100" i="33"/>
  <c r="R101" i="33"/>
  <c r="R102" i="33"/>
  <c r="R103" i="33"/>
  <c r="R104" i="33"/>
  <c r="R105" i="33"/>
  <c r="R106" i="33"/>
  <c r="R107" i="33"/>
  <c r="R108" i="33"/>
  <c r="R109" i="33"/>
  <c r="R110" i="33"/>
  <c r="R111" i="33"/>
  <c r="R112" i="33"/>
  <c r="R113" i="33"/>
  <c r="R114" i="33"/>
  <c r="R115" i="33"/>
  <c r="R116" i="33"/>
  <c r="R117" i="33"/>
  <c r="R118" i="33"/>
  <c r="R119" i="33"/>
  <c r="R120" i="33"/>
  <c r="R121" i="33"/>
  <c r="R122" i="33"/>
  <c r="R123" i="33"/>
  <c r="R124" i="33"/>
  <c r="R125" i="33"/>
  <c r="R126" i="33"/>
  <c r="R127" i="33"/>
  <c r="R128" i="33"/>
  <c r="R129" i="33"/>
  <c r="R130" i="33"/>
  <c r="R131" i="33"/>
  <c r="R132" i="33"/>
  <c r="R133" i="33"/>
  <c r="Q2" i="33"/>
  <c r="Q3" i="33"/>
  <c r="Q4" i="33"/>
  <c r="Q5" i="33"/>
  <c r="Q6" i="33"/>
  <c r="Q7" i="33"/>
  <c r="Q8" i="33"/>
  <c r="Q9" i="33"/>
  <c r="Q10" i="33"/>
  <c r="Q11" i="33"/>
  <c r="Q12" i="33"/>
  <c r="Q13" i="33"/>
  <c r="Q14" i="33"/>
  <c r="Q15" i="33"/>
  <c r="Q16" i="33"/>
  <c r="Q17" i="33"/>
  <c r="Q18" i="33"/>
  <c r="Q19" i="33"/>
  <c r="Q20" i="33"/>
  <c r="Q21" i="33"/>
  <c r="Q22" i="33"/>
  <c r="Q23" i="33"/>
  <c r="Q24" i="33"/>
  <c r="Q25" i="33"/>
  <c r="Q26" i="33"/>
  <c r="Q27" i="33"/>
  <c r="Q28" i="33"/>
  <c r="Q29" i="33"/>
  <c r="Q30" i="33"/>
  <c r="Q31" i="33"/>
  <c r="Q32" i="33"/>
  <c r="Q33" i="33"/>
  <c r="Q34" i="33"/>
  <c r="Q35" i="33"/>
  <c r="Q36" i="33"/>
  <c r="Q37" i="33"/>
  <c r="Q38" i="33"/>
  <c r="Q39" i="33"/>
  <c r="Q40" i="33"/>
  <c r="Q41" i="33"/>
  <c r="Q42" i="33"/>
  <c r="Q43" i="33"/>
  <c r="Q44" i="33"/>
  <c r="Q45" i="33"/>
  <c r="Q46" i="33"/>
  <c r="Q47" i="33"/>
  <c r="Q48" i="33"/>
  <c r="Q49" i="33"/>
  <c r="Q50" i="33"/>
  <c r="Q51" i="33"/>
  <c r="Q52" i="33"/>
  <c r="Q53" i="33"/>
  <c r="Q54" i="33"/>
  <c r="Q55" i="33"/>
  <c r="Q56" i="33"/>
  <c r="Q57" i="33"/>
  <c r="Q58" i="33"/>
  <c r="Q59" i="33"/>
  <c r="Q60" i="33"/>
  <c r="Q61" i="33"/>
  <c r="Q62" i="33"/>
  <c r="Q63" i="33"/>
  <c r="Q64" i="33"/>
  <c r="Q65" i="33"/>
  <c r="Q66" i="33"/>
  <c r="Q67" i="33"/>
  <c r="Q68" i="33"/>
  <c r="Q69" i="33"/>
  <c r="Q70" i="33"/>
  <c r="Q71" i="33"/>
  <c r="Q72" i="33"/>
  <c r="Q73" i="33"/>
  <c r="Q74" i="33"/>
  <c r="Q75" i="33"/>
  <c r="Q76" i="33"/>
  <c r="Q77" i="33"/>
  <c r="Q78" i="33"/>
  <c r="Q79" i="33"/>
  <c r="Q80" i="33"/>
  <c r="Q81" i="33"/>
  <c r="Q82" i="33"/>
  <c r="Q83" i="33"/>
  <c r="Q84" i="33"/>
  <c r="Q85" i="33"/>
  <c r="Q86" i="33"/>
  <c r="Q87" i="33"/>
  <c r="Q88" i="33"/>
  <c r="Q89" i="33"/>
  <c r="Q90" i="33"/>
  <c r="Q91" i="33"/>
  <c r="Q92" i="33"/>
  <c r="Q93" i="33"/>
  <c r="Q94" i="33"/>
  <c r="Q95" i="33"/>
  <c r="Q96" i="33"/>
  <c r="Q97" i="33"/>
  <c r="Q98" i="33"/>
  <c r="Q99" i="33"/>
  <c r="Q100" i="33"/>
  <c r="Q101" i="33"/>
  <c r="Q102" i="33"/>
  <c r="Q103" i="33"/>
  <c r="Q104" i="33"/>
  <c r="Q105" i="33"/>
  <c r="Q106" i="33"/>
  <c r="Q107" i="33"/>
  <c r="Q108" i="33"/>
  <c r="Q109" i="33"/>
  <c r="Q110" i="33"/>
  <c r="Q111" i="33"/>
  <c r="Q112" i="33"/>
  <c r="Q113" i="33"/>
  <c r="Q114" i="33"/>
  <c r="Q115" i="33"/>
  <c r="Q116" i="33"/>
  <c r="Q117" i="33"/>
  <c r="Q118" i="33"/>
  <c r="Q119" i="33"/>
  <c r="Q120" i="33"/>
  <c r="Q121" i="33"/>
  <c r="Q122" i="33"/>
  <c r="Q123" i="33"/>
  <c r="Q124" i="33"/>
  <c r="Q125" i="33"/>
  <c r="Q126" i="33"/>
  <c r="Q127" i="33"/>
  <c r="Q128" i="33"/>
  <c r="Q129" i="33"/>
  <c r="Q130" i="33"/>
  <c r="Q131" i="33"/>
  <c r="Q132" i="33"/>
  <c r="Q133" i="33"/>
  <c r="P2" i="33"/>
  <c r="P3" i="33"/>
  <c r="P4" i="33"/>
  <c r="P5" i="33"/>
  <c r="P6" i="33"/>
  <c r="P7" i="33"/>
  <c r="P8" i="33"/>
  <c r="P9" i="33"/>
  <c r="P10" i="33"/>
  <c r="P11" i="33"/>
  <c r="P12" i="33"/>
  <c r="P13" i="33"/>
  <c r="P14" i="33"/>
  <c r="P15" i="33"/>
  <c r="P16" i="33"/>
  <c r="P17" i="33"/>
  <c r="P18" i="33"/>
  <c r="P19" i="33"/>
  <c r="P20" i="33"/>
  <c r="P21" i="33"/>
  <c r="P22" i="33"/>
  <c r="P23" i="33"/>
  <c r="P24" i="33"/>
  <c r="P25" i="33"/>
  <c r="P26" i="33"/>
  <c r="P27" i="33"/>
  <c r="P28" i="33"/>
  <c r="P29" i="33"/>
  <c r="P30" i="33"/>
  <c r="P31" i="33"/>
  <c r="P32" i="33"/>
  <c r="P33" i="33"/>
  <c r="P34" i="33"/>
  <c r="P35" i="33"/>
  <c r="P36" i="33"/>
  <c r="P37" i="33"/>
  <c r="P38" i="33"/>
  <c r="P39" i="33"/>
  <c r="P40" i="33"/>
  <c r="P41" i="33"/>
  <c r="P42" i="33"/>
  <c r="P43" i="33"/>
  <c r="P44" i="33"/>
  <c r="P45" i="33"/>
  <c r="P46" i="33"/>
  <c r="P47" i="33"/>
  <c r="P48" i="33"/>
  <c r="P49" i="33"/>
  <c r="P50" i="33"/>
  <c r="P51" i="33"/>
  <c r="P52" i="33"/>
  <c r="P53" i="33"/>
  <c r="P54" i="33"/>
  <c r="P55" i="33"/>
  <c r="P56" i="33"/>
  <c r="P57" i="33"/>
  <c r="P58" i="33"/>
  <c r="P59" i="33"/>
  <c r="P60" i="33"/>
  <c r="P61" i="33"/>
  <c r="P62" i="33"/>
  <c r="P63" i="33"/>
  <c r="P64" i="33"/>
  <c r="P65" i="33"/>
  <c r="P66" i="33"/>
  <c r="P67" i="33"/>
  <c r="P68" i="33"/>
  <c r="P69" i="33"/>
  <c r="P70" i="33"/>
  <c r="P71" i="33"/>
  <c r="P72" i="33"/>
  <c r="P73" i="33"/>
  <c r="P74" i="33"/>
  <c r="P75" i="33"/>
  <c r="P76" i="33"/>
  <c r="P77" i="33"/>
  <c r="P78" i="33"/>
  <c r="P79" i="33"/>
  <c r="P80" i="33"/>
  <c r="P81" i="33"/>
  <c r="P82" i="33"/>
  <c r="P83" i="33"/>
  <c r="P84" i="33"/>
  <c r="P85" i="33"/>
  <c r="P86" i="33"/>
  <c r="P87" i="33"/>
  <c r="P88" i="33"/>
  <c r="P89" i="33"/>
  <c r="P90" i="33"/>
  <c r="P91" i="33"/>
  <c r="P92" i="33"/>
  <c r="P93" i="33"/>
  <c r="P94" i="33"/>
  <c r="P95" i="33"/>
  <c r="P96" i="33"/>
  <c r="P97" i="33"/>
  <c r="P98" i="33"/>
  <c r="P99" i="33"/>
  <c r="P100" i="33"/>
  <c r="P101" i="33"/>
  <c r="P102" i="33"/>
  <c r="P103" i="33"/>
  <c r="P104" i="33"/>
  <c r="P105" i="33"/>
  <c r="P106" i="33"/>
  <c r="P107" i="33"/>
  <c r="P108" i="33"/>
  <c r="P109" i="33"/>
  <c r="P110" i="33"/>
  <c r="P111" i="33"/>
  <c r="P112" i="33"/>
  <c r="P113" i="33"/>
  <c r="P114" i="33"/>
  <c r="P115" i="33"/>
  <c r="P116" i="33"/>
  <c r="P117" i="33"/>
  <c r="P118" i="33"/>
  <c r="P119" i="33"/>
  <c r="P120" i="33"/>
  <c r="P121" i="33"/>
  <c r="P122" i="33"/>
  <c r="P123" i="33"/>
  <c r="P124" i="33"/>
  <c r="P125" i="33"/>
  <c r="P126" i="33"/>
  <c r="P127" i="33"/>
  <c r="P128" i="33"/>
  <c r="P129" i="33"/>
  <c r="P130" i="33"/>
  <c r="P131" i="33"/>
  <c r="P132" i="33"/>
  <c r="P133" i="33"/>
  <c r="O2" i="33"/>
  <c r="O3" i="33"/>
  <c r="O4" i="33"/>
  <c r="O5" i="33"/>
  <c r="O6" i="33"/>
  <c r="O7" i="33"/>
  <c r="O8" i="33"/>
  <c r="O9" i="33"/>
  <c r="O10" i="33"/>
  <c r="O11" i="33"/>
  <c r="O12" i="33"/>
  <c r="O13" i="33"/>
  <c r="O14" i="33"/>
  <c r="O15" i="33"/>
  <c r="O16" i="33"/>
  <c r="O17" i="33"/>
  <c r="O18" i="33"/>
  <c r="O19" i="33"/>
  <c r="O20" i="33"/>
  <c r="O21" i="33"/>
  <c r="O22" i="33"/>
  <c r="O23" i="33"/>
  <c r="O24" i="33"/>
  <c r="O25" i="33"/>
  <c r="O26" i="33"/>
  <c r="O27" i="33"/>
  <c r="O28" i="33"/>
  <c r="O29" i="33"/>
  <c r="O30" i="33"/>
  <c r="O31" i="33"/>
  <c r="O32" i="33"/>
  <c r="O33" i="33"/>
  <c r="O34" i="33"/>
  <c r="O35" i="33"/>
  <c r="O36" i="33"/>
  <c r="O37" i="33"/>
  <c r="O38" i="33"/>
  <c r="O39" i="33"/>
  <c r="O40" i="33"/>
  <c r="O41" i="33"/>
  <c r="O42" i="33"/>
  <c r="O43" i="33"/>
  <c r="O44" i="33"/>
  <c r="O45" i="33"/>
  <c r="O46" i="33"/>
  <c r="O47" i="33"/>
  <c r="O48" i="33"/>
  <c r="O49" i="33"/>
  <c r="O50" i="33"/>
  <c r="O51" i="33"/>
  <c r="O52" i="33"/>
  <c r="O53" i="33"/>
  <c r="O54" i="33"/>
  <c r="O55" i="33"/>
  <c r="O56" i="33"/>
  <c r="O57" i="33"/>
  <c r="O58" i="33"/>
  <c r="O59" i="33"/>
  <c r="O60" i="33"/>
  <c r="O61" i="33"/>
  <c r="O62" i="33"/>
  <c r="O63" i="33"/>
  <c r="O64" i="33"/>
  <c r="O65" i="33"/>
  <c r="O66" i="33"/>
  <c r="O67" i="33"/>
  <c r="O68" i="33"/>
  <c r="O69" i="33"/>
  <c r="O70" i="33"/>
  <c r="O71" i="33"/>
  <c r="O72" i="33"/>
  <c r="O73" i="33"/>
  <c r="O74" i="33"/>
  <c r="O75" i="33"/>
  <c r="O76" i="33"/>
  <c r="O77" i="33"/>
  <c r="O78" i="33"/>
  <c r="O79" i="33"/>
  <c r="O80" i="33"/>
  <c r="O81" i="33"/>
  <c r="O82" i="33"/>
  <c r="O83" i="33"/>
  <c r="O84" i="33"/>
  <c r="O85" i="33"/>
  <c r="O86" i="33"/>
  <c r="O87" i="33"/>
  <c r="O88" i="33"/>
  <c r="O89" i="33"/>
  <c r="O90" i="33"/>
  <c r="O91" i="33"/>
  <c r="O92" i="33"/>
  <c r="O93" i="33"/>
  <c r="O94" i="33"/>
  <c r="O95" i="33"/>
  <c r="O96" i="33"/>
  <c r="O97" i="33"/>
  <c r="O98" i="33"/>
  <c r="O99" i="33"/>
  <c r="O100" i="33"/>
  <c r="O101" i="33"/>
  <c r="O102" i="33"/>
  <c r="O103" i="33"/>
  <c r="O104" i="33"/>
  <c r="O105" i="33"/>
  <c r="O106" i="33"/>
  <c r="O107" i="33"/>
  <c r="O108" i="33"/>
  <c r="O109" i="33"/>
  <c r="O110" i="33"/>
  <c r="O111" i="33"/>
  <c r="O112" i="33"/>
  <c r="O113" i="33"/>
  <c r="O114" i="33"/>
  <c r="O115" i="33"/>
  <c r="O116" i="33"/>
  <c r="O117" i="33"/>
  <c r="O118" i="33"/>
  <c r="O119" i="33"/>
  <c r="O120" i="33"/>
  <c r="O121" i="33"/>
  <c r="O122" i="33"/>
  <c r="O123" i="33"/>
  <c r="O124" i="33"/>
  <c r="O125" i="33"/>
  <c r="O126" i="33"/>
  <c r="O127" i="33"/>
  <c r="O128" i="33"/>
  <c r="O129" i="33"/>
  <c r="O130" i="33"/>
  <c r="O131" i="33"/>
  <c r="O132" i="33"/>
  <c r="O133" i="33"/>
  <c r="N2" i="33"/>
  <c r="N3" i="33"/>
  <c r="N4" i="33"/>
  <c r="N5" i="33"/>
  <c r="N6" i="33"/>
  <c r="N7" i="33"/>
  <c r="N8" i="33"/>
  <c r="N9" i="33"/>
  <c r="N10" i="33"/>
  <c r="N11" i="33"/>
  <c r="N12" i="33"/>
  <c r="N13" i="33"/>
  <c r="N14" i="33"/>
  <c r="N15" i="33"/>
  <c r="N16" i="33"/>
  <c r="N17" i="33"/>
  <c r="N18" i="33"/>
  <c r="N19" i="33"/>
  <c r="N20" i="33"/>
  <c r="N21" i="33"/>
  <c r="N22" i="33"/>
  <c r="N23" i="33"/>
  <c r="N24" i="33"/>
  <c r="N25" i="33"/>
  <c r="N26" i="33"/>
  <c r="N27" i="33"/>
  <c r="N28" i="33"/>
  <c r="N29" i="33"/>
  <c r="N30" i="33"/>
  <c r="N31" i="33"/>
  <c r="N32" i="33"/>
  <c r="N33" i="33"/>
  <c r="N34" i="33"/>
  <c r="N35" i="33"/>
  <c r="N36" i="33"/>
  <c r="N37" i="33"/>
  <c r="N38" i="33"/>
  <c r="N39" i="33"/>
  <c r="N40" i="33"/>
  <c r="N41" i="33"/>
  <c r="N42" i="33"/>
  <c r="N43" i="33"/>
  <c r="N44" i="33"/>
  <c r="N45" i="33"/>
  <c r="N46" i="33"/>
  <c r="N47" i="33"/>
  <c r="N48" i="33"/>
  <c r="N49" i="33"/>
  <c r="N50" i="33"/>
  <c r="N51" i="33"/>
  <c r="N52" i="33"/>
  <c r="N53" i="33"/>
  <c r="N54" i="33"/>
  <c r="N55" i="33"/>
  <c r="N56" i="33"/>
  <c r="N57" i="33"/>
  <c r="N58" i="33"/>
  <c r="N59" i="33"/>
  <c r="N60" i="33"/>
  <c r="N61" i="33"/>
  <c r="N62" i="33"/>
  <c r="N63" i="33"/>
  <c r="N64" i="33"/>
  <c r="N65" i="33"/>
  <c r="N66" i="33"/>
  <c r="N67" i="33"/>
  <c r="N68" i="33"/>
  <c r="N69" i="33"/>
  <c r="N70" i="33"/>
  <c r="N71" i="33"/>
  <c r="N72" i="33"/>
  <c r="N73" i="33"/>
  <c r="N74" i="33"/>
  <c r="N75" i="33"/>
  <c r="N76" i="33"/>
  <c r="N77" i="33"/>
  <c r="N78" i="33"/>
  <c r="N79" i="33"/>
  <c r="N80" i="33"/>
  <c r="N81" i="33"/>
  <c r="N82" i="33"/>
  <c r="N83" i="33"/>
  <c r="N84" i="33"/>
  <c r="N85" i="33"/>
  <c r="N86" i="33"/>
  <c r="N87" i="33"/>
  <c r="N88" i="33"/>
  <c r="N89" i="33"/>
  <c r="N90" i="33"/>
  <c r="N91" i="33"/>
  <c r="N92" i="33"/>
  <c r="N93" i="33"/>
  <c r="N94" i="33"/>
  <c r="N95" i="33"/>
  <c r="N96" i="33"/>
  <c r="N97" i="33"/>
  <c r="N98" i="33"/>
  <c r="N99" i="33"/>
  <c r="N100" i="33"/>
  <c r="N101" i="33"/>
  <c r="N102" i="33"/>
  <c r="N103" i="33"/>
  <c r="N104" i="33"/>
  <c r="N105" i="33"/>
  <c r="N106" i="33"/>
  <c r="N107" i="33"/>
  <c r="N108" i="33"/>
  <c r="N109" i="33"/>
  <c r="N110" i="33"/>
  <c r="N111" i="33"/>
  <c r="N112" i="33"/>
  <c r="N113" i="33"/>
  <c r="N114" i="33"/>
  <c r="N115" i="33"/>
  <c r="N116" i="33"/>
  <c r="N117" i="33"/>
  <c r="N118" i="33"/>
  <c r="N119" i="33"/>
  <c r="N120" i="33"/>
  <c r="N121" i="33"/>
  <c r="N122" i="33"/>
  <c r="N123" i="33"/>
  <c r="N124" i="33"/>
  <c r="N125" i="33"/>
  <c r="N126" i="33"/>
  <c r="N127" i="33"/>
  <c r="N128" i="33"/>
  <c r="N129" i="33"/>
  <c r="N130" i="33"/>
  <c r="N131" i="33"/>
  <c r="N132" i="33"/>
  <c r="N133" i="33"/>
  <c r="M2" i="33"/>
  <c r="M3" i="33"/>
  <c r="M4" i="33"/>
  <c r="M5" i="33"/>
  <c r="M6" i="33"/>
  <c r="M7" i="33"/>
  <c r="M8" i="33"/>
  <c r="M9" i="33"/>
  <c r="M10" i="33"/>
  <c r="M11" i="33"/>
  <c r="M12" i="33"/>
  <c r="M13" i="33"/>
  <c r="M14" i="33"/>
  <c r="M15" i="33"/>
  <c r="M16" i="33"/>
  <c r="M17" i="33"/>
  <c r="M18" i="33"/>
  <c r="M19" i="33"/>
  <c r="M20" i="33"/>
  <c r="M21" i="33"/>
  <c r="M22" i="33"/>
  <c r="M23" i="33"/>
  <c r="M24" i="33"/>
  <c r="M25" i="33"/>
  <c r="M26" i="33"/>
  <c r="M27" i="33"/>
  <c r="M28" i="33"/>
  <c r="M29" i="33"/>
  <c r="M30" i="33"/>
  <c r="M31" i="33"/>
  <c r="M32" i="33"/>
  <c r="M33" i="33"/>
  <c r="M34" i="33"/>
  <c r="M35" i="33"/>
  <c r="M36" i="33"/>
  <c r="M37" i="33"/>
  <c r="M38" i="33"/>
  <c r="M39" i="33"/>
  <c r="M40" i="33"/>
  <c r="M41" i="33"/>
  <c r="M42" i="33"/>
  <c r="M43" i="33"/>
  <c r="M44" i="33"/>
  <c r="M45" i="33"/>
  <c r="M46" i="33"/>
  <c r="M47" i="33"/>
  <c r="M48" i="33"/>
  <c r="M49" i="33"/>
  <c r="M50" i="33"/>
  <c r="M51" i="33"/>
  <c r="M52" i="33"/>
  <c r="M53" i="33"/>
  <c r="M54" i="33"/>
  <c r="M55" i="33"/>
  <c r="M56" i="33"/>
  <c r="M57" i="33"/>
  <c r="M58" i="33"/>
  <c r="M59" i="33"/>
  <c r="M60" i="33"/>
  <c r="M61" i="33"/>
  <c r="M62" i="33"/>
  <c r="M63" i="33"/>
  <c r="M64" i="33"/>
  <c r="M65" i="33"/>
  <c r="M66" i="33"/>
  <c r="M67" i="33"/>
  <c r="M68" i="33"/>
  <c r="M69" i="33"/>
  <c r="M70" i="33"/>
  <c r="M71" i="33"/>
  <c r="M72" i="33"/>
  <c r="M73" i="33"/>
  <c r="M74" i="33"/>
  <c r="M75" i="33"/>
  <c r="M76" i="33"/>
  <c r="M77" i="33"/>
  <c r="M78" i="33"/>
  <c r="M79" i="33"/>
  <c r="M80" i="33"/>
  <c r="M81" i="33"/>
  <c r="M82" i="33"/>
  <c r="M83" i="33"/>
  <c r="M84" i="33"/>
  <c r="M85" i="33"/>
  <c r="M86" i="33"/>
  <c r="M87" i="33"/>
  <c r="M88" i="33"/>
  <c r="M89" i="33"/>
  <c r="M90" i="33"/>
  <c r="M91" i="33"/>
  <c r="M92" i="33"/>
  <c r="M93" i="33"/>
  <c r="M94" i="33"/>
  <c r="M95" i="33"/>
  <c r="M96" i="33"/>
  <c r="M97" i="33"/>
  <c r="M98" i="33"/>
  <c r="M99" i="33"/>
  <c r="M100" i="33"/>
  <c r="M101" i="33"/>
  <c r="M102" i="33"/>
  <c r="M103" i="33"/>
  <c r="M104" i="33"/>
  <c r="M105" i="33"/>
  <c r="M106" i="33"/>
  <c r="M107" i="33"/>
  <c r="M108" i="33"/>
  <c r="M109" i="33"/>
  <c r="M110" i="33"/>
  <c r="M111" i="33"/>
  <c r="M112" i="33"/>
  <c r="M113" i="33"/>
  <c r="M114" i="33"/>
  <c r="M115" i="33"/>
  <c r="M116" i="33"/>
  <c r="M117" i="33"/>
  <c r="M118" i="33"/>
  <c r="M119" i="33"/>
  <c r="M120" i="33"/>
  <c r="M121" i="33"/>
  <c r="M122" i="33"/>
  <c r="M123" i="33"/>
  <c r="M124" i="33"/>
  <c r="M125" i="33"/>
  <c r="M126" i="33"/>
  <c r="M127" i="33"/>
  <c r="M128" i="33"/>
  <c r="M129" i="33"/>
  <c r="M130" i="33"/>
  <c r="M131" i="33"/>
  <c r="M132" i="33"/>
  <c r="M133" i="33"/>
  <c r="L2" i="33"/>
  <c r="U2" i="33" s="1"/>
  <c r="L3" i="33"/>
  <c r="U3" i="33" s="1"/>
  <c r="L4" i="33"/>
  <c r="U4" i="33" s="1"/>
  <c r="L5" i="33"/>
  <c r="U5" i="33" s="1"/>
  <c r="L6" i="33"/>
  <c r="U6" i="33" s="1"/>
  <c r="L7" i="33"/>
  <c r="U7" i="33" s="1"/>
  <c r="L8" i="33"/>
  <c r="U8" i="33" s="1"/>
  <c r="L9" i="33"/>
  <c r="U9" i="33" s="1"/>
  <c r="L10" i="33"/>
  <c r="U10" i="33" s="1"/>
  <c r="L11" i="33"/>
  <c r="U11" i="33" s="1"/>
  <c r="L12" i="33"/>
  <c r="U12" i="33" s="1"/>
  <c r="L13" i="33"/>
  <c r="U13" i="33" s="1"/>
  <c r="L14" i="33"/>
  <c r="U14" i="33" s="1"/>
  <c r="L15" i="33"/>
  <c r="U15" i="33" s="1"/>
  <c r="L16" i="33"/>
  <c r="U16" i="33" s="1"/>
  <c r="L17" i="33"/>
  <c r="U17" i="33" s="1"/>
  <c r="L18" i="33"/>
  <c r="U18" i="33" s="1"/>
  <c r="L19" i="33"/>
  <c r="U19" i="33" s="1"/>
  <c r="L20" i="33"/>
  <c r="U20" i="33" s="1"/>
  <c r="L21" i="33"/>
  <c r="U21" i="33" s="1"/>
  <c r="L22" i="33"/>
  <c r="U22" i="33" s="1"/>
  <c r="L23" i="33"/>
  <c r="U23" i="33" s="1"/>
  <c r="L24" i="33"/>
  <c r="U24" i="33" s="1"/>
  <c r="L25" i="33"/>
  <c r="U25" i="33" s="1"/>
  <c r="L26" i="33"/>
  <c r="U26" i="33" s="1"/>
  <c r="L27" i="33"/>
  <c r="U27" i="33" s="1"/>
  <c r="L28" i="33"/>
  <c r="U28" i="33" s="1"/>
  <c r="L29" i="33"/>
  <c r="U29" i="33" s="1"/>
  <c r="L30" i="33"/>
  <c r="U30" i="33" s="1"/>
  <c r="L31" i="33"/>
  <c r="U31" i="33" s="1"/>
  <c r="L32" i="33"/>
  <c r="U32" i="33" s="1"/>
  <c r="L33" i="33"/>
  <c r="U33" i="33" s="1"/>
  <c r="L34" i="33"/>
  <c r="U34" i="33" s="1"/>
  <c r="L35" i="33"/>
  <c r="U35" i="33" s="1"/>
  <c r="L36" i="33"/>
  <c r="U36" i="33" s="1"/>
  <c r="L37" i="33"/>
  <c r="U37" i="33" s="1"/>
  <c r="L38" i="33"/>
  <c r="U38" i="33" s="1"/>
  <c r="L39" i="33"/>
  <c r="U39" i="33" s="1"/>
  <c r="L40" i="33"/>
  <c r="U40" i="33" s="1"/>
  <c r="L41" i="33"/>
  <c r="U41" i="33" s="1"/>
  <c r="L42" i="33"/>
  <c r="U42" i="33" s="1"/>
  <c r="L43" i="33"/>
  <c r="U43" i="33" s="1"/>
  <c r="L44" i="33"/>
  <c r="U44" i="33" s="1"/>
  <c r="L45" i="33"/>
  <c r="U45" i="33" s="1"/>
  <c r="L46" i="33"/>
  <c r="U46" i="33" s="1"/>
  <c r="L47" i="33"/>
  <c r="U47" i="33" s="1"/>
  <c r="L48" i="33"/>
  <c r="U48" i="33" s="1"/>
  <c r="L49" i="33"/>
  <c r="U49" i="33" s="1"/>
  <c r="L50" i="33"/>
  <c r="U50" i="33" s="1"/>
  <c r="L51" i="33"/>
  <c r="U51" i="33" s="1"/>
  <c r="L52" i="33"/>
  <c r="U52" i="33" s="1"/>
  <c r="L53" i="33"/>
  <c r="U53" i="33" s="1"/>
  <c r="L54" i="33"/>
  <c r="U54" i="33" s="1"/>
  <c r="L55" i="33"/>
  <c r="U55" i="33" s="1"/>
  <c r="L56" i="33"/>
  <c r="U56" i="33" s="1"/>
  <c r="L57" i="33"/>
  <c r="U57" i="33" s="1"/>
  <c r="L58" i="33"/>
  <c r="U58" i="33" s="1"/>
  <c r="L59" i="33"/>
  <c r="U59" i="33" s="1"/>
  <c r="L60" i="33"/>
  <c r="U60" i="33" s="1"/>
  <c r="L61" i="33"/>
  <c r="U61" i="33" s="1"/>
  <c r="L62" i="33"/>
  <c r="U62" i="33" s="1"/>
  <c r="L63" i="33"/>
  <c r="U63" i="33" s="1"/>
  <c r="L64" i="33"/>
  <c r="U64" i="33" s="1"/>
  <c r="L65" i="33"/>
  <c r="U65" i="33" s="1"/>
  <c r="L66" i="33"/>
  <c r="U66" i="33" s="1"/>
  <c r="L67" i="33"/>
  <c r="U67" i="33" s="1"/>
  <c r="L68" i="33"/>
  <c r="U68" i="33" s="1"/>
  <c r="L69" i="33"/>
  <c r="U69" i="33" s="1"/>
  <c r="L70" i="33"/>
  <c r="U70" i="33" s="1"/>
  <c r="L71" i="33"/>
  <c r="U71" i="33" s="1"/>
  <c r="L72" i="33"/>
  <c r="U72" i="33" s="1"/>
  <c r="L73" i="33"/>
  <c r="U73" i="33" s="1"/>
  <c r="L74" i="33"/>
  <c r="U74" i="33" s="1"/>
  <c r="L75" i="33"/>
  <c r="U75" i="33" s="1"/>
  <c r="L76" i="33"/>
  <c r="U76" i="33" s="1"/>
  <c r="L77" i="33"/>
  <c r="U77" i="33" s="1"/>
  <c r="L78" i="33"/>
  <c r="U78" i="33" s="1"/>
  <c r="L79" i="33"/>
  <c r="U79" i="33" s="1"/>
  <c r="L80" i="33"/>
  <c r="U80" i="33" s="1"/>
  <c r="L81" i="33"/>
  <c r="U81" i="33" s="1"/>
  <c r="L82" i="33"/>
  <c r="U82" i="33" s="1"/>
  <c r="L83" i="33"/>
  <c r="U83" i="33" s="1"/>
  <c r="L84" i="33"/>
  <c r="U84" i="33" s="1"/>
  <c r="L85" i="33"/>
  <c r="U85" i="33" s="1"/>
  <c r="L86" i="33"/>
  <c r="U86" i="33" s="1"/>
  <c r="L87" i="33"/>
  <c r="U87" i="33" s="1"/>
  <c r="L88" i="33"/>
  <c r="U88" i="33" s="1"/>
  <c r="L89" i="33"/>
  <c r="U89" i="33" s="1"/>
  <c r="L90" i="33"/>
  <c r="U90" i="33" s="1"/>
  <c r="L91" i="33"/>
  <c r="U91" i="33" s="1"/>
  <c r="L92" i="33"/>
  <c r="U92" i="33" s="1"/>
  <c r="L93" i="33"/>
  <c r="U93" i="33" s="1"/>
  <c r="L94" i="33"/>
  <c r="U94" i="33" s="1"/>
  <c r="L95" i="33"/>
  <c r="U95" i="33" s="1"/>
  <c r="L96" i="33"/>
  <c r="U96" i="33" s="1"/>
  <c r="L97" i="33"/>
  <c r="U97" i="33" s="1"/>
  <c r="L98" i="33"/>
  <c r="U98" i="33" s="1"/>
  <c r="L99" i="33"/>
  <c r="U99" i="33" s="1"/>
  <c r="L100" i="33"/>
  <c r="U100" i="33" s="1"/>
  <c r="L101" i="33"/>
  <c r="U101" i="33" s="1"/>
  <c r="L102" i="33"/>
  <c r="U102" i="33" s="1"/>
  <c r="L103" i="33"/>
  <c r="U103" i="33" s="1"/>
  <c r="L104" i="33"/>
  <c r="U104" i="33" s="1"/>
  <c r="L105" i="33"/>
  <c r="U105" i="33" s="1"/>
  <c r="L106" i="33"/>
  <c r="U106" i="33" s="1"/>
  <c r="L107" i="33"/>
  <c r="U107" i="33" s="1"/>
  <c r="L108" i="33"/>
  <c r="U108" i="33" s="1"/>
  <c r="L109" i="33"/>
  <c r="U109" i="33" s="1"/>
  <c r="L110" i="33"/>
  <c r="U110" i="33" s="1"/>
  <c r="L111" i="33"/>
  <c r="U111" i="33" s="1"/>
  <c r="L112" i="33"/>
  <c r="U112" i="33" s="1"/>
  <c r="L113" i="33"/>
  <c r="U113" i="33" s="1"/>
  <c r="L114" i="33"/>
  <c r="U114" i="33" s="1"/>
  <c r="L115" i="33"/>
  <c r="U115" i="33" s="1"/>
  <c r="L116" i="33"/>
  <c r="U116" i="33" s="1"/>
  <c r="L117" i="33"/>
  <c r="U117" i="33" s="1"/>
  <c r="L118" i="33"/>
  <c r="U118" i="33" s="1"/>
  <c r="L119" i="33"/>
  <c r="U119" i="33" s="1"/>
  <c r="L120" i="33"/>
  <c r="U120" i="33" s="1"/>
  <c r="L121" i="33"/>
  <c r="U121" i="33" s="1"/>
  <c r="L122" i="33"/>
  <c r="U122" i="33" s="1"/>
  <c r="L123" i="33"/>
  <c r="U123" i="33" s="1"/>
  <c r="L124" i="33"/>
  <c r="U124" i="33" s="1"/>
  <c r="L125" i="33"/>
  <c r="U125" i="33" s="1"/>
  <c r="L126" i="33"/>
  <c r="U126" i="33" s="1"/>
  <c r="L127" i="33"/>
  <c r="U127" i="33" s="1"/>
  <c r="L128" i="33"/>
  <c r="U128" i="33" s="1"/>
  <c r="L129" i="33"/>
  <c r="U129" i="33" s="1"/>
  <c r="L130" i="33"/>
  <c r="U130" i="33" s="1"/>
  <c r="L131" i="33"/>
  <c r="U131" i="33" s="1"/>
  <c r="L132" i="33"/>
  <c r="U132" i="33" s="1"/>
  <c r="L133" i="33"/>
  <c r="U133" i="33" s="1"/>
  <c r="E110" i="32"/>
  <c r="D13" i="35"/>
  <c r="B2" i="32"/>
  <c r="B3" i="32"/>
  <c r="B4" i="32"/>
  <c r="B5" i="32"/>
  <c r="B6" i="32"/>
  <c r="B7" i="32"/>
  <c r="B8" i="32"/>
  <c r="B9" i="32"/>
  <c r="B10" i="32"/>
  <c r="B11" i="32"/>
  <c r="B12" i="32"/>
  <c r="B13" i="32"/>
  <c r="B14" i="32"/>
  <c r="B15" i="32"/>
  <c r="B16" i="32"/>
  <c r="B17" i="32"/>
  <c r="B18" i="32"/>
  <c r="B19" i="32"/>
  <c r="B20" i="32"/>
  <c r="B21" i="32"/>
  <c r="B22" i="32"/>
  <c r="B23" i="32"/>
  <c r="B24" i="32"/>
  <c r="B25" i="32"/>
  <c r="B26" i="32"/>
  <c r="B27" i="32"/>
  <c r="B28" i="32"/>
  <c r="B29" i="32"/>
  <c r="B30" i="32"/>
  <c r="B31" i="32"/>
  <c r="B32" i="32"/>
  <c r="B33" i="32"/>
  <c r="B34" i="32"/>
  <c r="B35" i="32"/>
  <c r="B36" i="32"/>
  <c r="B37" i="32"/>
  <c r="B38" i="32"/>
  <c r="B39" i="32"/>
  <c r="B40" i="32"/>
  <c r="B41" i="32"/>
  <c r="B42" i="32"/>
  <c r="B43" i="32"/>
  <c r="B44" i="32"/>
  <c r="B45" i="32"/>
  <c r="B46" i="32"/>
  <c r="B47" i="32"/>
  <c r="B48" i="32"/>
  <c r="B49" i="32"/>
  <c r="B50" i="32"/>
  <c r="B51" i="32"/>
  <c r="B52" i="32"/>
  <c r="B53" i="32"/>
  <c r="B54" i="32"/>
  <c r="B55" i="32"/>
  <c r="B56" i="32"/>
  <c r="B57" i="32"/>
  <c r="B58" i="32"/>
  <c r="B59" i="32"/>
  <c r="B60" i="32"/>
  <c r="B61" i="32"/>
  <c r="B62" i="32"/>
  <c r="B63" i="32"/>
  <c r="B64" i="32"/>
  <c r="B65" i="32"/>
  <c r="B66" i="32"/>
  <c r="B67" i="32"/>
  <c r="B68" i="32"/>
  <c r="B69" i="32"/>
  <c r="B70" i="32"/>
  <c r="B71" i="32"/>
  <c r="B72" i="32"/>
  <c r="B73" i="32"/>
  <c r="B74" i="32"/>
  <c r="B75" i="32"/>
  <c r="B76" i="32"/>
  <c r="B77" i="32"/>
  <c r="B78" i="32"/>
  <c r="B79" i="32"/>
  <c r="B80" i="32"/>
  <c r="B81" i="32"/>
  <c r="B82" i="32"/>
  <c r="B83" i="32"/>
  <c r="B84" i="32"/>
  <c r="B85" i="32"/>
  <c r="B86" i="32"/>
  <c r="B87" i="32"/>
  <c r="B88" i="32"/>
  <c r="B89" i="32"/>
  <c r="B90" i="32"/>
  <c r="B91" i="32"/>
  <c r="B92" i="32"/>
  <c r="B93" i="32"/>
  <c r="B94" i="32"/>
  <c r="B95" i="32"/>
  <c r="B96" i="32"/>
  <c r="B97" i="32"/>
  <c r="B98" i="32"/>
  <c r="B99" i="32"/>
  <c r="B100" i="32"/>
  <c r="B101" i="32"/>
  <c r="B102" i="32"/>
  <c r="B103" i="32"/>
  <c r="B104" i="32"/>
  <c r="B105" i="32"/>
  <c r="B106" i="32"/>
  <c r="B107" i="32"/>
  <c r="B108" i="32"/>
  <c r="B109" i="32"/>
  <c r="E2" i="32"/>
  <c r="E3" i="32"/>
  <c r="E4" i="32"/>
  <c r="E5" i="32"/>
  <c r="E6" i="32"/>
  <c r="E7" i="32"/>
  <c r="E8" i="32"/>
  <c r="E9" i="32"/>
  <c r="E10" i="32"/>
  <c r="E11" i="32"/>
  <c r="E12" i="32"/>
  <c r="E13" i="32"/>
  <c r="E14" i="32"/>
  <c r="E15" i="32"/>
  <c r="E16" i="32"/>
  <c r="E17" i="32"/>
  <c r="E18" i="32"/>
  <c r="E19" i="32"/>
  <c r="E20" i="32"/>
  <c r="E21" i="32"/>
  <c r="E22" i="32"/>
  <c r="E23" i="32"/>
  <c r="E24" i="32"/>
  <c r="E25" i="32"/>
  <c r="E26" i="32"/>
  <c r="E27" i="32"/>
  <c r="E28" i="32"/>
  <c r="E29" i="32"/>
  <c r="E30" i="32"/>
  <c r="E31" i="32"/>
  <c r="E32" i="32"/>
  <c r="E33" i="32"/>
  <c r="E34" i="32"/>
  <c r="E35" i="32"/>
  <c r="E36" i="32"/>
  <c r="E37" i="32"/>
  <c r="E38" i="32"/>
  <c r="E39" i="32"/>
  <c r="E40" i="32"/>
  <c r="E41" i="32"/>
  <c r="E42" i="32"/>
  <c r="E43" i="32"/>
  <c r="E44" i="32"/>
  <c r="E45" i="32"/>
  <c r="E46" i="32"/>
  <c r="E47" i="32"/>
  <c r="E48" i="32"/>
  <c r="E49" i="32"/>
  <c r="E50" i="32"/>
  <c r="E51" i="32"/>
  <c r="E52" i="32"/>
  <c r="E53" i="32"/>
  <c r="E54" i="32"/>
  <c r="E55" i="32"/>
  <c r="E56" i="32"/>
  <c r="E57" i="32"/>
  <c r="E58" i="32"/>
  <c r="E59" i="32"/>
  <c r="E60" i="32"/>
  <c r="E61" i="32"/>
  <c r="E62" i="32"/>
  <c r="E63" i="32"/>
  <c r="E64" i="32"/>
  <c r="E65" i="32"/>
  <c r="E66" i="32"/>
  <c r="E67" i="32"/>
  <c r="E68" i="32"/>
  <c r="E69" i="32"/>
  <c r="E70" i="32"/>
  <c r="E71" i="32"/>
  <c r="E72" i="32"/>
  <c r="E73" i="32"/>
  <c r="E74" i="32"/>
  <c r="E75" i="32"/>
  <c r="E76" i="32"/>
  <c r="E77" i="32"/>
  <c r="E78" i="32"/>
  <c r="E79" i="32"/>
  <c r="E80" i="32"/>
  <c r="E81" i="32"/>
  <c r="E82" i="32"/>
  <c r="E83" i="32"/>
  <c r="E84" i="32"/>
  <c r="E85" i="32"/>
  <c r="E86" i="32"/>
  <c r="E87" i="32"/>
  <c r="E88" i="32"/>
  <c r="E89" i="32"/>
  <c r="E90" i="32"/>
  <c r="E91" i="32"/>
  <c r="E92" i="32"/>
  <c r="E93" i="32"/>
  <c r="E94" i="32"/>
  <c r="E95" i="32"/>
  <c r="E96" i="32"/>
  <c r="E97" i="32"/>
  <c r="E98" i="32"/>
  <c r="E99" i="32"/>
  <c r="E100" i="32"/>
  <c r="E101" i="32"/>
  <c r="E102" i="32"/>
  <c r="E103" i="32"/>
  <c r="E104" i="32"/>
  <c r="E105" i="32"/>
  <c r="E106" i="32"/>
  <c r="E107" i="32"/>
  <c r="E108" i="32"/>
  <c r="E109" i="32"/>
  <c r="U4" i="31"/>
  <c r="U28" i="31"/>
  <c r="U36" i="31"/>
  <c r="U60" i="31"/>
  <c r="U68" i="31"/>
  <c r="U92" i="31"/>
  <c r="U100" i="31"/>
  <c r="T2" i="31"/>
  <c r="T3" i="31"/>
  <c r="T4" i="31"/>
  <c r="T5" i="31"/>
  <c r="T6" i="31"/>
  <c r="T7" i="31"/>
  <c r="T8" i="31"/>
  <c r="T9" i="31"/>
  <c r="T10" i="31"/>
  <c r="T11" i="31"/>
  <c r="T12" i="31"/>
  <c r="T13" i="31"/>
  <c r="T14" i="31"/>
  <c r="T15" i="31"/>
  <c r="T16" i="31"/>
  <c r="T17" i="31"/>
  <c r="T18" i="31"/>
  <c r="T19" i="31"/>
  <c r="T20" i="31"/>
  <c r="T21" i="31"/>
  <c r="T22" i="31"/>
  <c r="T23" i="31"/>
  <c r="T24" i="31"/>
  <c r="T25" i="31"/>
  <c r="T26" i="31"/>
  <c r="T27" i="31"/>
  <c r="T28" i="31"/>
  <c r="T29" i="31"/>
  <c r="T30" i="31"/>
  <c r="T31" i="31"/>
  <c r="T32" i="31"/>
  <c r="T33" i="31"/>
  <c r="T34" i="31"/>
  <c r="T35" i="31"/>
  <c r="T36" i="31"/>
  <c r="T37" i="31"/>
  <c r="T38" i="31"/>
  <c r="T39" i="31"/>
  <c r="T40" i="31"/>
  <c r="T41" i="31"/>
  <c r="T42" i="31"/>
  <c r="T43" i="31"/>
  <c r="T44" i="31"/>
  <c r="T45" i="31"/>
  <c r="T46" i="31"/>
  <c r="T47" i="31"/>
  <c r="T48" i="31"/>
  <c r="T49" i="31"/>
  <c r="T50" i="31"/>
  <c r="T51" i="31"/>
  <c r="T52" i="31"/>
  <c r="T53" i="31"/>
  <c r="T54" i="31"/>
  <c r="T55" i="31"/>
  <c r="T56" i="31"/>
  <c r="T57" i="31"/>
  <c r="T58" i="31"/>
  <c r="T59" i="31"/>
  <c r="T60" i="31"/>
  <c r="T61" i="31"/>
  <c r="T62" i="31"/>
  <c r="T63" i="31"/>
  <c r="T64" i="31"/>
  <c r="T65" i="31"/>
  <c r="T66" i="31"/>
  <c r="T67" i="31"/>
  <c r="T68" i="31"/>
  <c r="T69" i="31"/>
  <c r="T70" i="31"/>
  <c r="T71" i="31"/>
  <c r="T72" i="31"/>
  <c r="T73" i="31"/>
  <c r="T74" i="31"/>
  <c r="T75" i="31"/>
  <c r="T76" i="31"/>
  <c r="T77" i="31"/>
  <c r="T78" i="31"/>
  <c r="T79" i="31"/>
  <c r="T80" i="31"/>
  <c r="T81" i="31"/>
  <c r="T82" i="31"/>
  <c r="T83" i="31"/>
  <c r="T84" i="31"/>
  <c r="T85" i="31"/>
  <c r="T86" i="31"/>
  <c r="T87" i="31"/>
  <c r="T88" i="31"/>
  <c r="T89" i="31"/>
  <c r="T90" i="31"/>
  <c r="T91" i="31"/>
  <c r="T92" i="31"/>
  <c r="T93" i="31"/>
  <c r="T94" i="31"/>
  <c r="T95" i="31"/>
  <c r="T96" i="31"/>
  <c r="T97" i="31"/>
  <c r="T98" i="31"/>
  <c r="T99" i="31"/>
  <c r="T100" i="31"/>
  <c r="T101" i="31"/>
  <c r="T102" i="31"/>
  <c r="T103" i="31"/>
  <c r="T104" i="31"/>
  <c r="T105" i="31"/>
  <c r="T106" i="31"/>
  <c r="T107" i="31"/>
  <c r="T108" i="31"/>
  <c r="T109" i="31"/>
  <c r="S2" i="31"/>
  <c r="S3" i="31"/>
  <c r="S4" i="31"/>
  <c r="S5" i="31"/>
  <c r="S6" i="31"/>
  <c r="S7" i="31"/>
  <c r="S8" i="31"/>
  <c r="S9" i="31"/>
  <c r="S10" i="31"/>
  <c r="S11" i="31"/>
  <c r="S12" i="31"/>
  <c r="S13" i="31"/>
  <c r="S14" i="31"/>
  <c r="S15" i="31"/>
  <c r="S16" i="31"/>
  <c r="S17" i="31"/>
  <c r="S18" i="31"/>
  <c r="S19" i="31"/>
  <c r="S20" i="31"/>
  <c r="S21" i="31"/>
  <c r="S22" i="31"/>
  <c r="S23" i="31"/>
  <c r="S24" i="31"/>
  <c r="S25" i="31"/>
  <c r="S26" i="31"/>
  <c r="S27" i="31"/>
  <c r="S28" i="31"/>
  <c r="S29" i="31"/>
  <c r="S30" i="31"/>
  <c r="S31" i="31"/>
  <c r="S32" i="31"/>
  <c r="S33" i="31"/>
  <c r="S34" i="31"/>
  <c r="S35" i="31"/>
  <c r="S36" i="31"/>
  <c r="S37" i="31"/>
  <c r="S38" i="31"/>
  <c r="S39" i="31"/>
  <c r="S40" i="31"/>
  <c r="S41" i="31"/>
  <c r="S42" i="31"/>
  <c r="S43" i="31"/>
  <c r="S44" i="31"/>
  <c r="S45" i="31"/>
  <c r="S46" i="31"/>
  <c r="S47" i="31"/>
  <c r="S48" i="31"/>
  <c r="S49" i="31"/>
  <c r="S50" i="31"/>
  <c r="S51" i="31"/>
  <c r="S52" i="31"/>
  <c r="S53" i="31"/>
  <c r="S54" i="31"/>
  <c r="S55" i="31"/>
  <c r="S56" i="31"/>
  <c r="S57" i="31"/>
  <c r="S58" i="31"/>
  <c r="S59" i="31"/>
  <c r="S60" i="31"/>
  <c r="S61" i="31"/>
  <c r="S62" i="31"/>
  <c r="S63" i="31"/>
  <c r="S64" i="31"/>
  <c r="S65" i="31"/>
  <c r="S66" i="31"/>
  <c r="S67" i="31"/>
  <c r="S68" i="31"/>
  <c r="S69" i="31"/>
  <c r="S70" i="31"/>
  <c r="S71" i="31"/>
  <c r="S72" i="31"/>
  <c r="S73" i="31"/>
  <c r="S74" i="31"/>
  <c r="S75" i="31"/>
  <c r="S76" i="31"/>
  <c r="S77" i="31"/>
  <c r="S78" i="31"/>
  <c r="S79" i="31"/>
  <c r="S80" i="31"/>
  <c r="S81" i="31"/>
  <c r="S82" i="31"/>
  <c r="S83" i="31"/>
  <c r="S84" i="31"/>
  <c r="S85" i="31"/>
  <c r="S86" i="31"/>
  <c r="S87" i="31"/>
  <c r="S88" i="31"/>
  <c r="S89" i="31"/>
  <c r="S90" i="31"/>
  <c r="S91" i="31"/>
  <c r="S92" i="31"/>
  <c r="S93" i="31"/>
  <c r="S94" i="31"/>
  <c r="S95" i="31"/>
  <c r="S96" i="31"/>
  <c r="S97" i="31"/>
  <c r="S98" i="31"/>
  <c r="S99" i="31"/>
  <c r="S100" i="31"/>
  <c r="S101" i="31"/>
  <c r="S102" i="31"/>
  <c r="S103" i="31"/>
  <c r="S104" i="31"/>
  <c r="S105" i="31"/>
  <c r="S106" i="31"/>
  <c r="S107" i="31"/>
  <c r="S108" i="31"/>
  <c r="S109" i="31"/>
  <c r="R2" i="31"/>
  <c r="R3" i="31"/>
  <c r="R4" i="31"/>
  <c r="R5" i="31"/>
  <c r="R6" i="31"/>
  <c r="R7" i="31"/>
  <c r="R8" i="31"/>
  <c r="R9" i="31"/>
  <c r="R10" i="31"/>
  <c r="R11" i="31"/>
  <c r="R12" i="31"/>
  <c r="R13" i="31"/>
  <c r="R14" i="31"/>
  <c r="R15" i="31"/>
  <c r="R16" i="31"/>
  <c r="R17" i="31"/>
  <c r="R18" i="31"/>
  <c r="R19" i="31"/>
  <c r="R20" i="31"/>
  <c r="R21" i="31"/>
  <c r="R22" i="31"/>
  <c r="R23" i="31"/>
  <c r="R24" i="31"/>
  <c r="R25" i="31"/>
  <c r="R26" i="31"/>
  <c r="R27" i="31"/>
  <c r="R28" i="31"/>
  <c r="R29" i="31"/>
  <c r="R30" i="31"/>
  <c r="R31" i="31"/>
  <c r="R32" i="31"/>
  <c r="R33" i="31"/>
  <c r="R34" i="31"/>
  <c r="R35" i="31"/>
  <c r="R36" i="31"/>
  <c r="R37" i="31"/>
  <c r="R38" i="31"/>
  <c r="R39" i="31"/>
  <c r="R40" i="31"/>
  <c r="R41" i="31"/>
  <c r="R42" i="31"/>
  <c r="R43" i="31"/>
  <c r="R44" i="31"/>
  <c r="R45" i="31"/>
  <c r="R46" i="31"/>
  <c r="R47" i="31"/>
  <c r="R48" i="31"/>
  <c r="R49" i="31"/>
  <c r="R50" i="31"/>
  <c r="R51" i="31"/>
  <c r="R52" i="31"/>
  <c r="R53" i="31"/>
  <c r="R54" i="31"/>
  <c r="R55" i="31"/>
  <c r="R56" i="31"/>
  <c r="R57" i="31"/>
  <c r="R58" i="31"/>
  <c r="R59" i="31"/>
  <c r="R60" i="31"/>
  <c r="R61" i="31"/>
  <c r="R62" i="31"/>
  <c r="R63" i="31"/>
  <c r="R64" i="31"/>
  <c r="R65" i="31"/>
  <c r="R66" i="31"/>
  <c r="R67" i="31"/>
  <c r="R68" i="31"/>
  <c r="R69" i="31"/>
  <c r="R70" i="31"/>
  <c r="R71" i="31"/>
  <c r="R72" i="31"/>
  <c r="R73" i="31"/>
  <c r="R74" i="31"/>
  <c r="R75" i="31"/>
  <c r="R76" i="31"/>
  <c r="R77" i="31"/>
  <c r="R78" i="31"/>
  <c r="R79" i="31"/>
  <c r="R80" i="31"/>
  <c r="R81" i="31"/>
  <c r="R82" i="31"/>
  <c r="R83" i="31"/>
  <c r="R84" i="31"/>
  <c r="R85" i="31"/>
  <c r="R86" i="31"/>
  <c r="R87" i="31"/>
  <c r="R88" i="31"/>
  <c r="R89" i="31"/>
  <c r="R90" i="31"/>
  <c r="R91" i="31"/>
  <c r="R92" i="31"/>
  <c r="R93" i="31"/>
  <c r="R94" i="31"/>
  <c r="R95" i="31"/>
  <c r="R96" i="31"/>
  <c r="R97" i="31"/>
  <c r="R98" i="31"/>
  <c r="R99" i="31"/>
  <c r="R100" i="31"/>
  <c r="R101" i="31"/>
  <c r="R102" i="31"/>
  <c r="R103" i="31"/>
  <c r="R104" i="31"/>
  <c r="R105" i="31"/>
  <c r="R106" i="31"/>
  <c r="R107" i="31"/>
  <c r="R108" i="31"/>
  <c r="R109" i="31"/>
  <c r="Q2" i="31"/>
  <c r="Q3" i="31"/>
  <c r="Q4" i="31"/>
  <c r="Q5" i="31"/>
  <c r="Q6" i="31"/>
  <c r="Q7" i="31"/>
  <c r="Q8" i="31"/>
  <c r="Q9" i="31"/>
  <c r="Q10" i="31"/>
  <c r="Q11" i="31"/>
  <c r="Q12" i="31"/>
  <c r="Q13" i="31"/>
  <c r="Q14" i="31"/>
  <c r="Q15" i="31"/>
  <c r="Q16" i="31"/>
  <c r="Q17" i="31"/>
  <c r="Q18" i="31"/>
  <c r="Q19" i="31"/>
  <c r="Q20" i="31"/>
  <c r="Q21" i="31"/>
  <c r="Q22" i="31"/>
  <c r="Q23" i="31"/>
  <c r="Q24" i="31"/>
  <c r="Q25" i="31"/>
  <c r="Q26" i="31"/>
  <c r="Q27" i="31"/>
  <c r="Q28" i="31"/>
  <c r="Q29" i="31"/>
  <c r="Q30" i="31"/>
  <c r="Q31" i="31"/>
  <c r="Q32" i="31"/>
  <c r="Q33" i="31"/>
  <c r="Q34" i="31"/>
  <c r="Q35" i="31"/>
  <c r="Q36" i="31"/>
  <c r="Q37" i="31"/>
  <c r="Q38" i="31"/>
  <c r="Q39" i="31"/>
  <c r="Q40" i="31"/>
  <c r="Q41" i="31"/>
  <c r="Q42" i="31"/>
  <c r="Q43" i="31"/>
  <c r="Q44" i="31"/>
  <c r="Q45" i="31"/>
  <c r="Q46" i="31"/>
  <c r="Q47" i="31"/>
  <c r="Q48" i="31"/>
  <c r="Q49" i="31"/>
  <c r="Q50" i="31"/>
  <c r="Q51" i="31"/>
  <c r="Q52" i="31"/>
  <c r="Q53" i="31"/>
  <c r="Q54" i="31"/>
  <c r="Q55" i="31"/>
  <c r="Q56" i="31"/>
  <c r="Q57" i="31"/>
  <c r="Q58" i="31"/>
  <c r="Q59" i="31"/>
  <c r="Q60" i="31"/>
  <c r="Q61" i="31"/>
  <c r="Q62" i="31"/>
  <c r="Q63" i="31"/>
  <c r="Q64" i="31"/>
  <c r="Q65" i="31"/>
  <c r="Q66" i="31"/>
  <c r="Q67" i="31"/>
  <c r="Q68" i="31"/>
  <c r="Q69" i="31"/>
  <c r="Q70" i="31"/>
  <c r="Q71" i="31"/>
  <c r="Q72" i="31"/>
  <c r="Q73" i="31"/>
  <c r="Q74" i="31"/>
  <c r="Q75" i="31"/>
  <c r="Q76" i="31"/>
  <c r="Q77" i="31"/>
  <c r="Q78" i="31"/>
  <c r="Q79" i="31"/>
  <c r="Q80" i="31"/>
  <c r="Q81" i="31"/>
  <c r="Q82" i="31"/>
  <c r="Q83" i="31"/>
  <c r="Q84" i="31"/>
  <c r="Q85" i="31"/>
  <c r="Q86" i="31"/>
  <c r="Q87" i="31"/>
  <c r="Q88" i="31"/>
  <c r="Q89" i="31"/>
  <c r="Q90" i="31"/>
  <c r="Q91" i="31"/>
  <c r="Q92" i="31"/>
  <c r="Q93" i="31"/>
  <c r="Q94" i="31"/>
  <c r="Q95" i="31"/>
  <c r="Q96" i="31"/>
  <c r="Q97" i="31"/>
  <c r="Q98" i="31"/>
  <c r="Q99" i="31"/>
  <c r="Q100" i="31"/>
  <c r="Q101" i="31"/>
  <c r="Q102" i="31"/>
  <c r="Q103" i="31"/>
  <c r="Q104" i="31"/>
  <c r="Q105" i="31"/>
  <c r="Q106" i="31"/>
  <c r="Q107" i="31"/>
  <c r="Q108" i="31"/>
  <c r="Q109" i="31"/>
  <c r="P2" i="31"/>
  <c r="P3" i="31"/>
  <c r="P4" i="31"/>
  <c r="P5" i="31"/>
  <c r="P6" i="31"/>
  <c r="P7" i="31"/>
  <c r="P8" i="31"/>
  <c r="P9" i="31"/>
  <c r="P10" i="31"/>
  <c r="P11" i="31"/>
  <c r="P12" i="31"/>
  <c r="P13" i="31"/>
  <c r="P14" i="31"/>
  <c r="P15" i="31"/>
  <c r="P16" i="31"/>
  <c r="P17" i="31"/>
  <c r="P18" i="31"/>
  <c r="P19" i="31"/>
  <c r="P20" i="31"/>
  <c r="P21" i="31"/>
  <c r="P22" i="31"/>
  <c r="P23" i="31"/>
  <c r="P24" i="31"/>
  <c r="P25" i="31"/>
  <c r="P26" i="31"/>
  <c r="P27" i="31"/>
  <c r="P28" i="31"/>
  <c r="P29" i="31"/>
  <c r="P30" i="31"/>
  <c r="P31" i="31"/>
  <c r="P32" i="31"/>
  <c r="P33" i="31"/>
  <c r="P34" i="31"/>
  <c r="P35" i="31"/>
  <c r="P36" i="31"/>
  <c r="P37" i="31"/>
  <c r="P38" i="31"/>
  <c r="P39" i="31"/>
  <c r="P40" i="31"/>
  <c r="P41" i="31"/>
  <c r="P42" i="31"/>
  <c r="P43" i="31"/>
  <c r="P44" i="31"/>
  <c r="P45" i="31"/>
  <c r="P46" i="31"/>
  <c r="P47" i="31"/>
  <c r="P48" i="31"/>
  <c r="P49" i="31"/>
  <c r="P50" i="31"/>
  <c r="P51" i="31"/>
  <c r="P52" i="31"/>
  <c r="P53" i="31"/>
  <c r="P54" i="31"/>
  <c r="P55" i="31"/>
  <c r="P56" i="31"/>
  <c r="P57" i="31"/>
  <c r="P58" i="31"/>
  <c r="P59" i="31"/>
  <c r="P60" i="31"/>
  <c r="P61" i="31"/>
  <c r="P62" i="31"/>
  <c r="P63" i="31"/>
  <c r="P64" i="31"/>
  <c r="P65" i="31"/>
  <c r="P66" i="31"/>
  <c r="P67" i="31"/>
  <c r="P68" i="31"/>
  <c r="P69" i="31"/>
  <c r="P70" i="31"/>
  <c r="P71" i="31"/>
  <c r="P72" i="31"/>
  <c r="P73" i="31"/>
  <c r="P74" i="31"/>
  <c r="P75" i="31"/>
  <c r="P76" i="31"/>
  <c r="P77" i="31"/>
  <c r="P78" i="31"/>
  <c r="P79" i="31"/>
  <c r="P80" i="31"/>
  <c r="P81" i="31"/>
  <c r="P82" i="31"/>
  <c r="P83" i="31"/>
  <c r="P84" i="31"/>
  <c r="P85" i="31"/>
  <c r="P86" i="31"/>
  <c r="P87" i="31"/>
  <c r="P88" i="31"/>
  <c r="P89" i="31"/>
  <c r="P90" i="31"/>
  <c r="P91" i="31"/>
  <c r="P92" i="31"/>
  <c r="P93" i="31"/>
  <c r="P94" i="31"/>
  <c r="P95" i="31"/>
  <c r="P96" i="31"/>
  <c r="P97" i="31"/>
  <c r="P98" i="31"/>
  <c r="P99" i="31"/>
  <c r="P100" i="31"/>
  <c r="P101" i="31"/>
  <c r="P102" i="31"/>
  <c r="P103" i="31"/>
  <c r="P104" i="31"/>
  <c r="P105" i="31"/>
  <c r="P106" i="31"/>
  <c r="P107" i="31"/>
  <c r="P108" i="31"/>
  <c r="P109" i="31"/>
  <c r="O2" i="31"/>
  <c r="O3" i="31"/>
  <c r="O4" i="31"/>
  <c r="O5" i="31"/>
  <c r="O6" i="31"/>
  <c r="O7" i="31"/>
  <c r="O8" i="31"/>
  <c r="O9" i="31"/>
  <c r="O10" i="31"/>
  <c r="O11" i="31"/>
  <c r="O12" i="31"/>
  <c r="O13" i="31"/>
  <c r="O14" i="31"/>
  <c r="O15" i="31"/>
  <c r="O16" i="31"/>
  <c r="O17" i="31"/>
  <c r="O18" i="31"/>
  <c r="O19" i="31"/>
  <c r="O20" i="31"/>
  <c r="O21" i="31"/>
  <c r="O22" i="31"/>
  <c r="O23" i="31"/>
  <c r="O24" i="31"/>
  <c r="O25" i="31"/>
  <c r="O26" i="31"/>
  <c r="O27" i="31"/>
  <c r="O28" i="31"/>
  <c r="O29" i="31"/>
  <c r="O30" i="31"/>
  <c r="O31" i="31"/>
  <c r="O32" i="31"/>
  <c r="O33" i="31"/>
  <c r="O34" i="31"/>
  <c r="O35" i="31"/>
  <c r="O36" i="31"/>
  <c r="O37" i="31"/>
  <c r="O38" i="31"/>
  <c r="O39" i="31"/>
  <c r="O40" i="31"/>
  <c r="O41" i="31"/>
  <c r="O42" i="31"/>
  <c r="O43" i="31"/>
  <c r="O44" i="31"/>
  <c r="O45" i="31"/>
  <c r="O46" i="31"/>
  <c r="O47" i="31"/>
  <c r="O48" i="31"/>
  <c r="O49" i="31"/>
  <c r="O50" i="31"/>
  <c r="O51" i="31"/>
  <c r="O52" i="31"/>
  <c r="O53" i="31"/>
  <c r="O54" i="31"/>
  <c r="O55" i="31"/>
  <c r="O56" i="31"/>
  <c r="O57" i="31"/>
  <c r="O58" i="31"/>
  <c r="O59" i="31"/>
  <c r="O60" i="31"/>
  <c r="O61" i="31"/>
  <c r="O62" i="31"/>
  <c r="O63" i="31"/>
  <c r="O64" i="31"/>
  <c r="O65" i="31"/>
  <c r="O66" i="31"/>
  <c r="O67" i="31"/>
  <c r="O68" i="31"/>
  <c r="O69" i="31"/>
  <c r="O70" i="31"/>
  <c r="O71" i="31"/>
  <c r="O72" i="31"/>
  <c r="O73" i="31"/>
  <c r="O74" i="31"/>
  <c r="O75" i="31"/>
  <c r="O76" i="31"/>
  <c r="O77" i="31"/>
  <c r="O78" i="31"/>
  <c r="O79" i="31"/>
  <c r="O80" i="31"/>
  <c r="O81" i="31"/>
  <c r="O82" i="31"/>
  <c r="O83" i="31"/>
  <c r="O84" i="31"/>
  <c r="O85" i="31"/>
  <c r="O86" i="31"/>
  <c r="O87" i="31"/>
  <c r="O88" i="31"/>
  <c r="O89" i="31"/>
  <c r="O90" i="31"/>
  <c r="O91" i="31"/>
  <c r="O92" i="31"/>
  <c r="O93" i="31"/>
  <c r="O94" i="31"/>
  <c r="O95" i="31"/>
  <c r="O96" i="31"/>
  <c r="O97" i="31"/>
  <c r="O98" i="31"/>
  <c r="O99" i="31"/>
  <c r="O100" i="31"/>
  <c r="O101" i="31"/>
  <c r="O102" i="31"/>
  <c r="O103" i="31"/>
  <c r="O104" i="31"/>
  <c r="O105" i="31"/>
  <c r="O106" i="31"/>
  <c r="O107" i="31"/>
  <c r="O108" i="31"/>
  <c r="O109" i="31"/>
  <c r="N2" i="31"/>
  <c r="N3" i="31"/>
  <c r="N4" i="31"/>
  <c r="N5" i="31"/>
  <c r="N6" i="31"/>
  <c r="N7" i="31"/>
  <c r="N8" i="31"/>
  <c r="N9" i="31"/>
  <c r="N10" i="31"/>
  <c r="N11" i="31"/>
  <c r="N12" i="31"/>
  <c r="N13" i="31"/>
  <c r="N14" i="31"/>
  <c r="N15" i="31"/>
  <c r="N16" i="31"/>
  <c r="N17" i="31"/>
  <c r="N18" i="31"/>
  <c r="N19" i="31"/>
  <c r="N20" i="31"/>
  <c r="N21" i="31"/>
  <c r="N22" i="31"/>
  <c r="N23" i="31"/>
  <c r="N24" i="31"/>
  <c r="N25" i="31"/>
  <c r="N26" i="31"/>
  <c r="N27" i="31"/>
  <c r="N28" i="31"/>
  <c r="N29" i="31"/>
  <c r="N30" i="31"/>
  <c r="N31" i="31"/>
  <c r="N32" i="31"/>
  <c r="N33" i="31"/>
  <c r="N34" i="31"/>
  <c r="N35" i="31"/>
  <c r="N36" i="31"/>
  <c r="N37" i="31"/>
  <c r="N38" i="31"/>
  <c r="N39" i="31"/>
  <c r="N40" i="31"/>
  <c r="N41" i="31"/>
  <c r="N42" i="31"/>
  <c r="N43" i="31"/>
  <c r="N44" i="31"/>
  <c r="N45" i="31"/>
  <c r="N46" i="31"/>
  <c r="N47" i="31"/>
  <c r="N48" i="31"/>
  <c r="N49" i="31"/>
  <c r="N50" i="31"/>
  <c r="N51" i="31"/>
  <c r="N52" i="31"/>
  <c r="N53" i="31"/>
  <c r="N54" i="31"/>
  <c r="N55" i="31"/>
  <c r="N56" i="31"/>
  <c r="N57" i="31"/>
  <c r="N58" i="31"/>
  <c r="N59" i="31"/>
  <c r="N60" i="31"/>
  <c r="N61" i="31"/>
  <c r="N62" i="31"/>
  <c r="N63" i="31"/>
  <c r="N64" i="31"/>
  <c r="N65" i="31"/>
  <c r="N66" i="31"/>
  <c r="N67" i="31"/>
  <c r="N68" i="31"/>
  <c r="N69" i="31"/>
  <c r="N70" i="31"/>
  <c r="N71" i="31"/>
  <c r="N72" i="31"/>
  <c r="N73" i="31"/>
  <c r="N74" i="31"/>
  <c r="N75" i="31"/>
  <c r="N76" i="31"/>
  <c r="N77" i="31"/>
  <c r="N78" i="31"/>
  <c r="N79" i="31"/>
  <c r="N80" i="31"/>
  <c r="N81" i="31"/>
  <c r="N82" i="31"/>
  <c r="N83" i="31"/>
  <c r="N84" i="31"/>
  <c r="N85" i="31"/>
  <c r="N86" i="31"/>
  <c r="N87" i="31"/>
  <c r="N88" i="31"/>
  <c r="N89" i="31"/>
  <c r="N90" i="31"/>
  <c r="N91" i="31"/>
  <c r="N92" i="31"/>
  <c r="N93" i="31"/>
  <c r="N94" i="31"/>
  <c r="N95" i="31"/>
  <c r="N96" i="31"/>
  <c r="N97" i="31"/>
  <c r="N98" i="31"/>
  <c r="N99" i="31"/>
  <c r="N100" i="31"/>
  <c r="N101" i="31"/>
  <c r="N102" i="31"/>
  <c r="N103" i="31"/>
  <c r="N104" i="31"/>
  <c r="N105" i="31"/>
  <c r="N106" i="31"/>
  <c r="N107" i="31"/>
  <c r="N108" i="31"/>
  <c r="N109" i="31"/>
  <c r="M2" i="31"/>
  <c r="M3" i="31"/>
  <c r="M4" i="31"/>
  <c r="M5" i="31"/>
  <c r="M6" i="31"/>
  <c r="M7" i="31"/>
  <c r="M8" i="31"/>
  <c r="M9" i="31"/>
  <c r="M10" i="31"/>
  <c r="M11" i="31"/>
  <c r="M12" i="31"/>
  <c r="M13" i="31"/>
  <c r="M14" i="31"/>
  <c r="M15" i="31"/>
  <c r="M16" i="31"/>
  <c r="M17" i="31"/>
  <c r="M18" i="31"/>
  <c r="M19" i="31"/>
  <c r="M20" i="31"/>
  <c r="M21" i="31"/>
  <c r="M22" i="31"/>
  <c r="M23" i="31"/>
  <c r="M24" i="31"/>
  <c r="M25" i="31"/>
  <c r="M26" i="31"/>
  <c r="M27" i="31"/>
  <c r="M28" i="31"/>
  <c r="M29" i="31"/>
  <c r="M30" i="31"/>
  <c r="M31" i="31"/>
  <c r="M32" i="31"/>
  <c r="M33" i="31"/>
  <c r="M34" i="31"/>
  <c r="M35" i="31"/>
  <c r="M36" i="31"/>
  <c r="M37" i="31"/>
  <c r="M38" i="31"/>
  <c r="M39" i="31"/>
  <c r="M40" i="31"/>
  <c r="M41" i="31"/>
  <c r="M42" i="31"/>
  <c r="M43" i="31"/>
  <c r="M44" i="31"/>
  <c r="M45" i="31"/>
  <c r="M46" i="31"/>
  <c r="M47" i="31"/>
  <c r="M48" i="31"/>
  <c r="M49" i="31"/>
  <c r="M50" i="31"/>
  <c r="M51" i="31"/>
  <c r="M52" i="31"/>
  <c r="M53" i="31"/>
  <c r="M54" i="31"/>
  <c r="M55" i="31"/>
  <c r="M56" i="31"/>
  <c r="M57" i="31"/>
  <c r="M58" i="31"/>
  <c r="M59" i="31"/>
  <c r="M60" i="31"/>
  <c r="M61" i="31"/>
  <c r="M62" i="31"/>
  <c r="M63" i="31"/>
  <c r="M64" i="31"/>
  <c r="M65" i="31"/>
  <c r="M66" i="31"/>
  <c r="M67" i="31"/>
  <c r="M68" i="31"/>
  <c r="M69" i="31"/>
  <c r="M70" i="31"/>
  <c r="M71" i="31"/>
  <c r="M72" i="31"/>
  <c r="M73" i="31"/>
  <c r="M74" i="31"/>
  <c r="M75" i="31"/>
  <c r="M76" i="31"/>
  <c r="M77" i="31"/>
  <c r="M78" i="31"/>
  <c r="M79" i="31"/>
  <c r="M80" i="31"/>
  <c r="M81" i="31"/>
  <c r="M82" i="31"/>
  <c r="M83" i="31"/>
  <c r="M84" i="31"/>
  <c r="M85" i="31"/>
  <c r="M86" i="31"/>
  <c r="M87" i="31"/>
  <c r="M88" i="31"/>
  <c r="M89" i="31"/>
  <c r="M90" i="31"/>
  <c r="M91" i="31"/>
  <c r="M92" i="31"/>
  <c r="M93" i="31"/>
  <c r="M94" i="31"/>
  <c r="M95" i="31"/>
  <c r="M96" i="31"/>
  <c r="M97" i="31"/>
  <c r="M98" i="31"/>
  <c r="M99" i="31"/>
  <c r="M100" i="31"/>
  <c r="M101" i="31"/>
  <c r="M102" i="31"/>
  <c r="M103" i="31"/>
  <c r="M104" i="31"/>
  <c r="M105" i="31"/>
  <c r="M106" i="31"/>
  <c r="M107" i="31"/>
  <c r="M108" i="31"/>
  <c r="M109" i="31"/>
  <c r="L2" i="31"/>
  <c r="U2" i="31" s="1"/>
  <c r="L3" i="31"/>
  <c r="U3" i="31" s="1"/>
  <c r="L4" i="31"/>
  <c r="L5" i="31"/>
  <c r="U5" i="31" s="1"/>
  <c r="L6" i="31"/>
  <c r="U6" i="31" s="1"/>
  <c r="L7" i="31"/>
  <c r="U7" i="31" s="1"/>
  <c r="L8" i="31"/>
  <c r="U8" i="31" s="1"/>
  <c r="L9" i="31"/>
  <c r="U9" i="31" s="1"/>
  <c r="L10" i="31"/>
  <c r="U10" i="31" s="1"/>
  <c r="L11" i="31"/>
  <c r="U11" i="31" s="1"/>
  <c r="L12" i="31"/>
  <c r="U12" i="31" s="1"/>
  <c r="L13" i="31"/>
  <c r="U13" i="31" s="1"/>
  <c r="L14" i="31"/>
  <c r="U14" i="31" s="1"/>
  <c r="L15" i="31"/>
  <c r="U15" i="31" s="1"/>
  <c r="L16" i="31"/>
  <c r="U16" i="31" s="1"/>
  <c r="L17" i="31"/>
  <c r="U17" i="31" s="1"/>
  <c r="L18" i="31"/>
  <c r="U18" i="31" s="1"/>
  <c r="L19" i="31"/>
  <c r="U19" i="31" s="1"/>
  <c r="L20" i="31"/>
  <c r="U20" i="31" s="1"/>
  <c r="L21" i="31"/>
  <c r="U21" i="31" s="1"/>
  <c r="L22" i="31"/>
  <c r="U22" i="31" s="1"/>
  <c r="L23" i="31"/>
  <c r="U23" i="31" s="1"/>
  <c r="L24" i="31"/>
  <c r="U24" i="31" s="1"/>
  <c r="L25" i="31"/>
  <c r="U25" i="31" s="1"/>
  <c r="L26" i="31"/>
  <c r="U26" i="31" s="1"/>
  <c r="L27" i="31"/>
  <c r="U27" i="31" s="1"/>
  <c r="L28" i="31"/>
  <c r="L29" i="31"/>
  <c r="U29" i="31" s="1"/>
  <c r="L30" i="31"/>
  <c r="U30" i="31" s="1"/>
  <c r="L31" i="31"/>
  <c r="U31" i="31" s="1"/>
  <c r="L32" i="31"/>
  <c r="U32" i="31" s="1"/>
  <c r="L33" i="31"/>
  <c r="U33" i="31" s="1"/>
  <c r="L34" i="31"/>
  <c r="U34" i="31" s="1"/>
  <c r="L35" i="31"/>
  <c r="U35" i="31" s="1"/>
  <c r="L36" i="31"/>
  <c r="L37" i="31"/>
  <c r="U37" i="31" s="1"/>
  <c r="L38" i="31"/>
  <c r="U38" i="31" s="1"/>
  <c r="L39" i="31"/>
  <c r="U39" i="31" s="1"/>
  <c r="L40" i="31"/>
  <c r="U40" i="31" s="1"/>
  <c r="L41" i="31"/>
  <c r="U41" i="31" s="1"/>
  <c r="L42" i="31"/>
  <c r="U42" i="31" s="1"/>
  <c r="L43" i="31"/>
  <c r="U43" i="31" s="1"/>
  <c r="L44" i="31"/>
  <c r="U44" i="31" s="1"/>
  <c r="L45" i="31"/>
  <c r="U45" i="31" s="1"/>
  <c r="L46" i="31"/>
  <c r="U46" i="31" s="1"/>
  <c r="L47" i="31"/>
  <c r="U47" i="31" s="1"/>
  <c r="L48" i="31"/>
  <c r="U48" i="31" s="1"/>
  <c r="L49" i="31"/>
  <c r="U49" i="31" s="1"/>
  <c r="L50" i="31"/>
  <c r="U50" i="31" s="1"/>
  <c r="L51" i="31"/>
  <c r="U51" i="31" s="1"/>
  <c r="L52" i="31"/>
  <c r="U52" i="31" s="1"/>
  <c r="L53" i="31"/>
  <c r="U53" i="31" s="1"/>
  <c r="L54" i="31"/>
  <c r="U54" i="31" s="1"/>
  <c r="L55" i="31"/>
  <c r="U55" i="31" s="1"/>
  <c r="L56" i="31"/>
  <c r="U56" i="31" s="1"/>
  <c r="L57" i="31"/>
  <c r="U57" i="31" s="1"/>
  <c r="L58" i="31"/>
  <c r="U58" i="31" s="1"/>
  <c r="L59" i="31"/>
  <c r="U59" i="31" s="1"/>
  <c r="L60" i="31"/>
  <c r="L61" i="31"/>
  <c r="U61" i="31" s="1"/>
  <c r="L62" i="31"/>
  <c r="U62" i="31" s="1"/>
  <c r="L63" i="31"/>
  <c r="U63" i="31" s="1"/>
  <c r="L64" i="31"/>
  <c r="U64" i="31" s="1"/>
  <c r="L65" i="31"/>
  <c r="U65" i="31" s="1"/>
  <c r="L66" i="31"/>
  <c r="U66" i="31" s="1"/>
  <c r="L67" i="31"/>
  <c r="U67" i="31" s="1"/>
  <c r="L68" i="31"/>
  <c r="L69" i="31"/>
  <c r="U69" i="31" s="1"/>
  <c r="L70" i="31"/>
  <c r="U70" i="31" s="1"/>
  <c r="L71" i="31"/>
  <c r="U71" i="31" s="1"/>
  <c r="L72" i="31"/>
  <c r="U72" i="31" s="1"/>
  <c r="L73" i="31"/>
  <c r="U73" i="31" s="1"/>
  <c r="L74" i="31"/>
  <c r="U74" i="31" s="1"/>
  <c r="L75" i="31"/>
  <c r="U75" i="31" s="1"/>
  <c r="L76" i="31"/>
  <c r="U76" i="31" s="1"/>
  <c r="L77" i="31"/>
  <c r="U77" i="31" s="1"/>
  <c r="L78" i="31"/>
  <c r="U78" i="31" s="1"/>
  <c r="L79" i="31"/>
  <c r="U79" i="31" s="1"/>
  <c r="L80" i="31"/>
  <c r="U80" i="31" s="1"/>
  <c r="L81" i="31"/>
  <c r="U81" i="31" s="1"/>
  <c r="L82" i="31"/>
  <c r="U82" i="31" s="1"/>
  <c r="L83" i="31"/>
  <c r="U83" i="31" s="1"/>
  <c r="L84" i="31"/>
  <c r="U84" i="31" s="1"/>
  <c r="L85" i="31"/>
  <c r="U85" i="31" s="1"/>
  <c r="L86" i="31"/>
  <c r="U86" i="31" s="1"/>
  <c r="L87" i="31"/>
  <c r="U87" i="31" s="1"/>
  <c r="L88" i="31"/>
  <c r="U88" i="31" s="1"/>
  <c r="L89" i="31"/>
  <c r="U89" i="31" s="1"/>
  <c r="L90" i="31"/>
  <c r="U90" i="31" s="1"/>
  <c r="L91" i="31"/>
  <c r="U91" i="31" s="1"/>
  <c r="L92" i="31"/>
  <c r="L93" i="31"/>
  <c r="U93" i="31" s="1"/>
  <c r="L94" i="31"/>
  <c r="U94" i="31" s="1"/>
  <c r="L95" i="31"/>
  <c r="U95" i="31" s="1"/>
  <c r="L96" i="31"/>
  <c r="U96" i="31" s="1"/>
  <c r="L97" i="31"/>
  <c r="U97" i="31" s="1"/>
  <c r="L98" i="31"/>
  <c r="U98" i="31" s="1"/>
  <c r="L99" i="31"/>
  <c r="U99" i="31" s="1"/>
  <c r="L100" i="31"/>
  <c r="L101" i="31"/>
  <c r="U101" i="31" s="1"/>
  <c r="L102" i="31"/>
  <c r="U102" i="31" s="1"/>
  <c r="L103" i="31"/>
  <c r="U103" i="31" s="1"/>
  <c r="L104" i="31"/>
  <c r="U104" i="31" s="1"/>
  <c r="L105" i="31"/>
  <c r="U105" i="31" s="1"/>
  <c r="L106" i="31"/>
  <c r="U106" i="31" s="1"/>
  <c r="L107" i="31"/>
  <c r="U107" i="31" s="1"/>
  <c r="L108" i="31"/>
  <c r="U108" i="31" s="1"/>
  <c r="L109" i="31"/>
  <c r="U109" i="31" s="1"/>
</calcChain>
</file>

<file path=xl/sharedStrings.xml><?xml version="1.0" encoding="utf-8"?>
<sst xmlns="http://schemas.openxmlformats.org/spreadsheetml/2006/main" count="125" uniqueCount="46">
  <si>
    <t>Year</t>
  </si>
  <si>
    <t>Model 1: OLS, using observations 2005:01-2013:12 (T = 108)</t>
  </si>
  <si>
    <t>Dependent variable: Interval</t>
  </si>
  <si>
    <t>coefficient</t>
  </si>
  <si>
    <t>std. error</t>
  </si>
  <si>
    <t>t-ratio</t>
  </si>
  <si>
    <t>p-value</t>
  </si>
  <si>
    <t>const</t>
  </si>
  <si>
    <t>LondonHDD</t>
  </si>
  <si>
    <t>LondonCDD</t>
  </si>
  <si>
    <t>LONFTE</t>
  </si>
  <si>
    <t>PeakDays</t>
  </si>
  <si>
    <t>WorkDays</t>
  </si>
  <si>
    <t>Shoulder1</t>
  </si>
  <si>
    <t>Mean dependent var</t>
  </si>
  <si>
    <t>S.D. dependent var</t>
  </si>
  <si>
    <t>Sum squared resid</t>
  </si>
  <si>
    <t>S.E. of regression</t>
  </si>
  <si>
    <t>R-squared</t>
  </si>
  <si>
    <t>Adjusted R-squared</t>
  </si>
  <si>
    <t>P-value(F)</t>
  </si>
  <si>
    <t>Log-likelihood</t>
  </si>
  <si>
    <t>Akaike criterion</t>
  </si>
  <si>
    <t>Schwarz criterion</t>
  </si>
  <si>
    <t>Hannan-Quinn</t>
  </si>
  <si>
    <t>rho</t>
  </si>
  <si>
    <t>Durbin-Watson</t>
  </si>
  <si>
    <t>Theil's U</t>
  </si>
  <si>
    <t>Date</t>
  </si>
  <si>
    <t>Interval</t>
  </si>
  <si>
    <t>Const</t>
  </si>
  <si>
    <t>Predicted Value</t>
  </si>
  <si>
    <t>Absolute % Error</t>
  </si>
  <si>
    <t xml:space="preserve">Interval </t>
  </si>
  <si>
    <t xml:space="preserve">Predicted Value </t>
  </si>
  <si>
    <t xml:space="preserve">Absolute % Error  </t>
  </si>
  <si>
    <t>Annual Predicted vs. Actual Interval</t>
  </si>
  <si>
    <t>Mean Absolute Percentage Error (Annual)</t>
  </si>
  <si>
    <t>Mean Absolute Percentage Error (Monthly)</t>
  </si>
  <si>
    <t>Normalized Value</t>
  </si>
  <si>
    <t xml:space="preserve">Normalized Value </t>
  </si>
  <si>
    <t>Annual Actual vs. Normalized Interval</t>
  </si>
  <si>
    <t>% Change</t>
  </si>
  <si>
    <t>Increment</t>
  </si>
  <si>
    <t>Recession</t>
  </si>
  <si>
    <t>F(8, 99)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</si>
</sst>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-* #,##0_-;\-* #,##0_-;_-* &quot;-&quot;??_-;_-@_-"/>
    <numFmt numFmtId="166" formatCode="0.0%"/>
    <numFmt numFmtId="167" formatCode="#,##0_ ;[Red]\-#,##0\ 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/>
    </xf>
    <xf numFmtId="11" fontId="0" fillId="0" borderId="0" xfId="0" applyNumberFormat="1"/>
    <xf numFmtId="0" fontId="0" fillId="0" borderId="0" xfId="0" applyAlignment="1">
      <alignment horizontal="left"/>
    </xf>
    <xf numFmtId="167" fontId="0" fillId="0" borderId="0" xfId="0" applyNumberFormat="1"/>
    <xf numFmtId="166" fontId="0" fillId="0" borderId="0" xfId="0" applyNumberFormat="1"/>
    <xf numFmtId="0" fontId="4" fillId="0" borderId="0" xfId="0" applyFont="1"/>
    <xf numFmtId="0" fontId="4" fillId="0" borderId="0" xfId="0" applyFont="1" applyAlignment="1">
      <alignment horizontal="right"/>
    </xf>
    <xf numFmtId="167" fontId="0" fillId="0" borderId="0" xfId="0" applyNumberFormat="1" applyAlignment="1">
      <alignment horizontal="center"/>
    </xf>
    <xf numFmtId="166" fontId="0" fillId="0" borderId="0" xfId="5" applyNumberFormat="1" applyFont="1" applyAlignment="1">
      <alignment horizontal="center"/>
    </xf>
    <xf numFmtId="166" fontId="5" fillId="0" borderId="0" xfId="5" applyNumberFormat="1" applyFont="1" applyAlignment="1">
      <alignment horizontal="center"/>
    </xf>
    <xf numFmtId="167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Fill="1" applyBorder="1"/>
    <xf numFmtId="17" fontId="6" fillId="0" borderId="0" xfId="0" applyNumberFormat="1" applyFont="1" applyFill="1" applyBorder="1"/>
    <xf numFmtId="165" fontId="7" fillId="0" borderId="0" xfId="4" applyNumberFormat="1" applyFont="1" applyFill="1" applyBorder="1"/>
    <xf numFmtId="165" fontId="7" fillId="0" borderId="0" xfId="4" applyNumberFormat="1" applyFont="1" applyFill="1" applyBorder="1" applyAlignment="1">
      <alignment horizontal="right" wrapText="1"/>
    </xf>
    <xf numFmtId="17" fontId="1" fillId="0" borderId="0" xfId="0" applyNumberFormat="1" applyFont="1" applyFill="1" applyBorder="1"/>
    <xf numFmtId="165" fontId="8" fillId="0" borderId="0" xfId="4" applyNumberFormat="1" applyFont="1" applyFill="1" applyBorder="1"/>
    <xf numFmtId="165" fontId="9" fillId="0" borderId="0" xfId="4" applyNumberFormat="1" applyFont="1" applyFill="1" applyBorder="1"/>
    <xf numFmtId="0" fontId="9" fillId="0" borderId="0" xfId="0" applyFont="1" applyFill="1" applyBorder="1"/>
    <xf numFmtId="166" fontId="6" fillId="0" borderId="0" xfId="5" applyNumberFormat="1" applyFont="1" applyFill="1" applyBorder="1"/>
    <xf numFmtId="0" fontId="6" fillId="0" borderId="0" xfId="0" applyNumberFormat="1" applyFont="1" applyFill="1" applyBorder="1"/>
    <xf numFmtId="0" fontId="1" fillId="0" borderId="0" xfId="0" applyNumberFormat="1" applyFont="1" applyFill="1" applyBorder="1"/>
    <xf numFmtId="166" fontId="3" fillId="0" borderId="0" xfId="0" applyNumberFormat="1" applyFont="1"/>
    <xf numFmtId="166" fontId="6" fillId="0" borderId="0" xfId="0" applyNumberFormat="1" applyFont="1" applyFill="1" applyBorder="1"/>
    <xf numFmtId="0" fontId="0" fillId="0" borderId="0" xfId="0" applyAlignment="1">
      <alignment horizontal="right"/>
    </xf>
    <xf numFmtId="11" fontId="0" fillId="0" borderId="0" xfId="0" applyNumberFormat="1" applyAlignment="1">
      <alignment horizontal="right"/>
    </xf>
  </cellXfs>
  <cellStyles count="6">
    <cellStyle name="Comma" xfId="4" builtinId="3"/>
    <cellStyle name="Comma 2" xfId="3"/>
    <cellStyle name="Normal" xfId="0" builtinId="0"/>
    <cellStyle name="Normal 2" xfId="1"/>
    <cellStyle name="Percent" xfId="5" builtinId="5"/>
    <cellStyle name="Perc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'Predicted Monthly Data Summ'!$C$1</c:f>
              <c:strCache>
                <c:ptCount val="1"/>
                <c:pt idx="0">
                  <c:v>Interval</c:v>
                </c:pt>
              </c:strCache>
            </c:strRef>
          </c:tx>
          <c:marker>
            <c:symbol val="none"/>
          </c:marker>
          <c:cat>
            <c:numRef>
              <c:f>'Predicted Monthly Data Summ'!$A$2:$A$108</c:f>
              <c:numCache>
                <c:formatCode>mmm\-yy</c:formatCode>
                <c:ptCount val="107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40179</c:v>
                </c:pt>
                <c:pt idx="61">
                  <c:v>40210</c:v>
                </c:pt>
                <c:pt idx="62">
                  <c:v>40238</c:v>
                </c:pt>
                <c:pt idx="63">
                  <c:v>40269</c:v>
                </c:pt>
                <c:pt idx="64">
                  <c:v>40299</c:v>
                </c:pt>
                <c:pt idx="65">
                  <c:v>40330</c:v>
                </c:pt>
                <c:pt idx="66">
                  <c:v>40360</c:v>
                </c:pt>
                <c:pt idx="67">
                  <c:v>40391</c:v>
                </c:pt>
                <c:pt idx="68">
                  <c:v>40422</c:v>
                </c:pt>
                <c:pt idx="69">
                  <c:v>40452</c:v>
                </c:pt>
                <c:pt idx="70">
                  <c:v>40483</c:v>
                </c:pt>
                <c:pt idx="71">
                  <c:v>40513</c:v>
                </c:pt>
                <c:pt idx="72">
                  <c:v>40544</c:v>
                </c:pt>
                <c:pt idx="73">
                  <c:v>40575</c:v>
                </c:pt>
                <c:pt idx="74">
                  <c:v>40603</c:v>
                </c:pt>
                <c:pt idx="75">
                  <c:v>40634</c:v>
                </c:pt>
                <c:pt idx="76">
                  <c:v>40664</c:v>
                </c:pt>
                <c:pt idx="77">
                  <c:v>40695</c:v>
                </c:pt>
                <c:pt idx="78">
                  <c:v>40725</c:v>
                </c:pt>
                <c:pt idx="79">
                  <c:v>40756</c:v>
                </c:pt>
                <c:pt idx="80">
                  <c:v>40787</c:v>
                </c:pt>
                <c:pt idx="81">
                  <c:v>40817</c:v>
                </c:pt>
                <c:pt idx="82">
                  <c:v>40848</c:v>
                </c:pt>
                <c:pt idx="83">
                  <c:v>40878</c:v>
                </c:pt>
                <c:pt idx="84">
                  <c:v>40909</c:v>
                </c:pt>
                <c:pt idx="85">
                  <c:v>40940</c:v>
                </c:pt>
                <c:pt idx="86">
                  <c:v>40969</c:v>
                </c:pt>
                <c:pt idx="87">
                  <c:v>41000</c:v>
                </c:pt>
                <c:pt idx="88">
                  <c:v>41030</c:v>
                </c:pt>
                <c:pt idx="89">
                  <c:v>41061</c:v>
                </c:pt>
                <c:pt idx="90">
                  <c:v>41091</c:v>
                </c:pt>
                <c:pt idx="91">
                  <c:v>41122</c:v>
                </c:pt>
                <c:pt idx="92">
                  <c:v>41153</c:v>
                </c:pt>
                <c:pt idx="93">
                  <c:v>41183</c:v>
                </c:pt>
                <c:pt idx="94">
                  <c:v>41214</c:v>
                </c:pt>
                <c:pt idx="95">
                  <c:v>41244</c:v>
                </c:pt>
                <c:pt idx="96">
                  <c:v>41275</c:v>
                </c:pt>
                <c:pt idx="97">
                  <c:v>41306</c:v>
                </c:pt>
                <c:pt idx="98">
                  <c:v>41334</c:v>
                </c:pt>
                <c:pt idx="99">
                  <c:v>41365</c:v>
                </c:pt>
                <c:pt idx="100">
                  <c:v>41395</c:v>
                </c:pt>
                <c:pt idx="101">
                  <c:v>41426</c:v>
                </c:pt>
                <c:pt idx="102">
                  <c:v>41456</c:v>
                </c:pt>
                <c:pt idx="103">
                  <c:v>41487</c:v>
                </c:pt>
                <c:pt idx="104">
                  <c:v>41518</c:v>
                </c:pt>
                <c:pt idx="105">
                  <c:v>41548</c:v>
                </c:pt>
                <c:pt idx="106">
                  <c:v>41579</c:v>
                </c:pt>
              </c:numCache>
            </c:numRef>
          </c:cat>
          <c:val>
            <c:numRef>
              <c:f>'Predicted Monthly Data Summ'!$C$2:$C$108</c:f>
              <c:numCache>
                <c:formatCode>_-* #,##0_-;\-* #,##0_-;_-* "-"??_-;_-@_-</c:formatCode>
                <c:ptCount val="107"/>
                <c:pt idx="0">
                  <c:v>35760520.064938888</c:v>
                </c:pt>
                <c:pt idx="1">
                  <c:v>33282584.380056243</c:v>
                </c:pt>
                <c:pt idx="2">
                  <c:v>35020005.949750938</c:v>
                </c:pt>
                <c:pt idx="3">
                  <c:v>33245706.110530481</c:v>
                </c:pt>
                <c:pt idx="4">
                  <c:v>33743322.006216019</c:v>
                </c:pt>
                <c:pt idx="5">
                  <c:v>36587979.507661507</c:v>
                </c:pt>
                <c:pt idx="6">
                  <c:v>32709248.999254607</c:v>
                </c:pt>
                <c:pt idx="7">
                  <c:v>37603055.463514507</c:v>
                </c:pt>
                <c:pt idx="8">
                  <c:v>35241494.209181152</c:v>
                </c:pt>
                <c:pt idx="9">
                  <c:v>35365464.302791357</c:v>
                </c:pt>
                <c:pt idx="10">
                  <c:v>34620066.057036527</c:v>
                </c:pt>
                <c:pt idx="11">
                  <c:v>31948590.319067784</c:v>
                </c:pt>
                <c:pt idx="12">
                  <c:v>35065430.684663229</c:v>
                </c:pt>
                <c:pt idx="13">
                  <c:v>32706575.58220743</c:v>
                </c:pt>
                <c:pt idx="14">
                  <c:v>35840226.988315403</c:v>
                </c:pt>
                <c:pt idx="15">
                  <c:v>32127631.665612552</c:v>
                </c:pt>
                <c:pt idx="16">
                  <c:v>34807518.815837182</c:v>
                </c:pt>
                <c:pt idx="17">
                  <c:v>35338403.337846056</c:v>
                </c:pt>
                <c:pt idx="18">
                  <c:v>33338653.176894248</c:v>
                </c:pt>
                <c:pt idx="19">
                  <c:v>36966836.701800145</c:v>
                </c:pt>
                <c:pt idx="20">
                  <c:v>33414985.155541372</c:v>
                </c:pt>
                <c:pt idx="21">
                  <c:v>34502725.12435887</c:v>
                </c:pt>
                <c:pt idx="22">
                  <c:v>34819070.067077681</c:v>
                </c:pt>
                <c:pt idx="23">
                  <c:v>30628855.049845826</c:v>
                </c:pt>
                <c:pt idx="24">
                  <c:v>35962110.837939881</c:v>
                </c:pt>
                <c:pt idx="25">
                  <c:v>33141678.929544702</c:v>
                </c:pt>
                <c:pt idx="26">
                  <c:v>35746999.2179965</c:v>
                </c:pt>
                <c:pt idx="27">
                  <c:v>32385813.603487249</c:v>
                </c:pt>
                <c:pt idx="28">
                  <c:v>34558424.709674537</c:v>
                </c:pt>
                <c:pt idx="29">
                  <c:v>34409900.996462971</c:v>
                </c:pt>
                <c:pt idx="30">
                  <c:v>32033151.863009609</c:v>
                </c:pt>
                <c:pt idx="31">
                  <c:v>35594143.633139156</c:v>
                </c:pt>
                <c:pt idx="32">
                  <c:v>32736813.332064744</c:v>
                </c:pt>
                <c:pt idx="33">
                  <c:v>34814745.584050432</c:v>
                </c:pt>
                <c:pt idx="34">
                  <c:v>33442923.218425829</c:v>
                </c:pt>
                <c:pt idx="35">
                  <c:v>29932218.754204392</c:v>
                </c:pt>
                <c:pt idx="36">
                  <c:v>34905523.049873188</c:v>
                </c:pt>
                <c:pt idx="37">
                  <c:v>32971074.271040484</c:v>
                </c:pt>
                <c:pt idx="38">
                  <c:v>33675988.301156245</c:v>
                </c:pt>
                <c:pt idx="39">
                  <c:v>32942973.450524684</c:v>
                </c:pt>
                <c:pt idx="40">
                  <c:v>32719103.365861006</c:v>
                </c:pt>
                <c:pt idx="41">
                  <c:v>32968048.28211417</c:v>
                </c:pt>
                <c:pt idx="42">
                  <c:v>31929107.93319986</c:v>
                </c:pt>
                <c:pt idx="43">
                  <c:v>31818715.437265437</c:v>
                </c:pt>
                <c:pt idx="44">
                  <c:v>31763423.735970922</c:v>
                </c:pt>
                <c:pt idx="45">
                  <c:v>31969263.423501484</c:v>
                </c:pt>
                <c:pt idx="46">
                  <c:v>30139735.496248577</c:v>
                </c:pt>
                <c:pt idx="47">
                  <c:v>27284384.253243946</c:v>
                </c:pt>
                <c:pt idx="48">
                  <c:v>28849145.935590561</c:v>
                </c:pt>
                <c:pt idx="49">
                  <c:v>26956342.129380018</c:v>
                </c:pt>
                <c:pt idx="50">
                  <c:v>29227016.300310459</c:v>
                </c:pt>
                <c:pt idx="51">
                  <c:v>27572440.722535033</c:v>
                </c:pt>
                <c:pt idx="52">
                  <c:v>26054244.423496928</c:v>
                </c:pt>
                <c:pt idx="53">
                  <c:v>27805448.272619553</c:v>
                </c:pt>
                <c:pt idx="54">
                  <c:v>28020880.106031932</c:v>
                </c:pt>
                <c:pt idx="55">
                  <c:v>30298754.52771467</c:v>
                </c:pt>
                <c:pt idx="56">
                  <c:v>30031126.612114679</c:v>
                </c:pt>
                <c:pt idx="57">
                  <c:v>30792023.504983552</c:v>
                </c:pt>
                <c:pt idx="58">
                  <c:v>30321482.124312438</c:v>
                </c:pt>
                <c:pt idx="59">
                  <c:v>28853077.940910172</c:v>
                </c:pt>
                <c:pt idx="60">
                  <c:v>30374399.927864909</c:v>
                </c:pt>
                <c:pt idx="61">
                  <c:v>28081042.947897345</c:v>
                </c:pt>
                <c:pt idx="62">
                  <c:v>31106132.340711989</c:v>
                </c:pt>
                <c:pt idx="63">
                  <c:v>29031854.548955541</c:v>
                </c:pt>
                <c:pt idx="64">
                  <c:v>30332891.000103939</c:v>
                </c:pt>
                <c:pt idx="65">
                  <c:v>32055991.678814385</c:v>
                </c:pt>
                <c:pt idx="66">
                  <c:v>31434687.972987365</c:v>
                </c:pt>
                <c:pt idx="67">
                  <c:v>33132054.446981192</c:v>
                </c:pt>
                <c:pt idx="68">
                  <c:v>31114045.918627713</c:v>
                </c:pt>
                <c:pt idx="69">
                  <c:v>31324725.882925775</c:v>
                </c:pt>
                <c:pt idx="70">
                  <c:v>31302721.549692102</c:v>
                </c:pt>
                <c:pt idx="71">
                  <c:v>29162683.79443774</c:v>
                </c:pt>
                <c:pt idx="72">
                  <c:v>32622453.115325075</c:v>
                </c:pt>
                <c:pt idx="73">
                  <c:v>30069138.4645341</c:v>
                </c:pt>
                <c:pt idx="74">
                  <c:v>33521993.988199789</c:v>
                </c:pt>
                <c:pt idx="75">
                  <c:v>29790483.970162548</c:v>
                </c:pt>
                <c:pt idx="76">
                  <c:v>30514888.89513151</c:v>
                </c:pt>
                <c:pt idx="77">
                  <c:v>31332686.678045858</c:v>
                </c:pt>
                <c:pt idx="78">
                  <c:v>31048378.097471207</c:v>
                </c:pt>
                <c:pt idx="79">
                  <c:v>33761562.440655842</c:v>
                </c:pt>
                <c:pt idx="80">
                  <c:v>31947935.858446322</c:v>
                </c:pt>
                <c:pt idx="81">
                  <c:v>32934221.898680408</c:v>
                </c:pt>
                <c:pt idx="82">
                  <c:v>32118203.797977068</c:v>
                </c:pt>
                <c:pt idx="83">
                  <c:v>29560112.105370279</c:v>
                </c:pt>
                <c:pt idx="84">
                  <c:v>33097914.661556832</c:v>
                </c:pt>
                <c:pt idx="85">
                  <c:v>31432067.424907692</c:v>
                </c:pt>
                <c:pt idx="86">
                  <c:v>32610967.549940124</c:v>
                </c:pt>
                <c:pt idx="87">
                  <c:v>30118053.504457429</c:v>
                </c:pt>
                <c:pt idx="88">
                  <c:v>32039785.029330183</c:v>
                </c:pt>
                <c:pt idx="89">
                  <c:v>32369984.509227082</c:v>
                </c:pt>
                <c:pt idx="90">
                  <c:v>32673879.188200943</c:v>
                </c:pt>
                <c:pt idx="91">
                  <c:v>33207960.610965997</c:v>
                </c:pt>
                <c:pt idx="92">
                  <c:v>30143633.786629554</c:v>
                </c:pt>
                <c:pt idx="93">
                  <c:v>31754112.792993777</c:v>
                </c:pt>
                <c:pt idx="94">
                  <c:v>31052952.606975973</c:v>
                </c:pt>
                <c:pt idx="95">
                  <c:v>27355168.154814415</c:v>
                </c:pt>
                <c:pt idx="96">
                  <c:v>31454796.749053448</c:v>
                </c:pt>
                <c:pt idx="97">
                  <c:v>28621464.973133311</c:v>
                </c:pt>
                <c:pt idx="98">
                  <c:v>30079625.096221432</c:v>
                </c:pt>
                <c:pt idx="99">
                  <c:v>29557113.807281584</c:v>
                </c:pt>
                <c:pt idx="100">
                  <c:v>29892333.306250855</c:v>
                </c:pt>
                <c:pt idx="101">
                  <c:v>29757587.90078669</c:v>
                </c:pt>
                <c:pt idx="102">
                  <c:v>30029944.468078002</c:v>
                </c:pt>
                <c:pt idx="103">
                  <c:v>31034762.655809991</c:v>
                </c:pt>
                <c:pt idx="104">
                  <c:v>29984275.784078471</c:v>
                </c:pt>
                <c:pt idx="105">
                  <c:v>31392134.936166354</c:v>
                </c:pt>
                <c:pt idx="106">
                  <c:v>30556913.865457237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'Predicted Monthly Data Summ'!$D$1</c:f>
              <c:strCache>
                <c:ptCount val="1"/>
                <c:pt idx="0">
                  <c:v>Predicted Value</c:v>
                </c:pt>
              </c:strCache>
            </c:strRef>
          </c:tx>
          <c:marker>
            <c:symbol val="none"/>
          </c:marker>
          <c:cat>
            <c:numRef>
              <c:f>'Predicted Monthly Data Summ'!$A$2:$A$108</c:f>
              <c:numCache>
                <c:formatCode>mmm\-yy</c:formatCode>
                <c:ptCount val="107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40179</c:v>
                </c:pt>
                <c:pt idx="61">
                  <c:v>40210</c:v>
                </c:pt>
                <c:pt idx="62">
                  <c:v>40238</c:v>
                </c:pt>
                <c:pt idx="63">
                  <c:v>40269</c:v>
                </c:pt>
                <c:pt idx="64">
                  <c:v>40299</c:v>
                </c:pt>
                <c:pt idx="65">
                  <c:v>40330</c:v>
                </c:pt>
                <c:pt idx="66">
                  <c:v>40360</c:v>
                </c:pt>
                <c:pt idx="67">
                  <c:v>40391</c:v>
                </c:pt>
                <c:pt idx="68">
                  <c:v>40422</c:v>
                </c:pt>
                <c:pt idx="69">
                  <c:v>40452</c:v>
                </c:pt>
                <c:pt idx="70">
                  <c:v>40483</c:v>
                </c:pt>
                <c:pt idx="71">
                  <c:v>40513</c:v>
                </c:pt>
                <c:pt idx="72">
                  <c:v>40544</c:v>
                </c:pt>
                <c:pt idx="73">
                  <c:v>40575</c:v>
                </c:pt>
                <c:pt idx="74">
                  <c:v>40603</c:v>
                </c:pt>
                <c:pt idx="75">
                  <c:v>40634</c:v>
                </c:pt>
                <c:pt idx="76">
                  <c:v>40664</c:v>
                </c:pt>
                <c:pt idx="77">
                  <c:v>40695</c:v>
                </c:pt>
                <c:pt idx="78">
                  <c:v>40725</c:v>
                </c:pt>
                <c:pt idx="79">
                  <c:v>40756</c:v>
                </c:pt>
                <c:pt idx="80">
                  <c:v>40787</c:v>
                </c:pt>
                <c:pt idx="81">
                  <c:v>40817</c:v>
                </c:pt>
                <c:pt idx="82">
                  <c:v>40848</c:v>
                </c:pt>
                <c:pt idx="83">
                  <c:v>40878</c:v>
                </c:pt>
                <c:pt idx="84">
                  <c:v>40909</c:v>
                </c:pt>
                <c:pt idx="85">
                  <c:v>40940</c:v>
                </c:pt>
                <c:pt idx="86">
                  <c:v>40969</c:v>
                </c:pt>
                <c:pt idx="87">
                  <c:v>41000</c:v>
                </c:pt>
                <c:pt idx="88">
                  <c:v>41030</c:v>
                </c:pt>
                <c:pt idx="89">
                  <c:v>41061</c:v>
                </c:pt>
                <c:pt idx="90">
                  <c:v>41091</c:v>
                </c:pt>
                <c:pt idx="91">
                  <c:v>41122</c:v>
                </c:pt>
                <c:pt idx="92">
                  <c:v>41153</c:v>
                </c:pt>
                <c:pt idx="93">
                  <c:v>41183</c:v>
                </c:pt>
                <c:pt idx="94">
                  <c:v>41214</c:v>
                </c:pt>
                <c:pt idx="95">
                  <c:v>41244</c:v>
                </c:pt>
                <c:pt idx="96">
                  <c:v>41275</c:v>
                </c:pt>
                <c:pt idx="97">
                  <c:v>41306</c:v>
                </c:pt>
                <c:pt idx="98">
                  <c:v>41334</c:v>
                </c:pt>
                <c:pt idx="99">
                  <c:v>41365</c:v>
                </c:pt>
                <c:pt idx="100">
                  <c:v>41395</c:v>
                </c:pt>
                <c:pt idx="101">
                  <c:v>41426</c:v>
                </c:pt>
                <c:pt idx="102">
                  <c:v>41456</c:v>
                </c:pt>
                <c:pt idx="103">
                  <c:v>41487</c:v>
                </c:pt>
                <c:pt idx="104">
                  <c:v>41518</c:v>
                </c:pt>
                <c:pt idx="105">
                  <c:v>41548</c:v>
                </c:pt>
                <c:pt idx="106">
                  <c:v>41579</c:v>
                </c:pt>
              </c:numCache>
            </c:numRef>
          </c:cat>
          <c:val>
            <c:numRef>
              <c:f>'Predicted Monthly Data Summ'!$D$2:$D$108</c:f>
              <c:numCache>
                <c:formatCode>General</c:formatCode>
                <c:ptCount val="107"/>
                <c:pt idx="0">
                  <c:v>33321860.945217755</c:v>
                </c:pt>
                <c:pt idx="1">
                  <c:v>33380566.364747901</c:v>
                </c:pt>
                <c:pt idx="2">
                  <c:v>34085206.355730459</c:v>
                </c:pt>
                <c:pt idx="3">
                  <c:v>34201812.8220561</c:v>
                </c:pt>
                <c:pt idx="4">
                  <c:v>33663582.435519502</c:v>
                </c:pt>
                <c:pt idx="5">
                  <c:v>35807234.301039971</c:v>
                </c:pt>
                <c:pt idx="6">
                  <c:v>34819058.31784156</c:v>
                </c:pt>
                <c:pt idx="7">
                  <c:v>35742166.073014401</c:v>
                </c:pt>
                <c:pt idx="8">
                  <c:v>34504007.210925691</c:v>
                </c:pt>
                <c:pt idx="9">
                  <c:v>33303797.009374402</c:v>
                </c:pt>
                <c:pt idx="10">
                  <c:v>34756296.945880853</c:v>
                </c:pt>
                <c:pt idx="11">
                  <c:v>32371227.68957933</c:v>
                </c:pt>
                <c:pt idx="12">
                  <c:v>32822424.717379186</c:v>
                </c:pt>
                <c:pt idx="13">
                  <c:v>32531027.737393737</c:v>
                </c:pt>
                <c:pt idx="14">
                  <c:v>35096241.730476961</c:v>
                </c:pt>
                <c:pt idx="15">
                  <c:v>30761145.190451659</c:v>
                </c:pt>
                <c:pt idx="16">
                  <c:v>34314304.144155897</c:v>
                </c:pt>
                <c:pt idx="17">
                  <c:v>34062924.672246896</c:v>
                </c:pt>
                <c:pt idx="18">
                  <c:v>34058519.387708835</c:v>
                </c:pt>
                <c:pt idx="19">
                  <c:v>34183271.142326333</c:v>
                </c:pt>
                <c:pt idx="20">
                  <c:v>32998233.148680747</c:v>
                </c:pt>
                <c:pt idx="21">
                  <c:v>33932069.33504647</c:v>
                </c:pt>
                <c:pt idx="22">
                  <c:v>34841506.283178106</c:v>
                </c:pt>
                <c:pt idx="23">
                  <c:v>31467122.369613077</c:v>
                </c:pt>
                <c:pt idx="24">
                  <c:v>33770663.33796116</c:v>
                </c:pt>
                <c:pt idx="25">
                  <c:v>33032829.899841867</c:v>
                </c:pt>
                <c:pt idx="26">
                  <c:v>34312663.054829247</c:v>
                </c:pt>
                <c:pt idx="27">
                  <c:v>31359497.50351702</c:v>
                </c:pt>
                <c:pt idx="28">
                  <c:v>33773088.75272727</c:v>
                </c:pt>
                <c:pt idx="29">
                  <c:v>33425738.259993281</c:v>
                </c:pt>
                <c:pt idx="30">
                  <c:v>33650024.558506623</c:v>
                </c:pt>
                <c:pt idx="31">
                  <c:v>34776915.820294999</c:v>
                </c:pt>
                <c:pt idx="32">
                  <c:v>33302699.099307436</c:v>
                </c:pt>
                <c:pt idx="33">
                  <c:v>34853616.320777133</c:v>
                </c:pt>
                <c:pt idx="34">
                  <c:v>35361800.839078337</c:v>
                </c:pt>
                <c:pt idx="35">
                  <c:v>31974874.170669075</c:v>
                </c:pt>
                <c:pt idx="36">
                  <c:v>33988194.229235403</c:v>
                </c:pt>
                <c:pt idx="37">
                  <c:v>32889430.84273022</c:v>
                </c:pt>
                <c:pt idx="38">
                  <c:v>32423780.034199655</c:v>
                </c:pt>
                <c:pt idx="39">
                  <c:v>34110388.323527113</c:v>
                </c:pt>
                <c:pt idx="40">
                  <c:v>32958678.118815687</c:v>
                </c:pt>
                <c:pt idx="41">
                  <c:v>33372401.483268511</c:v>
                </c:pt>
                <c:pt idx="42">
                  <c:v>34500392.693624109</c:v>
                </c:pt>
                <c:pt idx="43">
                  <c:v>32956270.567721594</c:v>
                </c:pt>
                <c:pt idx="44">
                  <c:v>33710761.247531064</c:v>
                </c:pt>
                <c:pt idx="45">
                  <c:v>34143860.446350485</c:v>
                </c:pt>
                <c:pt idx="46">
                  <c:v>32951361.492115822</c:v>
                </c:pt>
                <c:pt idx="47">
                  <c:v>31905677.9737949</c:v>
                </c:pt>
                <c:pt idx="48">
                  <c:v>31654134.222103331</c:v>
                </c:pt>
                <c:pt idx="49">
                  <c:v>29285571.707325809</c:v>
                </c:pt>
                <c:pt idx="50">
                  <c:v>32073850.700852361</c:v>
                </c:pt>
                <c:pt idx="51">
                  <c:v>29257924.881388076</c:v>
                </c:pt>
                <c:pt idx="52">
                  <c:v>29549572.832073886</c:v>
                </c:pt>
                <c:pt idx="53">
                  <c:v>30878885.435599025</c:v>
                </c:pt>
                <c:pt idx="54">
                  <c:v>30568946.424774636</c:v>
                </c:pt>
                <c:pt idx="55">
                  <c:v>30149223.862668216</c:v>
                </c:pt>
                <c:pt idx="56">
                  <c:v>30638076.846754357</c:v>
                </c:pt>
                <c:pt idx="57">
                  <c:v>30668520.536564257</c:v>
                </c:pt>
                <c:pt idx="58">
                  <c:v>31033496.178680945</c:v>
                </c:pt>
                <c:pt idx="59">
                  <c:v>30036798.300170738</c:v>
                </c:pt>
                <c:pt idx="60">
                  <c:v>29824614.446436502</c:v>
                </c:pt>
                <c:pt idx="61">
                  <c:v>28771860.586649932</c:v>
                </c:pt>
                <c:pt idx="62">
                  <c:v>31950841.763238642</c:v>
                </c:pt>
                <c:pt idx="63">
                  <c:v>29078415.561983</c:v>
                </c:pt>
                <c:pt idx="64">
                  <c:v>30266471.079669643</c:v>
                </c:pt>
                <c:pt idx="65">
                  <c:v>31644569.294316661</c:v>
                </c:pt>
                <c:pt idx="66">
                  <c:v>31957149.550143234</c:v>
                </c:pt>
                <c:pt idx="67">
                  <c:v>31586566.29345471</c:v>
                </c:pt>
                <c:pt idx="68">
                  <c:v>30520953.517722756</c:v>
                </c:pt>
                <c:pt idx="69">
                  <c:v>29396428.511335809</c:v>
                </c:pt>
                <c:pt idx="70">
                  <c:v>31679085.680005509</c:v>
                </c:pt>
                <c:pt idx="71">
                  <c:v>30145357.694343138</c:v>
                </c:pt>
                <c:pt idx="72">
                  <c:v>30182324.571996257</c:v>
                </c:pt>
                <c:pt idx="73">
                  <c:v>29105975.280099344</c:v>
                </c:pt>
                <c:pt idx="74">
                  <c:v>32919799.76592106</c:v>
                </c:pt>
                <c:pt idx="75">
                  <c:v>29067989.569942694</c:v>
                </c:pt>
                <c:pt idx="76">
                  <c:v>30696180.084403411</c:v>
                </c:pt>
                <c:pt idx="77">
                  <c:v>30967723.934281625</c:v>
                </c:pt>
                <c:pt idx="78">
                  <c:v>31581747.106716618</c:v>
                </c:pt>
                <c:pt idx="79">
                  <c:v>31624393.505823623</c:v>
                </c:pt>
                <c:pt idx="80">
                  <c:v>31322252.151448481</c:v>
                </c:pt>
                <c:pt idx="81">
                  <c:v>30203652.75475191</c:v>
                </c:pt>
                <c:pt idx="82">
                  <c:v>31642600.034220356</c:v>
                </c:pt>
                <c:pt idx="83">
                  <c:v>28889725.297686301</c:v>
                </c:pt>
                <c:pt idx="84">
                  <c:v>30058802.986620668</c:v>
                </c:pt>
                <c:pt idx="85">
                  <c:v>28974225.916000213</c:v>
                </c:pt>
                <c:pt idx="86">
                  <c:v>30839720.79479694</c:v>
                </c:pt>
                <c:pt idx="87">
                  <c:v>28544098.340366334</c:v>
                </c:pt>
                <c:pt idx="88">
                  <c:v>31245542.325029839</c:v>
                </c:pt>
                <c:pt idx="89">
                  <c:v>31256233.65690814</c:v>
                </c:pt>
                <c:pt idx="90">
                  <c:v>32465390.427268166</c:v>
                </c:pt>
                <c:pt idx="91">
                  <c:v>31837688.581367176</c:v>
                </c:pt>
                <c:pt idx="92">
                  <c:v>30091613.199094635</c:v>
                </c:pt>
                <c:pt idx="93">
                  <c:v>31356160.553535197</c:v>
                </c:pt>
                <c:pt idx="94">
                  <c:v>31776753.514718566</c:v>
                </c:pt>
                <c:pt idx="95">
                  <c:v>28186361.110959791</c:v>
                </c:pt>
                <c:pt idx="96">
                  <c:v>30733304.258846249</c:v>
                </c:pt>
                <c:pt idx="97">
                  <c:v>28398819.947529212</c:v>
                </c:pt>
                <c:pt idx="98">
                  <c:v>29669097.394880015</c:v>
                </c:pt>
                <c:pt idx="99">
                  <c:v>29705463.912906133</c:v>
                </c:pt>
                <c:pt idx="100">
                  <c:v>30798766.50288827</c:v>
                </c:pt>
                <c:pt idx="101">
                  <c:v>29851593.64825996</c:v>
                </c:pt>
                <c:pt idx="102">
                  <c:v>31953646.436213326</c:v>
                </c:pt>
                <c:pt idx="103">
                  <c:v>30334905.407081604</c:v>
                </c:pt>
                <c:pt idx="104">
                  <c:v>30038770.596036036</c:v>
                </c:pt>
                <c:pt idx="105">
                  <c:v>30767610.34430607</c:v>
                </c:pt>
                <c:pt idx="106">
                  <c:v>31344651.520598374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3252224"/>
        <c:axId val="277184512"/>
      </c:lineChart>
      <c:dateAx>
        <c:axId val="24325222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277184512"/>
        <c:crosses val="autoZero"/>
        <c:auto val="1"/>
        <c:lblOffset val="100"/>
        <c:baseTimeUnit val="months"/>
      </c:dateAx>
      <c:valAx>
        <c:axId val="277184512"/>
        <c:scaling>
          <c:orientation val="minMax"/>
          <c:max val="37603055.463514507"/>
          <c:min val="26054244.423496928"/>
        </c:scaling>
        <c:delete val="0"/>
        <c:axPos val="l"/>
        <c:majorGridlines/>
        <c:numFmt formatCode="_-* #,##0_-;\-* #,##0_-;_-* &quot;-&quot;??_-;_-@_-" sourceLinked="1"/>
        <c:majorTickMark val="out"/>
        <c:minorTickMark val="none"/>
        <c:tickLblPos val="nextTo"/>
        <c:crossAx val="2432522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[Interval Forecast.xlsx]PredictedAnnualDataSumm!PivotTable2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PredictedAnnualDataSumm!$B$3</c:f>
              <c:strCache>
                <c:ptCount val="1"/>
                <c:pt idx="0">
                  <c:v>Interval </c:v>
                </c:pt>
              </c:strCache>
            </c:strRef>
          </c:tx>
          <c:marker>
            <c:symbol val="none"/>
          </c:marker>
          <c:cat>
            <c:strRef>
              <c:f>PredictedAnnualDataSumm!$A$4:$A$12</c:f>
              <c:strCache>
                <c:ptCount val="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</c:strCache>
            </c:strRef>
          </c:cat>
          <c:val>
            <c:numRef>
              <c:f>PredictedAnnualDataSumm!$B$4:$B$12</c:f>
              <c:numCache>
                <c:formatCode>#,##0_ ;[Red]\-#,##0\ </c:formatCode>
                <c:ptCount val="9"/>
                <c:pt idx="0">
                  <c:v>415128037.37</c:v>
                </c:pt>
                <c:pt idx="1">
                  <c:v>409556912.35000002</c:v>
                </c:pt>
                <c:pt idx="2">
                  <c:v>404758924.67999995</c:v>
                </c:pt>
                <c:pt idx="3">
                  <c:v>385087341</c:v>
                </c:pt>
                <c:pt idx="4">
                  <c:v>344781982.59999996</c:v>
                </c:pt>
                <c:pt idx="5">
                  <c:v>368453232.00999999</c:v>
                </c:pt>
                <c:pt idx="6">
                  <c:v>379222059.31</c:v>
                </c:pt>
                <c:pt idx="7">
                  <c:v>377856479.81999999</c:v>
                </c:pt>
                <c:pt idx="8">
                  <c:v>359953516.05000001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PredictedAnnualDataSumm!$C$3</c:f>
              <c:strCache>
                <c:ptCount val="1"/>
                <c:pt idx="0">
                  <c:v>Predicted Value </c:v>
                </c:pt>
              </c:strCache>
            </c:strRef>
          </c:tx>
          <c:marker>
            <c:symbol val="none"/>
          </c:marker>
          <c:cat>
            <c:strRef>
              <c:f>PredictedAnnualDataSumm!$A$4:$A$12</c:f>
              <c:strCache>
                <c:ptCount val="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</c:strCache>
            </c:strRef>
          </c:cat>
          <c:val>
            <c:numRef>
              <c:f>PredictedAnnualDataSumm!$C$4:$C$12</c:f>
              <c:numCache>
                <c:formatCode>#,##0_ ;[Red]\-#,##0\ </c:formatCode>
                <c:ptCount val="9"/>
                <c:pt idx="0">
                  <c:v>409956816.47092783</c:v>
                </c:pt>
                <c:pt idx="1">
                  <c:v>401068789.8586579</c:v>
                </c:pt>
                <c:pt idx="2">
                  <c:v>403594411.61750352</c:v>
                </c:pt>
                <c:pt idx="3">
                  <c:v>399911197.45291448</c:v>
                </c:pt>
                <c:pt idx="4">
                  <c:v>365795001.92895561</c:v>
                </c:pt>
                <c:pt idx="5">
                  <c:v>366822313.97929949</c:v>
                </c:pt>
                <c:pt idx="6">
                  <c:v>368204364.05729163</c:v>
                </c:pt>
                <c:pt idx="7">
                  <c:v>366632591.40666574</c:v>
                </c:pt>
                <c:pt idx="8">
                  <c:v>362812998.41779178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PredictedAnnualDataSumm!$D$3</c:f>
              <c:strCache>
                <c:ptCount val="1"/>
                <c:pt idx="0">
                  <c:v>Absolute % Error  </c:v>
                </c:pt>
              </c:strCache>
            </c:strRef>
          </c:tx>
          <c:marker>
            <c:symbol val="none"/>
          </c:marker>
          <c:cat>
            <c:strRef>
              <c:f>PredictedAnnualDataSumm!$A$4:$A$12</c:f>
              <c:strCache>
                <c:ptCount val="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</c:strCache>
            </c:strRef>
          </c:cat>
          <c:val>
            <c:numRef>
              <c:f>PredictedAnnualDataSumm!$D$4:$D$12</c:f>
              <c:numCache>
                <c:formatCode>0.0%</c:formatCode>
                <c:ptCount val="9"/>
                <c:pt idx="0">
                  <c:v>1.2456929991609085E-2</c:v>
                </c:pt>
                <c:pt idx="1">
                  <c:v>2.0725135470521201E-2</c:v>
                </c:pt>
                <c:pt idx="2">
                  <c:v>2.8770534545151313E-3</c:v>
                </c:pt>
                <c:pt idx="3">
                  <c:v>3.8494790336186295E-2</c:v>
                </c:pt>
                <c:pt idx="4">
                  <c:v>6.0945816166194447E-2</c:v>
                </c:pt>
                <c:pt idx="5">
                  <c:v>4.4263908930950585E-3</c:v>
                </c:pt>
                <c:pt idx="6">
                  <c:v>2.9053413382004283E-2</c:v>
                </c:pt>
                <c:pt idx="7">
                  <c:v>2.9704104634333622E-2</c:v>
                </c:pt>
                <c:pt idx="8">
                  <c:v>7.9440323272035214E-3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8105472"/>
        <c:axId val="278775296"/>
      </c:lineChart>
      <c:catAx>
        <c:axId val="278105472"/>
        <c:scaling>
          <c:orientation val="minMax"/>
        </c:scaling>
        <c:delete val="0"/>
        <c:axPos val="b"/>
        <c:majorTickMark val="out"/>
        <c:minorTickMark val="none"/>
        <c:tickLblPos val="nextTo"/>
        <c:crossAx val="278775296"/>
        <c:crosses val="autoZero"/>
        <c:auto val="1"/>
        <c:lblAlgn val="ctr"/>
        <c:lblOffset val="100"/>
        <c:noMultiLvlLbl val="0"/>
      </c:catAx>
      <c:valAx>
        <c:axId val="278775296"/>
        <c:scaling>
          <c:orientation val="minMax"/>
        </c:scaling>
        <c:delete val="0"/>
        <c:axPos val="l"/>
        <c:majorGridlines/>
        <c:numFmt formatCode="#,##0_ ;[Red]\-#,##0\ " sourceLinked="1"/>
        <c:majorTickMark val="out"/>
        <c:minorTickMark val="none"/>
        <c:tickLblPos val="nextTo"/>
        <c:crossAx val="2781054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[Interval Forecast.xlsx]PredictedAnnualDataSumm2!PivotTable2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PredictedAnnualDataSumm2!$B$3</c:f>
              <c:strCache>
                <c:ptCount val="1"/>
                <c:pt idx="0">
                  <c:v>Interval </c:v>
                </c:pt>
              </c:strCache>
            </c:strRef>
          </c:tx>
          <c:marker>
            <c:symbol val="none"/>
          </c:marker>
          <c:cat>
            <c:strRef>
              <c:f>PredictedAnnualDataSumm2!$A$4:$A$12</c:f>
              <c:strCache>
                <c:ptCount val="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</c:strCache>
            </c:strRef>
          </c:cat>
          <c:val>
            <c:numRef>
              <c:f>PredictedAnnualDataSumm2!$B$4:$B$12</c:f>
              <c:numCache>
                <c:formatCode>#,##0_ ;[Red]\-#,##0\ </c:formatCode>
                <c:ptCount val="9"/>
                <c:pt idx="0">
                  <c:v>415128037.37</c:v>
                </c:pt>
                <c:pt idx="1">
                  <c:v>409556912.35000002</c:v>
                </c:pt>
                <c:pt idx="2">
                  <c:v>404758924.67999995</c:v>
                </c:pt>
                <c:pt idx="3">
                  <c:v>385087341</c:v>
                </c:pt>
                <c:pt idx="4">
                  <c:v>344781982.59999996</c:v>
                </c:pt>
                <c:pt idx="5">
                  <c:v>368453232.00999999</c:v>
                </c:pt>
                <c:pt idx="6">
                  <c:v>379222059.31</c:v>
                </c:pt>
                <c:pt idx="7">
                  <c:v>377856479.81999999</c:v>
                </c:pt>
                <c:pt idx="8">
                  <c:v>359953516.05000001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PredictedAnnualDataSumm2!$C$3</c:f>
              <c:strCache>
                <c:ptCount val="1"/>
                <c:pt idx="0">
                  <c:v>Predicted Value </c:v>
                </c:pt>
              </c:strCache>
            </c:strRef>
          </c:tx>
          <c:marker>
            <c:symbol val="none"/>
          </c:marker>
          <c:cat>
            <c:strRef>
              <c:f>PredictedAnnualDataSumm2!$A$4:$A$12</c:f>
              <c:strCache>
                <c:ptCount val="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</c:strCache>
            </c:strRef>
          </c:cat>
          <c:val>
            <c:numRef>
              <c:f>PredictedAnnualDataSumm2!$C$4:$C$12</c:f>
              <c:numCache>
                <c:formatCode>#,##0_ ;[Red]\-#,##0\ </c:formatCode>
                <c:ptCount val="9"/>
                <c:pt idx="0">
                  <c:v>409956816.47092783</c:v>
                </c:pt>
                <c:pt idx="1">
                  <c:v>401068789.8586579</c:v>
                </c:pt>
                <c:pt idx="2">
                  <c:v>403594411.61750352</c:v>
                </c:pt>
                <c:pt idx="3">
                  <c:v>399911197.45291448</c:v>
                </c:pt>
                <c:pt idx="4">
                  <c:v>365795001.92895561</c:v>
                </c:pt>
                <c:pt idx="5">
                  <c:v>366822313.97929949</c:v>
                </c:pt>
                <c:pt idx="6">
                  <c:v>368204364.05729163</c:v>
                </c:pt>
                <c:pt idx="7">
                  <c:v>366632591.40666574</c:v>
                </c:pt>
                <c:pt idx="8">
                  <c:v>362812998.41779178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8832256"/>
        <c:axId val="298834560"/>
      </c:lineChart>
      <c:catAx>
        <c:axId val="298832256"/>
        <c:scaling>
          <c:orientation val="minMax"/>
        </c:scaling>
        <c:delete val="0"/>
        <c:axPos val="b"/>
        <c:majorTickMark val="out"/>
        <c:minorTickMark val="none"/>
        <c:tickLblPos val="nextTo"/>
        <c:crossAx val="298834560"/>
        <c:crosses val="autoZero"/>
        <c:auto val="1"/>
        <c:lblAlgn val="ctr"/>
        <c:lblOffset val="100"/>
        <c:noMultiLvlLbl val="0"/>
      </c:catAx>
      <c:valAx>
        <c:axId val="298834560"/>
        <c:scaling>
          <c:orientation val="minMax"/>
        </c:scaling>
        <c:delete val="0"/>
        <c:axPos val="l"/>
        <c:majorGridlines/>
        <c:numFmt formatCode="#,##0_ ;[Red]\-#,##0\ " sourceLinked="1"/>
        <c:majorTickMark val="out"/>
        <c:minorTickMark val="none"/>
        <c:tickLblPos val="nextTo"/>
        <c:crossAx val="2988322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'Normalized Monthly Data Summ'!$C$1</c:f>
              <c:strCache>
                <c:ptCount val="1"/>
                <c:pt idx="0">
                  <c:v>Interval</c:v>
                </c:pt>
              </c:strCache>
            </c:strRef>
          </c:tx>
          <c:marker>
            <c:symbol val="none"/>
          </c:marker>
          <c:cat>
            <c:numRef>
              <c:f>'Normalized Monthly Data Summ'!$A$2:$A$133</c:f>
              <c:numCache>
                <c:formatCode>mmm\-yy</c:formatCode>
                <c:ptCount val="132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40179</c:v>
                </c:pt>
                <c:pt idx="61">
                  <c:v>40210</c:v>
                </c:pt>
                <c:pt idx="62">
                  <c:v>40238</c:v>
                </c:pt>
                <c:pt idx="63">
                  <c:v>40269</c:v>
                </c:pt>
                <c:pt idx="64">
                  <c:v>40299</c:v>
                </c:pt>
                <c:pt idx="65">
                  <c:v>40330</c:v>
                </c:pt>
                <c:pt idx="66">
                  <c:v>40360</c:v>
                </c:pt>
                <c:pt idx="67">
                  <c:v>40391</c:v>
                </c:pt>
                <c:pt idx="68">
                  <c:v>40422</c:v>
                </c:pt>
                <c:pt idx="69">
                  <c:v>40452</c:v>
                </c:pt>
                <c:pt idx="70">
                  <c:v>40483</c:v>
                </c:pt>
                <c:pt idx="71">
                  <c:v>40513</c:v>
                </c:pt>
                <c:pt idx="72">
                  <c:v>40544</c:v>
                </c:pt>
                <c:pt idx="73">
                  <c:v>40575</c:v>
                </c:pt>
                <c:pt idx="74">
                  <c:v>40603</c:v>
                </c:pt>
                <c:pt idx="75">
                  <c:v>40634</c:v>
                </c:pt>
                <c:pt idx="76">
                  <c:v>40664</c:v>
                </c:pt>
                <c:pt idx="77">
                  <c:v>40695</c:v>
                </c:pt>
                <c:pt idx="78">
                  <c:v>40725</c:v>
                </c:pt>
                <c:pt idx="79">
                  <c:v>40756</c:v>
                </c:pt>
                <c:pt idx="80">
                  <c:v>40787</c:v>
                </c:pt>
                <c:pt idx="81">
                  <c:v>40817</c:v>
                </c:pt>
                <c:pt idx="82">
                  <c:v>40848</c:v>
                </c:pt>
                <c:pt idx="83">
                  <c:v>40878</c:v>
                </c:pt>
                <c:pt idx="84">
                  <c:v>40909</c:v>
                </c:pt>
                <c:pt idx="85">
                  <c:v>40940</c:v>
                </c:pt>
                <c:pt idx="86">
                  <c:v>40969</c:v>
                </c:pt>
                <c:pt idx="87">
                  <c:v>41000</c:v>
                </c:pt>
                <c:pt idx="88">
                  <c:v>41030</c:v>
                </c:pt>
                <c:pt idx="89">
                  <c:v>41061</c:v>
                </c:pt>
                <c:pt idx="90">
                  <c:v>41091</c:v>
                </c:pt>
                <c:pt idx="91">
                  <c:v>41122</c:v>
                </c:pt>
                <c:pt idx="92">
                  <c:v>41153</c:v>
                </c:pt>
                <c:pt idx="93">
                  <c:v>41183</c:v>
                </c:pt>
                <c:pt idx="94">
                  <c:v>41214</c:v>
                </c:pt>
                <c:pt idx="95">
                  <c:v>41244</c:v>
                </c:pt>
                <c:pt idx="96">
                  <c:v>41275</c:v>
                </c:pt>
                <c:pt idx="97">
                  <c:v>41306</c:v>
                </c:pt>
                <c:pt idx="98">
                  <c:v>41334</c:v>
                </c:pt>
                <c:pt idx="99">
                  <c:v>41365</c:v>
                </c:pt>
                <c:pt idx="100">
                  <c:v>41395</c:v>
                </c:pt>
                <c:pt idx="101">
                  <c:v>41426</c:v>
                </c:pt>
                <c:pt idx="102">
                  <c:v>41456</c:v>
                </c:pt>
                <c:pt idx="103">
                  <c:v>41487</c:v>
                </c:pt>
                <c:pt idx="104">
                  <c:v>41518</c:v>
                </c:pt>
                <c:pt idx="105">
                  <c:v>41548</c:v>
                </c:pt>
                <c:pt idx="106">
                  <c:v>41579</c:v>
                </c:pt>
                <c:pt idx="107">
                  <c:v>41609</c:v>
                </c:pt>
                <c:pt idx="108">
                  <c:v>41640</c:v>
                </c:pt>
                <c:pt idx="109">
                  <c:v>41671</c:v>
                </c:pt>
                <c:pt idx="110">
                  <c:v>41699</c:v>
                </c:pt>
                <c:pt idx="111">
                  <c:v>41730</c:v>
                </c:pt>
                <c:pt idx="112">
                  <c:v>41760</c:v>
                </c:pt>
                <c:pt idx="113">
                  <c:v>41791</c:v>
                </c:pt>
                <c:pt idx="114">
                  <c:v>41821</c:v>
                </c:pt>
                <c:pt idx="115">
                  <c:v>41852</c:v>
                </c:pt>
                <c:pt idx="116">
                  <c:v>41883</c:v>
                </c:pt>
                <c:pt idx="117">
                  <c:v>41913</c:v>
                </c:pt>
                <c:pt idx="118">
                  <c:v>41944</c:v>
                </c:pt>
                <c:pt idx="119">
                  <c:v>41974</c:v>
                </c:pt>
                <c:pt idx="120">
                  <c:v>42005</c:v>
                </c:pt>
                <c:pt idx="121">
                  <c:v>42036</c:v>
                </c:pt>
                <c:pt idx="122">
                  <c:v>42064</c:v>
                </c:pt>
                <c:pt idx="123">
                  <c:v>42095</c:v>
                </c:pt>
                <c:pt idx="124">
                  <c:v>42125</c:v>
                </c:pt>
                <c:pt idx="125">
                  <c:v>42156</c:v>
                </c:pt>
                <c:pt idx="126">
                  <c:v>42186</c:v>
                </c:pt>
                <c:pt idx="127">
                  <c:v>42217</c:v>
                </c:pt>
                <c:pt idx="128">
                  <c:v>42248</c:v>
                </c:pt>
                <c:pt idx="129">
                  <c:v>42278</c:v>
                </c:pt>
                <c:pt idx="130">
                  <c:v>42309</c:v>
                </c:pt>
                <c:pt idx="131">
                  <c:v>42339</c:v>
                </c:pt>
              </c:numCache>
            </c:numRef>
          </c:cat>
          <c:val>
            <c:numRef>
              <c:f>'Normalized Monthly Data Summ'!$C$2:$C$133</c:f>
              <c:numCache>
                <c:formatCode>_-* #,##0_-;\-* #,##0_-;_-* "-"??_-;_-@_-</c:formatCode>
                <c:ptCount val="132"/>
                <c:pt idx="0">
                  <c:v>35760520.064938888</c:v>
                </c:pt>
                <c:pt idx="1">
                  <c:v>33282584.380056243</c:v>
                </c:pt>
                <c:pt idx="2">
                  <c:v>35020005.949750938</c:v>
                </c:pt>
                <c:pt idx="3">
                  <c:v>33245706.110530481</c:v>
                </c:pt>
                <c:pt idx="4">
                  <c:v>33743322.006216019</c:v>
                </c:pt>
                <c:pt idx="5">
                  <c:v>36587979.507661507</c:v>
                </c:pt>
                <c:pt idx="6">
                  <c:v>32709248.999254607</c:v>
                </c:pt>
                <c:pt idx="7">
                  <c:v>37603055.463514507</c:v>
                </c:pt>
                <c:pt idx="8">
                  <c:v>35241494.209181152</c:v>
                </c:pt>
                <c:pt idx="9">
                  <c:v>35365464.302791357</c:v>
                </c:pt>
                <c:pt idx="10">
                  <c:v>34620066.057036527</c:v>
                </c:pt>
                <c:pt idx="11">
                  <c:v>31948590.319067784</c:v>
                </c:pt>
                <c:pt idx="12">
                  <c:v>35065430.684663229</c:v>
                </c:pt>
                <c:pt idx="13">
                  <c:v>32706575.58220743</c:v>
                </c:pt>
                <c:pt idx="14">
                  <c:v>35840226.988315403</c:v>
                </c:pt>
                <c:pt idx="15">
                  <c:v>32127631.665612552</c:v>
                </c:pt>
                <c:pt idx="16">
                  <c:v>34807518.815837182</c:v>
                </c:pt>
                <c:pt idx="17">
                  <c:v>35338403.337846056</c:v>
                </c:pt>
                <c:pt idx="18">
                  <c:v>33338653.176894248</c:v>
                </c:pt>
                <c:pt idx="19">
                  <c:v>36966836.701800145</c:v>
                </c:pt>
                <c:pt idx="20">
                  <c:v>33414985.155541372</c:v>
                </c:pt>
                <c:pt idx="21">
                  <c:v>34502725.12435887</c:v>
                </c:pt>
                <c:pt idx="22">
                  <c:v>34819070.067077681</c:v>
                </c:pt>
                <c:pt idx="23">
                  <c:v>30628855.049845826</c:v>
                </c:pt>
                <c:pt idx="24">
                  <c:v>35962110.837939881</c:v>
                </c:pt>
                <c:pt idx="25">
                  <c:v>33141678.929544702</c:v>
                </c:pt>
                <c:pt idx="26">
                  <c:v>35746999.2179965</c:v>
                </c:pt>
                <c:pt idx="27">
                  <c:v>32385813.603487249</c:v>
                </c:pt>
                <c:pt idx="28">
                  <c:v>34558424.709674537</c:v>
                </c:pt>
                <c:pt idx="29">
                  <c:v>34409900.996462971</c:v>
                </c:pt>
                <c:pt idx="30">
                  <c:v>32033151.863009609</c:v>
                </c:pt>
                <c:pt idx="31">
                  <c:v>35594143.633139156</c:v>
                </c:pt>
                <c:pt idx="32">
                  <c:v>32736813.332064744</c:v>
                </c:pt>
                <c:pt idx="33">
                  <c:v>34814745.584050432</c:v>
                </c:pt>
                <c:pt idx="34">
                  <c:v>33442923.218425829</c:v>
                </c:pt>
                <c:pt idx="35">
                  <c:v>29932218.754204392</c:v>
                </c:pt>
                <c:pt idx="36">
                  <c:v>34905523.049873188</c:v>
                </c:pt>
                <c:pt idx="37">
                  <c:v>32971074.271040484</c:v>
                </c:pt>
                <c:pt idx="38">
                  <c:v>33675988.301156245</c:v>
                </c:pt>
                <c:pt idx="39">
                  <c:v>32942973.450524684</c:v>
                </c:pt>
                <c:pt idx="40">
                  <c:v>32719103.365861006</c:v>
                </c:pt>
                <c:pt idx="41">
                  <c:v>32968048.28211417</c:v>
                </c:pt>
                <c:pt idx="42">
                  <c:v>31929107.93319986</c:v>
                </c:pt>
                <c:pt idx="43">
                  <c:v>31818715.437265437</c:v>
                </c:pt>
                <c:pt idx="44">
                  <c:v>31763423.735970922</c:v>
                </c:pt>
                <c:pt idx="45">
                  <c:v>31969263.423501484</c:v>
                </c:pt>
                <c:pt idx="46">
                  <c:v>30139735.496248577</c:v>
                </c:pt>
                <c:pt idx="47">
                  <c:v>27284384.253243946</c:v>
                </c:pt>
                <c:pt idx="48">
                  <c:v>28849145.935590561</c:v>
                </c:pt>
                <c:pt idx="49">
                  <c:v>26956342.129380018</c:v>
                </c:pt>
                <c:pt idx="50">
                  <c:v>29227016.300310459</c:v>
                </c:pt>
                <c:pt idx="51">
                  <c:v>27572440.722535033</c:v>
                </c:pt>
                <c:pt idx="52">
                  <c:v>26054244.423496928</c:v>
                </c:pt>
                <c:pt idx="53">
                  <c:v>27805448.272619553</c:v>
                </c:pt>
                <c:pt idx="54">
                  <c:v>28020880.106031932</c:v>
                </c:pt>
                <c:pt idx="55">
                  <c:v>30298754.52771467</c:v>
                </c:pt>
                <c:pt idx="56">
                  <c:v>30031126.612114679</c:v>
                </c:pt>
                <c:pt idx="57">
                  <c:v>30792023.504983552</c:v>
                </c:pt>
                <c:pt idx="58">
                  <c:v>30321482.124312438</c:v>
                </c:pt>
                <c:pt idx="59">
                  <c:v>28853077.940910172</c:v>
                </c:pt>
                <c:pt idx="60">
                  <c:v>30374399.927864909</c:v>
                </c:pt>
                <c:pt idx="61">
                  <c:v>28081042.947897345</c:v>
                </c:pt>
                <c:pt idx="62">
                  <c:v>31106132.340711989</c:v>
                </c:pt>
                <c:pt idx="63">
                  <c:v>29031854.548955541</c:v>
                </c:pt>
                <c:pt idx="64">
                  <c:v>30332891.000103939</c:v>
                </c:pt>
                <c:pt idx="65">
                  <c:v>32055991.678814385</c:v>
                </c:pt>
                <c:pt idx="66">
                  <c:v>31434687.972987365</c:v>
                </c:pt>
                <c:pt idx="67">
                  <c:v>33132054.446981192</c:v>
                </c:pt>
                <c:pt idx="68">
                  <c:v>31114045.918627713</c:v>
                </c:pt>
                <c:pt idx="69">
                  <c:v>31324725.882925775</c:v>
                </c:pt>
                <c:pt idx="70">
                  <c:v>31302721.549692102</c:v>
                </c:pt>
                <c:pt idx="71">
                  <c:v>29162683.79443774</c:v>
                </c:pt>
                <c:pt idx="72">
                  <c:v>32622453.115325075</c:v>
                </c:pt>
                <c:pt idx="73">
                  <c:v>30069138.4645341</c:v>
                </c:pt>
                <c:pt idx="74">
                  <c:v>33521993.988199789</c:v>
                </c:pt>
                <c:pt idx="75">
                  <c:v>29790483.970162548</c:v>
                </c:pt>
                <c:pt idx="76">
                  <c:v>30514888.89513151</c:v>
                </c:pt>
                <c:pt idx="77">
                  <c:v>31332686.678045858</c:v>
                </c:pt>
                <c:pt idx="78">
                  <c:v>31048378.097471207</c:v>
                </c:pt>
                <c:pt idx="79">
                  <c:v>33761562.440655842</c:v>
                </c:pt>
                <c:pt idx="80">
                  <c:v>31947935.858446322</c:v>
                </c:pt>
                <c:pt idx="81">
                  <c:v>32934221.898680408</c:v>
                </c:pt>
                <c:pt idx="82">
                  <c:v>32118203.797977068</c:v>
                </c:pt>
                <c:pt idx="83">
                  <c:v>29560112.105370279</c:v>
                </c:pt>
                <c:pt idx="84">
                  <c:v>33097914.661556832</c:v>
                </c:pt>
                <c:pt idx="85">
                  <c:v>31432067.424907692</c:v>
                </c:pt>
                <c:pt idx="86">
                  <c:v>32610967.549940124</c:v>
                </c:pt>
                <c:pt idx="87">
                  <c:v>30118053.504457429</c:v>
                </c:pt>
                <c:pt idx="88">
                  <c:v>32039785.029330183</c:v>
                </c:pt>
                <c:pt idx="89">
                  <c:v>32369984.509227082</c:v>
                </c:pt>
                <c:pt idx="90">
                  <c:v>32673879.188200943</c:v>
                </c:pt>
                <c:pt idx="91">
                  <c:v>33207960.610965997</c:v>
                </c:pt>
                <c:pt idx="92">
                  <c:v>30143633.786629554</c:v>
                </c:pt>
                <c:pt idx="93">
                  <c:v>31754112.792993777</c:v>
                </c:pt>
                <c:pt idx="94">
                  <c:v>31052952.606975973</c:v>
                </c:pt>
                <c:pt idx="95">
                  <c:v>27355168.154814415</c:v>
                </c:pt>
                <c:pt idx="96">
                  <c:v>31454796.749053448</c:v>
                </c:pt>
                <c:pt idx="97">
                  <c:v>28621464.973133311</c:v>
                </c:pt>
                <c:pt idx="98">
                  <c:v>30079625.096221432</c:v>
                </c:pt>
                <c:pt idx="99">
                  <c:v>29557113.807281584</c:v>
                </c:pt>
                <c:pt idx="100">
                  <c:v>29892333.306250855</c:v>
                </c:pt>
                <c:pt idx="101">
                  <c:v>29757587.90078669</c:v>
                </c:pt>
                <c:pt idx="102">
                  <c:v>30029944.468078002</c:v>
                </c:pt>
                <c:pt idx="103">
                  <c:v>31034762.655809991</c:v>
                </c:pt>
                <c:pt idx="104">
                  <c:v>29984275.784078471</c:v>
                </c:pt>
                <c:pt idx="105">
                  <c:v>31392134.936166354</c:v>
                </c:pt>
                <c:pt idx="106">
                  <c:v>30556913.865457237</c:v>
                </c:pt>
                <c:pt idx="107">
                  <c:v>27592562.507682629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'Normalized Monthly Data Summ'!$D$1</c:f>
              <c:strCache>
                <c:ptCount val="1"/>
                <c:pt idx="0">
                  <c:v>Normalized Value</c:v>
                </c:pt>
              </c:strCache>
            </c:strRef>
          </c:tx>
          <c:marker>
            <c:symbol val="none"/>
          </c:marker>
          <c:cat>
            <c:numRef>
              <c:f>'Normalized Monthly Data Summ'!$A$2:$A$133</c:f>
              <c:numCache>
                <c:formatCode>mmm\-yy</c:formatCode>
                <c:ptCount val="132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40179</c:v>
                </c:pt>
                <c:pt idx="61">
                  <c:v>40210</c:v>
                </c:pt>
                <c:pt idx="62">
                  <c:v>40238</c:v>
                </c:pt>
                <c:pt idx="63">
                  <c:v>40269</c:v>
                </c:pt>
                <c:pt idx="64">
                  <c:v>40299</c:v>
                </c:pt>
                <c:pt idx="65">
                  <c:v>40330</c:v>
                </c:pt>
                <c:pt idx="66">
                  <c:v>40360</c:v>
                </c:pt>
                <c:pt idx="67">
                  <c:v>40391</c:v>
                </c:pt>
                <c:pt idx="68">
                  <c:v>40422</c:v>
                </c:pt>
                <c:pt idx="69">
                  <c:v>40452</c:v>
                </c:pt>
                <c:pt idx="70">
                  <c:v>40483</c:v>
                </c:pt>
                <c:pt idx="71">
                  <c:v>40513</c:v>
                </c:pt>
                <c:pt idx="72">
                  <c:v>40544</c:v>
                </c:pt>
                <c:pt idx="73">
                  <c:v>40575</c:v>
                </c:pt>
                <c:pt idx="74">
                  <c:v>40603</c:v>
                </c:pt>
                <c:pt idx="75">
                  <c:v>40634</c:v>
                </c:pt>
                <c:pt idx="76">
                  <c:v>40664</c:v>
                </c:pt>
                <c:pt idx="77">
                  <c:v>40695</c:v>
                </c:pt>
                <c:pt idx="78">
                  <c:v>40725</c:v>
                </c:pt>
                <c:pt idx="79">
                  <c:v>40756</c:v>
                </c:pt>
                <c:pt idx="80">
                  <c:v>40787</c:v>
                </c:pt>
                <c:pt idx="81">
                  <c:v>40817</c:v>
                </c:pt>
                <c:pt idx="82">
                  <c:v>40848</c:v>
                </c:pt>
                <c:pt idx="83">
                  <c:v>40878</c:v>
                </c:pt>
                <c:pt idx="84">
                  <c:v>40909</c:v>
                </c:pt>
                <c:pt idx="85">
                  <c:v>40940</c:v>
                </c:pt>
                <c:pt idx="86">
                  <c:v>40969</c:v>
                </c:pt>
                <c:pt idx="87">
                  <c:v>41000</c:v>
                </c:pt>
                <c:pt idx="88">
                  <c:v>41030</c:v>
                </c:pt>
                <c:pt idx="89">
                  <c:v>41061</c:v>
                </c:pt>
                <c:pt idx="90">
                  <c:v>41091</c:v>
                </c:pt>
                <c:pt idx="91">
                  <c:v>41122</c:v>
                </c:pt>
                <c:pt idx="92">
                  <c:v>41153</c:v>
                </c:pt>
                <c:pt idx="93">
                  <c:v>41183</c:v>
                </c:pt>
                <c:pt idx="94">
                  <c:v>41214</c:v>
                </c:pt>
                <c:pt idx="95">
                  <c:v>41244</c:v>
                </c:pt>
                <c:pt idx="96">
                  <c:v>41275</c:v>
                </c:pt>
                <c:pt idx="97">
                  <c:v>41306</c:v>
                </c:pt>
                <c:pt idx="98">
                  <c:v>41334</c:v>
                </c:pt>
                <c:pt idx="99">
                  <c:v>41365</c:v>
                </c:pt>
                <c:pt idx="100">
                  <c:v>41395</c:v>
                </c:pt>
                <c:pt idx="101">
                  <c:v>41426</c:v>
                </c:pt>
                <c:pt idx="102">
                  <c:v>41456</c:v>
                </c:pt>
                <c:pt idx="103">
                  <c:v>41487</c:v>
                </c:pt>
                <c:pt idx="104">
                  <c:v>41518</c:v>
                </c:pt>
                <c:pt idx="105">
                  <c:v>41548</c:v>
                </c:pt>
                <c:pt idx="106">
                  <c:v>41579</c:v>
                </c:pt>
                <c:pt idx="107">
                  <c:v>41609</c:v>
                </c:pt>
                <c:pt idx="108">
                  <c:v>41640</c:v>
                </c:pt>
                <c:pt idx="109">
                  <c:v>41671</c:v>
                </c:pt>
                <c:pt idx="110">
                  <c:v>41699</c:v>
                </c:pt>
                <c:pt idx="111">
                  <c:v>41730</c:v>
                </c:pt>
                <c:pt idx="112">
                  <c:v>41760</c:v>
                </c:pt>
                <c:pt idx="113">
                  <c:v>41791</c:v>
                </c:pt>
                <c:pt idx="114">
                  <c:v>41821</c:v>
                </c:pt>
                <c:pt idx="115">
                  <c:v>41852</c:v>
                </c:pt>
                <c:pt idx="116">
                  <c:v>41883</c:v>
                </c:pt>
                <c:pt idx="117">
                  <c:v>41913</c:v>
                </c:pt>
                <c:pt idx="118">
                  <c:v>41944</c:v>
                </c:pt>
                <c:pt idx="119">
                  <c:v>41974</c:v>
                </c:pt>
                <c:pt idx="120">
                  <c:v>42005</c:v>
                </c:pt>
                <c:pt idx="121">
                  <c:v>42036</c:v>
                </c:pt>
                <c:pt idx="122">
                  <c:v>42064</c:v>
                </c:pt>
                <c:pt idx="123">
                  <c:v>42095</c:v>
                </c:pt>
                <c:pt idx="124">
                  <c:v>42125</c:v>
                </c:pt>
                <c:pt idx="125">
                  <c:v>42156</c:v>
                </c:pt>
                <c:pt idx="126">
                  <c:v>42186</c:v>
                </c:pt>
                <c:pt idx="127">
                  <c:v>42217</c:v>
                </c:pt>
                <c:pt idx="128">
                  <c:v>42248</c:v>
                </c:pt>
                <c:pt idx="129">
                  <c:v>42278</c:v>
                </c:pt>
                <c:pt idx="130">
                  <c:v>42309</c:v>
                </c:pt>
                <c:pt idx="131">
                  <c:v>42339</c:v>
                </c:pt>
              </c:numCache>
            </c:numRef>
          </c:cat>
          <c:val>
            <c:numRef>
              <c:f>'Normalized Monthly Data Summ'!$D$2:$D$133</c:f>
              <c:numCache>
                <c:formatCode>General</c:formatCode>
                <c:ptCount val="132"/>
                <c:pt idx="0">
                  <c:v>33155650.680365618</c:v>
                </c:pt>
                <c:pt idx="1">
                  <c:v>33378749.706396569</c:v>
                </c:pt>
                <c:pt idx="2">
                  <c:v>33778675.757240266</c:v>
                </c:pt>
                <c:pt idx="3">
                  <c:v>34214769.4318057</c:v>
                </c:pt>
                <c:pt idx="4">
                  <c:v>33821630.957434945</c:v>
                </c:pt>
                <c:pt idx="5">
                  <c:v>34758306.960768618</c:v>
                </c:pt>
                <c:pt idx="6">
                  <c:v>34336951.38461782</c:v>
                </c:pt>
                <c:pt idx="7">
                  <c:v>35233545.032225691</c:v>
                </c:pt>
                <c:pt idx="8">
                  <c:v>34436526.392860986</c:v>
                </c:pt>
                <c:pt idx="9">
                  <c:v>33246273.515310794</c:v>
                </c:pt>
                <c:pt idx="10">
                  <c:v>34816777.694685295</c:v>
                </c:pt>
                <c:pt idx="11">
                  <c:v>32171674.756832696</c:v>
                </c:pt>
                <c:pt idx="12">
                  <c:v>33273878.291980911</c:v>
                </c:pt>
                <c:pt idx="13">
                  <c:v>32645477.213527843</c:v>
                </c:pt>
                <c:pt idx="14">
                  <c:v>35067240.630890705</c:v>
                </c:pt>
                <c:pt idx="15">
                  <c:v>30841737.388050959</c:v>
                </c:pt>
                <c:pt idx="16">
                  <c:v>34191404.021484092</c:v>
                </c:pt>
                <c:pt idx="17">
                  <c:v>34348450.049600571</c:v>
                </c:pt>
                <c:pt idx="18">
                  <c:v>33639613.956382491</c:v>
                </c:pt>
                <c:pt idx="19">
                  <c:v>34356532.280823343</c:v>
                </c:pt>
                <c:pt idx="20">
                  <c:v>33273990.804950785</c:v>
                </c:pt>
                <c:pt idx="21">
                  <c:v>33795721.902526975</c:v>
                </c:pt>
                <c:pt idx="22">
                  <c:v>34927979.22070165</c:v>
                </c:pt>
                <c:pt idx="23">
                  <c:v>31799710.590857457</c:v>
                </c:pt>
                <c:pt idx="24">
                  <c:v>33940115.639255673</c:v>
                </c:pt>
                <c:pt idx="25">
                  <c:v>32729727.441069141</c:v>
                </c:pt>
                <c:pt idx="26">
                  <c:v>34335925.818581395</c:v>
                </c:pt>
                <c:pt idx="27">
                  <c:v>31202526.685941752</c:v>
                </c:pt>
                <c:pt idx="28">
                  <c:v>33709676.981049225</c:v>
                </c:pt>
                <c:pt idx="29">
                  <c:v>33257784.590957191</c:v>
                </c:pt>
                <c:pt idx="30">
                  <c:v>34323818.835973963</c:v>
                </c:pt>
                <c:pt idx="31">
                  <c:v>34557571.468423225</c:v>
                </c:pt>
                <c:pt idx="32">
                  <c:v>33144588.325251061</c:v>
                </c:pt>
                <c:pt idx="33">
                  <c:v>34785374.8315024</c:v>
                </c:pt>
                <c:pt idx="34">
                  <c:v>35209872.303726695</c:v>
                </c:pt>
                <c:pt idx="35">
                  <c:v>31901928.35071547</c:v>
                </c:pt>
                <c:pt idx="36">
                  <c:v>34204041.189964019</c:v>
                </c:pt>
                <c:pt idx="37">
                  <c:v>32771348.049893457</c:v>
                </c:pt>
                <c:pt idx="38">
                  <c:v>32166718.440045819</c:v>
                </c:pt>
                <c:pt idx="39">
                  <c:v>34249952.046069741</c:v>
                </c:pt>
                <c:pt idx="40">
                  <c:v>33050232.298006732</c:v>
                </c:pt>
                <c:pt idx="41">
                  <c:v>33270164.689231675</c:v>
                </c:pt>
                <c:pt idx="42">
                  <c:v>34738510.730814867</c:v>
                </c:pt>
                <c:pt idx="43">
                  <c:v>33379026.028755743</c:v>
                </c:pt>
                <c:pt idx="44">
                  <c:v>33808867.991966397</c:v>
                </c:pt>
                <c:pt idx="45">
                  <c:v>34079053.637108736</c:v>
                </c:pt>
                <c:pt idx="46">
                  <c:v>32800550.900364999</c:v>
                </c:pt>
                <c:pt idx="47">
                  <c:v>31793604.127812542</c:v>
                </c:pt>
                <c:pt idx="48">
                  <c:v>31281383.876999434</c:v>
                </c:pt>
                <c:pt idx="49">
                  <c:v>29390518.662852928</c:v>
                </c:pt>
                <c:pt idx="50">
                  <c:v>32079505.852891576</c:v>
                </c:pt>
                <c:pt idx="51">
                  <c:v>29222645.790601417</c:v>
                </c:pt>
                <c:pt idx="52">
                  <c:v>29768224.338708077</c:v>
                </c:pt>
                <c:pt idx="53">
                  <c:v>31259936.163300153</c:v>
                </c:pt>
                <c:pt idx="54">
                  <c:v>31975603.528141204</c:v>
                </c:pt>
                <c:pt idx="55">
                  <c:v>30220833.115114585</c:v>
                </c:pt>
                <c:pt idx="56">
                  <c:v>30794415.336858884</c:v>
                </c:pt>
                <c:pt idx="57">
                  <c:v>30563467.757692929</c:v>
                </c:pt>
                <c:pt idx="58">
                  <c:v>31194591.851559315</c:v>
                </c:pt>
                <c:pt idx="59">
                  <c:v>30018911.20255759</c:v>
                </c:pt>
                <c:pt idx="60">
                  <c:v>29777465.175071858</c:v>
                </c:pt>
                <c:pt idx="61">
                  <c:v>28818953.96083454</c:v>
                </c:pt>
                <c:pt idx="62">
                  <c:v>32188749.698348511</c:v>
                </c:pt>
                <c:pt idx="63">
                  <c:v>29297912.251984369</c:v>
                </c:pt>
                <c:pt idx="64">
                  <c:v>30014182.357099716</c:v>
                </c:pt>
                <c:pt idx="65">
                  <c:v>31703537.037175532</c:v>
                </c:pt>
                <c:pt idx="66">
                  <c:v>31603639.362165965</c:v>
                </c:pt>
                <c:pt idx="67">
                  <c:v>30797232.800805826</c:v>
                </c:pt>
                <c:pt idx="68">
                  <c:v>30483379.8534327</c:v>
                </c:pt>
                <c:pt idx="69">
                  <c:v>29463818.532891195</c:v>
                </c:pt>
                <c:pt idx="70">
                  <c:v>31681153.875667024</c:v>
                </c:pt>
                <c:pt idx="71">
                  <c:v>29914502.340773504</c:v>
                </c:pt>
                <c:pt idx="72">
                  <c:v>29951553.064196676</c:v>
                </c:pt>
                <c:pt idx="73">
                  <c:v>29028976.914592762</c:v>
                </c:pt>
                <c:pt idx="74">
                  <c:v>32740155.766124118</c:v>
                </c:pt>
                <c:pt idx="75">
                  <c:v>29024769.513751019</c:v>
                </c:pt>
                <c:pt idx="76">
                  <c:v>30743306.067482933</c:v>
                </c:pt>
                <c:pt idx="77">
                  <c:v>31338598.956799231</c:v>
                </c:pt>
                <c:pt idx="78">
                  <c:v>30683665.460531279</c:v>
                </c:pt>
                <c:pt idx="79">
                  <c:v>31544324.043505754</c:v>
                </c:pt>
                <c:pt idx="80">
                  <c:v>31241412.542850398</c:v>
                </c:pt>
                <c:pt idx="81">
                  <c:v>30284737.585417356</c:v>
                </c:pt>
                <c:pt idx="82">
                  <c:v>31828290.466316793</c:v>
                </c:pt>
                <c:pt idx="83">
                  <c:v>29120301.165355735</c:v>
                </c:pt>
                <c:pt idx="84">
                  <c:v>30258439.765137363</c:v>
                </c:pt>
                <c:pt idx="85">
                  <c:v>29246025.953949932</c:v>
                </c:pt>
                <c:pt idx="86">
                  <c:v>31370993.556571819</c:v>
                </c:pt>
                <c:pt idx="87">
                  <c:v>28489139.876366034</c:v>
                </c:pt>
                <c:pt idx="88">
                  <c:v>31202916.793115597</c:v>
                </c:pt>
                <c:pt idx="89">
                  <c:v>30867813.363082133</c:v>
                </c:pt>
                <c:pt idx="90">
                  <c:v>31565513.195606474</c:v>
                </c:pt>
                <c:pt idx="91">
                  <c:v>31799265.828055751</c:v>
                </c:pt>
                <c:pt idx="92">
                  <c:v>29946078.143124338</c:v>
                </c:pt>
                <c:pt idx="93">
                  <c:v>31380238.027733576</c:v>
                </c:pt>
                <c:pt idx="94">
                  <c:v>31759816.669166122</c:v>
                </c:pt>
                <c:pt idx="95">
                  <c:v>28451872.716154888</c:v>
                </c:pt>
                <c:pt idx="96">
                  <c:v>30897725.813937064</c:v>
                </c:pt>
                <c:pt idx="97">
                  <c:v>28379954.649265349</c:v>
                </c:pt>
                <c:pt idx="98">
                  <c:v>29538922.399419423</c:v>
                </c:pt>
                <c:pt idx="99">
                  <c:v>29573367.340449147</c:v>
                </c:pt>
                <c:pt idx="100">
                  <c:v>30685254.688047323</c:v>
                </c:pt>
                <c:pt idx="101">
                  <c:v>29947839.46144744</c:v>
                </c:pt>
                <c:pt idx="102">
                  <c:v>31971221.324289035</c:v>
                </c:pt>
                <c:pt idx="103">
                  <c:v>30663681.538620591</c:v>
                </c:pt>
                <c:pt idx="104">
                  <c:v>29947516.794681061</c:v>
                </c:pt>
                <c:pt idx="105">
                  <c:v>30943429.818090472</c:v>
                </c:pt>
                <c:pt idx="106">
                  <c:v>31127323.284598686</c:v>
                </c:pt>
                <c:pt idx="107">
                  <c:v>29091158.764954586</c:v>
                </c:pt>
                <c:pt idx="108">
                  <c:v>30780699.658087697</c:v>
                </c:pt>
                <c:pt idx="109">
                  <c:v>28384889.120476648</c:v>
                </c:pt>
                <c:pt idx="110">
                  <c:v>30557079.606419738</c:v>
                </c:pt>
                <c:pt idx="111">
                  <c:v>28698627.997274689</c:v>
                </c:pt>
                <c:pt idx="112">
                  <c:v>30211171.213141028</c:v>
                </c:pt>
                <c:pt idx="113">
                  <c:v>30622064.454215724</c:v>
                </c:pt>
                <c:pt idx="114">
                  <c:v>31986991.154426705</c:v>
                </c:pt>
                <c:pt idx="115">
                  <c:v>30196920.6651785</c:v>
                </c:pt>
                <c:pt idx="116">
                  <c:v>30789917.267677087</c:v>
                </c:pt>
                <c:pt idx="117">
                  <c:v>31059507.624204449</c:v>
                </c:pt>
                <c:pt idx="118">
                  <c:v>30398136.200454056</c:v>
                </c:pt>
                <c:pt idx="119">
                  <c:v>29605392.66706131</c:v>
                </c:pt>
                <c:pt idx="120">
                  <c:v>30217959.267179959</c:v>
                </c:pt>
                <c:pt idx="121">
                  <c:v>28444725.038014561</c:v>
                </c:pt>
                <c:pt idx="122">
                  <c:v>31241212.503967721</c:v>
                </c:pt>
                <c:pt idx="123">
                  <c:v>28759798.252071973</c:v>
                </c:pt>
                <c:pt idx="124">
                  <c:v>29654346.83941954</c:v>
                </c:pt>
                <c:pt idx="125">
                  <c:v>31326882.115217466</c:v>
                </c:pt>
                <c:pt idx="126">
                  <c:v>32069995.175887294</c:v>
                </c:pt>
                <c:pt idx="127">
                  <c:v>30280813.985560376</c:v>
                </c:pt>
                <c:pt idx="128">
                  <c:v>30870309.207603011</c:v>
                </c:pt>
                <c:pt idx="129">
                  <c:v>30506948.188706145</c:v>
                </c:pt>
                <c:pt idx="130">
                  <c:v>31095954.322671253</c:v>
                </c:pt>
                <c:pt idx="131">
                  <c:v>29674650.093231495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428672"/>
        <c:axId val="188430208"/>
      </c:lineChart>
      <c:dateAx>
        <c:axId val="18842867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88430208"/>
        <c:crosses val="autoZero"/>
        <c:auto val="1"/>
        <c:lblOffset val="100"/>
        <c:baseTimeUnit val="months"/>
      </c:dateAx>
      <c:valAx>
        <c:axId val="188430208"/>
        <c:scaling>
          <c:orientation val="minMax"/>
          <c:max val="37603055.463514507"/>
          <c:min val="26054244.423496928"/>
        </c:scaling>
        <c:delete val="0"/>
        <c:axPos val="l"/>
        <c:majorGridlines/>
        <c:numFmt formatCode="_-* #,##0_-;\-* #,##0_-;_-* &quot;-&quot;??_-;_-@_-" sourceLinked="1"/>
        <c:majorTickMark val="out"/>
        <c:minorTickMark val="none"/>
        <c:tickLblPos val="nextTo"/>
        <c:crossAx val="1884286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[Interval Forecast.xlsx]NormalizedAnnualDataSumm!PivotTable1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NormalizedAnnualDataSumm!$B$3</c:f>
              <c:strCache>
                <c:ptCount val="1"/>
                <c:pt idx="0">
                  <c:v>Interval </c:v>
                </c:pt>
              </c:strCache>
            </c:strRef>
          </c:tx>
          <c:marker>
            <c:symbol val="none"/>
          </c:marker>
          <c:cat>
            <c:strRef>
              <c:f>NormalizedAnnualDataSumm!$A$4:$A$14</c:f>
              <c:strCach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strCache>
            </c:strRef>
          </c:cat>
          <c:val>
            <c:numRef>
              <c:f>NormalizedAnnualDataSumm!$B$4:$B$14</c:f>
              <c:numCache>
                <c:formatCode>#,##0_ ;[Red]\-#,##0\ </c:formatCode>
                <c:ptCount val="11"/>
                <c:pt idx="0">
                  <c:v>415128037.37</c:v>
                </c:pt>
                <c:pt idx="1">
                  <c:v>409556912.35000002</c:v>
                </c:pt>
                <c:pt idx="2">
                  <c:v>404758924.67999995</c:v>
                </c:pt>
                <c:pt idx="3">
                  <c:v>385087341</c:v>
                </c:pt>
                <c:pt idx="4">
                  <c:v>344781982.59999996</c:v>
                </c:pt>
                <c:pt idx="5">
                  <c:v>368453232.00999999</c:v>
                </c:pt>
                <c:pt idx="6">
                  <c:v>379222059.31</c:v>
                </c:pt>
                <c:pt idx="7">
                  <c:v>377856479.81999999</c:v>
                </c:pt>
                <c:pt idx="8">
                  <c:v>359953516.05000001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NormalizedAnnualDataSumm!$C$3</c:f>
              <c:strCache>
                <c:ptCount val="1"/>
                <c:pt idx="0">
                  <c:v>Normalized Value </c:v>
                </c:pt>
              </c:strCache>
            </c:strRef>
          </c:tx>
          <c:marker>
            <c:symbol val="none"/>
          </c:marker>
          <c:cat>
            <c:strRef>
              <c:f>NormalizedAnnualDataSumm!$A$4:$A$14</c:f>
              <c:strCach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strCache>
            </c:strRef>
          </c:cat>
          <c:val>
            <c:numRef>
              <c:f>NormalizedAnnualDataSumm!$C$4:$C$14</c:f>
              <c:numCache>
                <c:formatCode>#,##0_ ;[Red]\-#,##0\ </c:formatCode>
                <c:ptCount val="11"/>
                <c:pt idx="0">
                  <c:v>407349532.27054507</c:v>
                </c:pt>
                <c:pt idx="1">
                  <c:v>402161736.35177773</c:v>
                </c:pt>
                <c:pt idx="2">
                  <c:v>403098911.27244711</c:v>
                </c:pt>
                <c:pt idx="3">
                  <c:v>400312070.1300348</c:v>
                </c:pt>
                <c:pt idx="4">
                  <c:v>367770037.47727811</c:v>
                </c:pt>
                <c:pt idx="5">
                  <c:v>365744527.24625081</c:v>
                </c:pt>
                <c:pt idx="6">
                  <c:v>367530091.54692405</c:v>
                </c:pt>
                <c:pt idx="7">
                  <c:v>366338113.88806403</c:v>
                </c:pt>
                <c:pt idx="8">
                  <c:v>362767395.87780023</c:v>
                </c:pt>
                <c:pt idx="9">
                  <c:v>363291397.62861764</c:v>
                </c:pt>
                <c:pt idx="10">
                  <c:v>364143594.9895308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3260416"/>
        <c:axId val="248378112"/>
      </c:lineChart>
      <c:catAx>
        <c:axId val="243260416"/>
        <c:scaling>
          <c:orientation val="minMax"/>
        </c:scaling>
        <c:delete val="0"/>
        <c:axPos val="b"/>
        <c:majorTickMark val="out"/>
        <c:minorTickMark val="none"/>
        <c:tickLblPos val="nextTo"/>
        <c:crossAx val="248378112"/>
        <c:crosses val="autoZero"/>
        <c:auto val="1"/>
        <c:lblAlgn val="ctr"/>
        <c:lblOffset val="100"/>
        <c:noMultiLvlLbl val="0"/>
      </c:catAx>
      <c:valAx>
        <c:axId val="248378112"/>
        <c:scaling>
          <c:orientation val="minMax"/>
        </c:scaling>
        <c:delete val="0"/>
        <c:axPos val="l"/>
        <c:majorGridlines/>
        <c:numFmt formatCode="#,##0_ ;[Red]\-#,##0\ " sourceLinked="1"/>
        <c:majorTickMark val="out"/>
        <c:minorTickMark val="none"/>
        <c:tickLblPos val="nextTo"/>
        <c:crossAx val="2432604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276225</xdr:colOff>
      <xdr:row>3</xdr:row>
      <xdr:rowOff>147637</xdr:rowOff>
    </xdr:from>
    <xdr:to>
      <xdr:col>12</xdr:col>
      <xdr:colOff>581025</xdr:colOff>
      <xdr:row>18</xdr:row>
      <xdr:rowOff>33337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447675</xdr:colOff>
      <xdr:row>3</xdr:row>
      <xdr:rowOff>147637</xdr:rowOff>
    </xdr:from>
    <xdr:to>
      <xdr:col>12</xdr:col>
      <xdr:colOff>142875</xdr:colOff>
      <xdr:row>18</xdr:row>
      <xdr:rowOff>33337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342900</xdr:colOff>
      <xdr:row>3</xdr:row>
      <xdr:rowOff>147637</xdr:rowOff>
    </xdr:from>
    <xdr:to>
      <xdr:col>13</xdr:col>
      <xdr:colOff>38100</xdr:colOff>
      <xdr:row>18</xdr:row>
      <xdr:rowOff>33337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276225</xdr:colOff>
      <xdr:row>3</xdr:row>
      <xdr:rowOff>147637</xdr:rowOff>
    </xdr:from>
    <xdr:to>
      <xdr:col>12</xdr:col>
      <xdr:colOff>581025</xdr:colOff>
      <xdr:row>18</xdr:row>
      <xdr:rowOff>33337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219075</xdr:colOff>
      <xdr:row>3</xdr:row>
      <xdr:rowOff>147637</xdr:rowOff>
    </xdr:from>
    <xdr:to>
      <xdr:col>12</xdr:col>
      <xdr:colOff>523875</xdr:colOff>
      <xdr:row>18</xdr:row>
      <xdr:rowOff>33337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rtin Benum" refreshedDate="41676.655499421293" createdVersion="4" refreshedVersion="4" minRefreshableVersion="3" recordCount="108">
  <cacheSource type="worksheet">
    <worksheetSource ref="A1:E109" sheet="Predicted Monthly Data Summ"/>
  </cacheSource>
  <cacheFields count="6">
    <cacheField name="Date" numFmtId="17">
      <sharedItems containsSemiMixedTypes="0" containsNonDate="0" containsDate="1" containsString="0" minDate="2005-01-01T00:00:00" maxDate="2013-12-02T00:00:00" count="108">
        <d v="2005-01-01T00:00:00"/>
        <d v="2005-02-01T00:00:00"/>
        <d v="2005-03-01T00:00:00"/>
        <d v="2005-04-01T00:00:00"/>
        <d v="2005-05-01T00:00:00"/>
        <d v="2005-06-01T00:00:00"/>
        <d v="2005-07-01T00:00:00"/>
        <d v="2005-08-01T00:00:00"/>
        <d v="2005-09-01T00:00:00"/>
        <d v="2005-10-01T00:00:00"/>
        <d v="2005-11-01T00:00:00"/>
        <d v="2005-12-01T00:00:00"/>
        <d v="2006-01-01T00:00:00"/>
        <d v="2006-02-01T00:00:00"/>
        <d v="2006-03-01T00:00:00"/>
        <d v="2006-04-01T00:00:00"/>
        <d v="2006-05-01T00:00:00"/>
        <d v="2006-06-01T00:00:00"/>
        <d v="2006-07-01T00:00:00"/>
        <d v="2006-08-01T00:00:00"/>
        <d v="2006-09-01T00:00:00"/>
        <d v="2006-10-01T00:00:00"/>
        <d v="2006-11-01T00:00:00"/>
        <d v="2006-12-01T00:00:00"/>
        <d v="2007-01-01T00:00:00"/>
        <d v="2007-02-01T00:00:00"/>
        <d v="2007-03-01T00:00:00"/>
        <d v="2007-04-01T00:00:00"/>
        <d v="2007-05-01T00:00:00"/>
        <d v="2007-06-01T00:00:00"/>
        <d v="2007-07-01T00:00:00"/>
        <d v="2007-08-01T00:00:00"/>
        <d v="2007-09-01T00:00:00"/>
        <d v="2007-10-01T00:00:00"/>
        <d v="2007-11-01T00:00:00"/>
        <d v="2007-12-01T00:00:00"/>
        <d v="2008-01-01T00:00:00"/>
        <d v="2008-02-01T00:00:00"/>
        <d v="2008-03-01T00:00:00"/>
        <d v="2008-04-01T00:00:00"/>
        <d v="2008-05-01T00:00:00"/>
        <d v="2008-06-01T00:00:00"/>
        <d v="2008-07-01T00:00:00"/>
        <d v="2008-08-01T00:00:00"/>
        <d v="2008-09-01T00:00:00"/>
        <d v="2008-10-01T00:00:00"/>
        <d v="2008-11-01T00:00:00"/>
        <d v="2008-12-01T00:00:00"/>
        <d v="2009-01-01T00:00:00"/>
        <d v="2009-02-01T00:00:00"/>
        <d v="2009-03-01T00:00:00"/>
        <d v="2009-04-01T00:00:00"/>
        <d v="2009-05-01T00:00:00"/>
        <d v="2009-06-01T00:00:00"/>
        <d v="2009-07-01T00:00:00"/>
        <d v="2009-08-01T00:00:00"/>
        <d v="2009-09-01T00:00:00"/>
        <d v="2009-10-01T00:00:00"/>
        <d v="2009-11-01T00:00:00"/>
        <d v="2009-12-01T00:00:00"/>
        <d v="2010-01-01T00:00:00"/>
        <d v="2010-02-01T00:00:00"/>
        <d v="2010-03-01T00:00:00"/>
        <d v="2010-04-01T00:00:00"/>
        <d v="2010-05-01T00:00:00"/>
        <d v="2010-06-01T00:00:00"/>
        <d v="2010-07-01T00:00:00"/>
        <d v="2010-08-01T00:00:00"/>
        <d v="2010-09-01T00:00:00"/>
        <d v="2010-10-01T00:00:00"/>
        <d v="2010-11-01T00:00:00"/>
        <d v="2010-12-01T00:00:00"/>
        <d v="2011-01-01T00:00:00"/>
        <d v="2011-02-01T00:00:00"/>
        <d v="2011-03-01T00:00:00"/>
        <d v="2011-04-01T00:00:00"/>
        <d v="2011-05-01T00:00:00"/>
        <d v="2011-06-01T00:00:00"/>
        <d v="2011-07-01T00:00:00"/>
        <d v="2011-08-01T00:00:00"/>
        <d v="2011-09-01T00:00:00"/>
        <d v="2011-10-01T00:00:00"/>
        <d v="2011-11-01T00:00:00"/>
        <d v="2011-12-01T00:00:00"/>
        <d v="2012-01-01T00:00:00"/>
        <d v="2012-02-01T00:00:00"/>
        <d v="2012-03-01T00:00:00"/>
        <d v="2012-04-01T00:00:00"/>
        <d v="2012-05-01T00:00:00"/>
        <d v="2012-06-01T00:00:00"/>
        <d v="2012-07-01T00:00:00"/>
        <d v="2012-08-01T00:00:00"/>
        <d v="2012-09-01T00:00:00"/>
        <d v="2012-10-01T00:00:00"/>
        <d v="2012-11-01T00:00:00"/>
        <d v="2012-12-01T00:00:00"/>
        <d v="2013-01-01T00:00:00"/>
        <d v="2013-02-01T00:00:00"/>
        <d v="2013-03-01T00:00:00"/>
        <d v="2013-04-01T00:00:00"/>
        <d v="2013-05-01T00:00:00"/>
        <d v="2013-06-01T00:00:00"/>
        <d v="2013-07-01T00:00:00"/>
        <d v="2013-08-01T00:00:00"/>
        <d v="2013-09-01T00:00:00"/>
        <d v="2013-10-01T00:00:00"/>
        <d v="2013-11-01T00:00:00"/>
        <d v="2013-12-01T00:00:00"/>
      </sharedItems>
    </cacheField>
    <cacheField name="Year" numFmtId="0">
      <sharedItems containsSemiMixedTypes="0" containsString="0" containsNumber="1" containsInteger="1" minValue="2005" maxValue="2013" count="9">
        <n v="2005"/>
        <n v="2006"/>
        <n v="2007"/>
        <n v="2008"/>
        <n v="2009"/>
        <n v="2010"/>
        <n v="2011"/>
        <n v="2012"/>
        <n v="2013"/>
      </sharedItems>
    </cacheField>
    <cacheField name="Interval" numFmtId="165">
      <sharedItems containsSemiMixedTypes="0" containsString="0" containsNumber="1" minValue="26054244.423496928" maxValue="37603055.463514507" count="108">
        <n v="35760520.064938888"/>
        <n v="33282584.380056243"/>
        <n v="35020005.949750938"/>
        <n v="33245706.110530481"/>
        <n v="33743322.006216019"/>
        <n v="36587979.507661507"/>
        <n v="32709248.999254607"/>
        <n v="37603055.463514507"/>
        <n v="35241494.209181152"/>
        <n v="35365464.302791357"/>
        <n v="34620066.057036527"/>
        <n v="31948590.319067784"/>
        <n v="35065430.684663229"/>
        <n v="32706575.58220743"/>
        <n v="35840226.988315403"/>
        <n v="32127631.665612552"/>
        <n v="34807518.815837182"/>
        <n v="35338403.337846056"/>
        <n v="33338653.176894248"/>
        <n v="36966836.701800145"/>
        <n v="33414985.155541372"/>
        <n v="34502725.12435887"/>
        <n v="34819070.067077681"/>
        <n v="30628855.049845826"/>
        <n v="35962110.837939881"/>
        <n v="33141678.929544702"/>
        <n v="35746999.2179965"/>
        <n v="32385813.603487249"/>
        <n v="34558424.709674537"/>
        <n v="34409900.996462971"/>
        <n v="32033151.863009609"/>
        <n v="35594143.633139156"/>
        <n v="32736813.332064744"/>
        <n v="34814745.584050432"/>
        <n v="33442923.218425829"/>
        <n v="29932218.754204392"/>
        <n v="34905523.049873188"/>
        <n v="32971074.271040484"/>
        <n v="33675988.301156245"/>
        <n v="32942973.450524684"/>
        <n v="32719103.365861006"/>
        <n v="32968048.28211417"/>
        <n v="31929107.93319986"/>
        <n v="31818715.437265437"/>
        <n v="31763423.735970922"/>
        <n v="31969263.423501484"/>
        <n v="30139735.496248577"/>
        <n v="27284384.253243946"/>
        <n v="28849145.935590561"/>
        <n v="26956342.129380018"/>
        <n v="29227016.300310459"/>
        <n v="27572440.722535033"/>
        <n v="26054244.423496928"/>
        <n v="27805448.272619553"/>
        <n v="28020880.106031932"/>
        <n v="30298754.52771467"/>
        <n v="30031126.612114679"/>
        <n v="30792023.504983552"/>
        <n v="30321482.124312438"/>
        <n v="28853077.940910172"/>
        <n v="30374399.927864909"/>
        <n v="28081042.947897345"/>
        <n v="31106132.340711989"/>
        <n v="29031854.548955541"/>
        <n v="30332891.000103939"/>
        <n v="32055991.678814385"/>
        <n v="31434687.972987365"/>
        <n v="33132054.446981192"/>
        <n v="31114045.918627713"/>
        <n v="31324725.882925775"/>
        <n v="31302721.549692102"/>
        <n v="29162683.79443774"/>
        <n v="32622453.115325075"/>
        <n v="30069138.4645341"/>
        <n v="33521993.988199789"/>
        <n v="29790483.970162548"/>
        <n v="30514888.89513151"/>
        <n v="31332686.678045858"/>
        <n v="31048378.097471207"/>
        <n v="33761562.440655842"/>
        <n v="31947935.858446322"/>
        <n v="32934221.898680408"/>
        <n v="32118203.797977068"/>
        <n v="29560112.105370279"/>
        <n v="33097914.661556832"/>
        <n v="31432067.424907692"/>
        <n v="32610967.549940124"/>
        <n v="30118053.504457429"/>
        <n v="32039785.029330183"/>
        <n v="32369984.509227082"/>
        <n v="32673879.188200943"/>
        <n v="33207960.610965997"/>
        <n v="30143633.786629554"/>
        <n v="31754112.792993777"/>
        <n v="31052952.606975973"/>
        <n v="27355168.154814415"/>
        <n v="31454796.749053448"/>
        <n v="28621464.973133311"/>
        <n v="30079625.096221432"/>
        <n v="29557113.807281584"/>
        <n v="29892333.306250855"/>
        <n v="29757587.90078669"/>
        <n v="30029944.468078002"/>
        <n v="31034762.655809991"/>
        <n v="29984275.784078471"/>
        <n v="31392134.936166354"/>
        <n v="30556913.865457237"/>
        <n v="27592562.507682629"/>
      </sharedItems>
    </cacheField>
    <cacheField name="Predicted Value" numFmtId="0">
      <sharedItems containsSemiMixedTypes="0" containsString="0" containsNumber="1" minValue="28186361.110959791" maxValue="35807234.301039971" count="108">
        <n v="33321860.945217755"/>
        <n v="33380566.364747901"/>
        <n v="34085206.355730459"/>
        <n v="34201812.8220561"/>
        <n v="33663582.435519502"/>
        <n v="35807234.301039971"/>
        <n v="34819058.31784156"/>
        <n v="35742166.073014401"/>
        <n v="34504007.210925691"/>
        <n v="33303797.009374402"/>
        <n v="34756296.945880853"/>
        <n v="32371227.68957933"/>
        <n v="32822424.717379186"/>
        <n v="32531027.737393737"/>
        <n v="35096241.730476961"/>
        <n v="30761145.190451659"/>
        <n v="34314304.144155897"/>
        <n v="34062924.672246896"/>
        <n v="34058519.387708835"/>
        <n v="34183271.142326333"/>
        <n v="32998233.148680747"/>
        <n v="33932069.33504647"/>
        <n v="34841506.283178106"/>
        <n v="31467122.369613077"/>
        <n v="33770663.33796116"/>
        <n v="33032829.899841867"/>
        <n v="34312663.054829247"/>
        <n v="31359497.50351702"/>
        <n v="33773088.75272727"/>
        <n v="33425738.259993281"/>
        <n v="33650024.558506623"/>
        <n v="34776915.820294999"/>
        <n v="33302699.099307436"/>
        <n v="34853616.320777133"/>
        <n v="35361800.839078337"/>
        <n v="31974874.170669075"/>
        <n v="33988194.229235403"/>
        <n v="32889430.84273022"/>
        <n v="32423780.034199655"/>
        <n v="34110388.323527113"/>
        <n v="32958678.118815687"/>
        <n v="33372401.483268511"/>
        <n v="34500392.693624109"/>
        <n v="32956270.567721594"/>
        <n v="33710761.247531064"/>
        <n v="34143860.446350485"/>
        <n v="32951361.492115822"/>
        <n v="31905677.9737949"/>
        <n v="31654134.222103331"/>
        <n v="29285571.707325809"/>
        <n v="32073850.700852361"/>
        <n v="29257924.881388076"/>
        <n v="29549572.832073886"/>
        <n v="30878885.435599025"/>
        <n v="30568946.424774636"/>
        <n v="30149223.862668216"/>
        <n v="30638076.846754357"/>
        <n v="30668520.536564257"/>
        <n v="31033496.178680945"/>
        <n v="30036798.300170738"/>
        <n v="29824614.446436502"/>
        <n v="28771860.586649932"/>
        <n v="31950841.763238642"/>
        <n v="29078415.561983"/>
        <n v="30266471.079669643"/>
        <n v="31644569.294316661"/>
        <n v="31957149.550143234"/>
        <n v="31586566.29345471"/>
        <n v="30520953.517722756"/>
        <n v="29396428.511335809"/>
        <n v="31679085.680005509"/>
        <n v="30145357.694343138"/>
        <n v="30182324.571996257"/>
        <n v="29105975.280099344"/>
        <n v="32919799.76592106"/>
        <n v="29067989.569942694"/>
        <n v="30696180.084403411"/>
        <n v="30967723.934281625"/>
        <n v="31581747.106716618"/>
        <n v="31624393.505823623"/>
        <n v="31322252.151448481"/>
        <n v="30203652.75475191"/>
        <n v="31642600.034220356"/>
        <n v="28889725.297686301"/>
        <n v="30058802.986620668"/>
        <n v="28974225.916000213"/>
        <n v="30839720.79479694"/>
        <n v="28544098.340366334"/>
        <n v="31245542.325029839"/>
        <n v="31256233.65690814"/>
        <n v="32465390.427268166"/>
        <n v="31837688.581367176"/>
        <n v="30091613.199094635"/>
        <n v="31356160.553535197"/>
        <n v="31776753.514718566"/>
        <n v="28186361.110959791"/>
        <n v="30733304.258846249"/>
        <n v="28398819.947529212"/>
        <n v="29669097.394880015"/>
        <n v="29705463.912906133"/>
        <n v="30798766.50288827"/>
        <n v="29851593.64825996"/>
        <n v="31953646.436213326"/>
        <n v="30334905.407081604"/>
        <n v="30038770.596036036"/>
        <n v="30767610.34430607"/>
        <n v="31344651.520598374"/>
        <n v="29216368.448246595"/>
      </sharedItems>
    </cacheField>
    <cacheField name="Absolute % Error" numFmtId="166">
      <sharedItems containsSemiMixedTypes="0" containsString="0" containsNumber="1" minValue="6.4436574719548706E-4" maxValue="0.16937504169629597" count="108">
        <n v="6.8194173778588218E-2"/>
        <n v="2.9439415993900517E-3"/>
        <n v="2.6693301976070245E-2"/>
        <n v="2.8758802966822084E-2"/>
        <n v="2.3631215291081481E-3"/>
        <n v="2.1338844536579218E-2"/>
        <n v="6.4501918666339059E-2"/>
        <n v="4.9487717621928079E-2"/>
        <n v="2.0926666556134007E-2"/>
        <n v="5.8296061823631409E-2"/>
        <n v="3.9350268315457822E-3"/>
        <n v="1.3228670382345643E-2"/>
        <n v="6.3966303093635726E-2"/>
        <n v="5.3673563095120351E-3"/>
        <n v="2.0758385768064366E-2"/>
        <n v="4.2533059684679353E-2"/>
        <n v="1.4169773901174352E-2"/>
        <n v="3.6093273751085744E-2"/>
        <n v="2.1592540256350237E-2"/>
        <n v="7.5298992497734155E-2"/>
        <n v="1.2472009337149531E-2"/>
        <n v="1.6539441080539979E-2"/>
        <n v="6.4436574719548706E-4"/>
        <n v="2.7368548984382332E-2"/>
        <n v="6.093767715288706E-2"/>
        <n v="3.2843547224700046E-3"/>
        <n v="4.0124659259374973E-2"/>
        <n v="3.16902984910565E-2"/>
        <n v="2.2724877176690708E-2"/>
        <n v="2.8601149900746674E-2"/>
        <n v="5.047497987121595E-2"/>
        <n v="2.2959614403626077E-2"/>
        <n v="1.7285914835468239E-2"/>
        <n v="1.1165021049158259E-3"/>
        <n v="5.737768819190054E-2"/>
        <n v="6.8242699722277145E-2"/>
        <n v="2.6280334471054934E-2"/>
        <n v="2.4762137757207946E-3"/>
        <n v="3.7184009441932141E-2"/>
        <n v="3.5437446918861394E-2"/>
        <n v="7.3221674284831379E-3"/>
        <n v="1.2265002698801245E-2"/>
        <n v="8.0531055418263942E-2"/>
        <n v="3.5751133093320148E-2"/>
        <n v="6.1307544417979511E-2"/>
        <n v="6.8021492833344258E-2"/>
        <n v="9.328635270263741E-2"/>
        <n v="0.16937504169629597"/>
        <n v="9.7229508727061376E-2"/>
        <n v="8.6407479426043418E-2"/>
        <n v="9.7404208876143872E-2"/>
        <n v="6.1129305737358676E-2"/>
        <n v="0.13415581552711267"/>
        <n v="0.11053363113753259"/>
        <n v="9.0934556983961135E-2"/>
        <n v="4.9352083073142764E-3"/>
        <n v="2.0210704795697938E-2"/>
        <n v="4.0108753619035918E-3"/>
        <n v="2.3482165266505834E-2"/>
        <n v="4.1025791483486562E-2"/>
        <n v="1.8100291124567836E-2"/>
        <n v="2.4600854036452881E-2"/>
        <n v="2.7155720077133811E-2"/>
        <n v="1.6037905173761789E-3"/>
        <n v="2.1896996377321416E-3"/>
        <n v="1.283449249113797E-2"/>
        <n v="1.6620542809422319E-2"/>
        <n v="4.6646312138585104E-2"/>
        <n v="1.9061886148013872E-2"/>
        <n v="6.1558315906637406E-2"/>
        <n v="1.2023367671591789E-2"/>
        <n v="3.3696277984292582E-2"/>
        <n v="7.4799051276205744E-2"/>
        <n v="3.2031618916211611E-2"/>
        <n v="1.7964152803401547E-2"/>
        <n v="2.425252308567687E-2"/>
        <n v="5.9410732214995824E-3"/>
        <n v="1.1647987531817833E-2"/>
        <n v="1.7178643199042071E-2"/>
        <n v="6.3301837365756203E-2"/>
        <n v="1.9584479879078784E-2"/>
        <n v="8.2909781573977465E-2"/>
        <n v="1.4807919108685227E-2"/>
        <n v="2.2678764048468778E-2"/>
        <n v="9.1821847569934278E-2"/>
        <n v="7.8195349853437027E-2"/>
        <n v="5.4314449653501198E-2"/>
        <n v="5.225952480156635E-2"/>
        <n v="2.4789264458961579E-2"/>
        <n v="3.4406900998098011E-2"/>
        <n v="6.3809001597846908E-3"/>
        <n v="4.1263359880833121E-2"/>
        <n v="1.725757017323954E-3"/>
        <n v="1.2532305407266289E-2"/>
        <n v="2.3308601822938837E-2"/>
        <n v="3.0385225615916708E-2"/>
        <n v="2.2937439270813615E-2"/>
        <n v="7.7789528178621795E-3"/>
        <n v="1.3648032514640175E-2"/>
        <n v="5.0190998550068882E-3"/>
        <n v="3.0323266750403456E-2"/>
        <n v="3.1590513245458481E-3"/>
        <n v="6.4059458057947105E-2"/>
        <n v="2.2550752409165514E-2"/>
        <n v="1.8174463292023458E-3"/>
        <n v="1.9894301331534442E-2"/>
        <n v="2.5779359087424986E-2"/>
        <n v="5.8849406977400064E-2"/>
      </sharedItems>
    </cacheField>
    <cacheField name="Absolute % Error " numFmtId="0" formula=" ABS('Predicted Value'-Interval)/Interval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Martin Benum" refreshedDate="41676.655504166665" createdVersion="4" refreshedVersion="4" minRefreshableVersion="3" recordCount="108">
  <cacheSource type="worksheet">
    <worksheetSource ref="A1:E109" sheet="Predicted Monthly Data Summ"/>
  </cacheSource>
  <cacheFields count="5">
    <cacheField name="Date" numFmtId="17">
      <sharedItems containsSemiMixedTypes="0" containsNonDate="0" containsDate="1" containsString="0" minDate="2005-01-01T00:00:00" maxDate="2013-12-02T00:00:00" count="108">
        <d v="2005-01-01T00:00:00"/>
        <d v="2005-02-01T00:00:00"/>
        <d v="2005-03-01T00:00:00"/>
        <d v="2005-04-01T00:00:00"/>
        <d v="2005-05-01T00:00:00"/>
        <d v="2005-06-01T00:00:00"/>
        <d v="2005-07-01T00:00:00"/>
        <d v="2005-08-01T00:00:00"/>
        <d v="2005-09-01T00:00:00"/>
        <d v="2005-10-01T00:00:00"/>
        <d v="2005-11-01T00:00:00"/>
        <d v="2005-12-01T00:00:00"/>
        <d v="2006-01-01T00:00:00"/>
        <d v="2006-02-01T00:00:00"/>
        <d v="2006-03-01T00:00:00"/>
        <d v="2006-04-01T00:00:00"/>
        <d v="2006-05-01T00:00:00"/>
        <d v="2006-06-01T00:00:00"/>
        <d v="2006-07-01T00:00:00"/>
        <d v="2006-08-01T00:00:00"/>
        <d v="2006-09-01T00:00:00"/>
        <d v="2006-10-01T00:00:00"/>
        <d v="2006-11-01T00:00:00"/>
        <d v="2006-12-01T00:00:00"/>
        <d v="2007-01-01T00:00:00"/>
        <d v="2007-02-01T00:00:00"/>
        <d v="2007-03-01T00:00:00"/>
        <d v="2007-04-01T00:00:00"/>
        <d v="2007-05-01T00:00:00"/>
        <d v="2007-06-01T00:00:00"/>
        <d v="2007-07-01T00:00:00"/>
        <d v="2007-08-01T00:00:00"/>
        <d v="2007-09-01T00:00:00"/>
        <d v="2007-10-01T00:00:00"/>
        <d v="2007-11-01T00:00:00"/>
        <d v="2007-12-01T00:00:00"/>
        <d v="2008-01-01T00:00:00"/>
        <d v="2008-02-01T00:00:00"/>
        <d v="2008-03-01T00:00:00"/>
        <d v="2008-04-01T00:00:00"/>
        <d v="2008-05-01T00:00:00"/>
        <d v="2008-06-01T00:00:00"/>
        <d v="2008-07-01T00:00:00"/>
        <d v="2008-08-01T00:00:00"/>
        <d v="2008-09-01T00:00:00"/>
        <d v="2008-10-01T00:00:00"/>
        <d v="2008-11-01T00:00:00"/>
        <d v="2008-12-01T00:00:00"/>
        <d v="2009-01-01T00:00:00"/>
        <d v="2009-02-01T00:00:00"/>
        <d v="2009-03-01T00:00:00"/>
        <d v="2009-04-01T00:00:00"/>
        <d v="2009-05-01T00:00:00"/>
        <d v="2009-06-01T00:00:00"/>
        <d v="2009-07-01T00:00:00"/>
        <d v="2009-08-01T00:00:00"/>
        <d v="2009-09-01T00:00:00"/>
        <d v="2009-10-01T00:00:00"/>
        <d v="2009-11-01T00:00:00"/>
        <d v="2009-12-01T00:00:00"/>
        <d v="2010-01-01T00:00:00"/>
        <d v="2010-02-01T00:00:00"/>
        <d v="2010-03-01T00:00:00"/>
        <d v="2010-04-01T00:00:00"/>
        <d v="2010-05-01T00:00:00"/>
        <d v="2010-06-01T00:00:00"/>
        <d v="2010-07-01T00:00:00"/>
        <d v="2010-08-01T00:00:00"/>
        <d v="2010-09-01T00:00:00"/>
        <d v="2010-10-01T00:00:00"/>
        <d v="2010-11-01T00:00:00"/>
        <d v="2010-12-01T00:00:00"/>
        <d v="2011-01-01T00:00:00"/>
        <d v="2011-02-01T00:00:00"/>
        <d v="2011-03-01T00:00:00"/>
        <d v="2011-04-01T00:00:00"/>
        <d v="2011-05-01T00:00:00"/>
        <d v="2011-06-01T00:00:00"/>
        <d v="2011-07-01T00:00:00"/>
        <d v="2011-08-01T00:00:00"/>
        <d v="2011-09-01T00:00:00"/>
        <d v="2011-10-01T00:00:00"/>
        <d v="2011-11-01T00:00:00"/>
        <d v="2011-12-01T00:00:00"/>
        <d v="2012-01-01T00:00:00"/>
        <d v="2012-02-01T00:00:00"/>
        <d v="2012-03-01T00:00:00"/>
        <d v="2012-04-01T00:00:00"/>
        <d v="2012-05-01T00:00:00"/>
        <d v="2012-06-01T00:00:00"/>
        <d v="2012-07-01T00:00:00"/>
        <d v="2012-08-01T00:00:00"/>
        <d v="2012-09-01T00:00:00"/>
        <d v="2012-10-01T00:00:00"/>
        <d v="2012-11-01T00:00:00"/>
        <d v="2012-12-01T00:00:00"/>
        <d v="2013-01-01T00:00:00"/>
        <d v="2013-02-01T00:00:00"/>
        <d v="2013-03-01T00:00:00"/>
        <d v="2013-04-01T00:00:00"/>
        <d v="2013-05-01T00:00:00"/>
        <d v="2013-06-01T00:00:00"/>
        <d v="2013-07-01T00:00:00"/>
        <d v="2013-08-01T00:00:00"/>
        <d v="2013-09-01T00:00:00"/>
        <d v="2013-10-01T00:00:00"/>
        <d v="2013-11-01T00:00:00"/>
        <d v="2013-12-01T00:00:00"/>
      </sharedItems>
    </cacheField>
    <cacheField name="Year" numFmtId="0">
      <sharedItems containsSemiMixedTypes="0" containsString="0" containsNumber="1" containsInteger="1" minValue="2005" maxValue="2013" count="9">
        <n v="2005"/>
        <n v="2006"/>
        <n v="2007"/>
        <n v="2008"/>
        <n v="2009"/>
        <n v="2010"/>
        <n v="2011"/>
        <n v="2012"/>
        <n v="2013"/>
      </sharedItems>
    </cacheField>
    <cacheField name="Interval" numFmtId="165">
      <sharedItems containsSemiMixedTypes="0" containsString="0" containsNumber="1" minValue="26054244.423496928" maxValue="37603055.463514507" count="108">
        <n v="35760520.064938888"/>
        <n v="33282584.380056243"/>
        <n v="35020005.949750938"/>
        <n v="33245706.110530481"/>
        <n v="33743322.006216019"/>
        <n v="36587979.507661507"/>
        <n v="32709248.999254607"/>
        <n v="37603055.463514507"/>
        <n v="35241494.209181152"/>
        <n v="35365464.302791357"/>
        <n v="34620066.057036527"/>
        <n v="31948590.319067784"/>
        <n v="35065430.684663229"/>
        <n v="32706575.58220743"/>
        <n v="35840226.988315403"/>
        <n v="32127631.665612552"/>
        <n v="34807518.815837182"/>
        <n v="35338403.337846056"/>
        <n v="33338653.176894248"/>
        <n v="36966836.701800145"/>
        <n v="33414985.155541372"/>
        <n v="34502725.12435887"/>
        <n v="34819070.067077681"/>
        <n v="30628855.049845826"/>
        <n v="35962110.837939881"/>
        <n v="33141678.929544702"/>
        <n v="35746999.2179965"/>
        <n v="32385813.603487249"/>
        <n v="34558424.709674537"/>
        <n v="34409900.996462971"/>
        <n v="32033151.863009609"/>
        <n v="35594143.633139156"/>
        <n v="32736813.332064744"/>
        <n v="34814745.584050432"/>
        <n v="33442923.218425829"/>
        <n v="29932218.754204392"/>
        <n v="34905523.049873188"/>
        <n v="32971074.271040484"/>
        <n v="33675988.301156245"/>
        <n v="32942973.450524684"/>
        <n v="32719103.365861006"/>
        <n v="32968048.28211417"/>
        <n v="31929107.93319986"/>
        <n v="31818715.437265437"/>
        <n v="31763423.735970922"/>
        <n v="31969263.423501484"/>
        <n v="30139735.496248577"/>
        <n v="27284384.253243946"/>
        <n v="28849145.935590561"/>
        <n v="26956342.129380018"/>
        <n v="29227016.300310459"/>
        <n v="27572440.722535033"/>
        <n v="26054244.423496928"/>
        <n v="27805448.272619553"/>
        <n v="28020880.106031932"/>
        <n v="30298754.52771467"/>
        <n v="30031126.612114679"/>
        <n v="30792023.504983552"/>
        <n v="30321482.124312438"/>
        <n v="28853077.940910172"/>
        <n v="30374399.927864909"/>
        <n v="28081042.947897345"/>
        <n v="31106132.340711989"/>
        <n v="29031854.548955541"/>
        <n v="30332891.000103939"/>
        <n v="32055991.678814385"/>
        <n v="31434687.972987365"/>
        <n v="33132054.446981192"/>
        <n v="31114045.918627713"/>
        <n v="31324725.882925775"/>
        <n v="31302721.549692102"/>
        <n v="29162683.79443774"/>
        <n v="32622453.115325075"/>
        <n v="30069138.4645341"/>
        <n v="33521993.988199789"/>
        <n v="29790483.970162548"/>
        <n v="30514888.89513151"/>
        <n v="31332686.678045858"/>
        <n v="31048378.097471207"/>
        <n v="33761562.440655842"/>
        <n v="31947935.858446322"/>
        <n v="32934221.898680408"/>
        <n v="32118203.797977068"/>
        <n v="29560112.105370279"/>
        <n v="33097914.661556832"/>
        <n v="31432067.424907692"/>
        <n v="32610967.549940124"/>
        <n v="30118053.504457429"/>
        <n v="32039785.029330183"/>
        <n v="32369984.509227082"/>
        <n v="32673879.188200943"/>
        <n v="33207960.610965997"/>
        <n v="30143633.786629554"/>
        <n v="31754112.792993777"/>
        <n v="31052952.606975973"/>
        <n v="27355168.154814415"/>
        <n v="31454796.749053448"/>
        <n v="28621464.973133311"/>
        <n v="30079625.096221432"/>
        <n v="29557113.807281584"/>
        <n v="29892333.306250855"/>
        <n v="29757587.90078669"/>
        <n v="30029944.468078002"/>
        <n v="31034762.655809991"/>
        <n v="29984275.784078471"/>
        <n v="31392134.936166354"/>
        <n v="30556913.865457237"/>
        <n v="27592562.507682629"/>
      </sharedItems>
    </cacheField>
    <cacheField name="Predicted Value" numFmtId="0">
      <sharedItems containsSemiMixedTypes="0" containsString="0" containsNumber="1" minValue="28186361.110959791" maxValue="35807234.301039971" count="108">
        <n v="33321860.945217755"/>
        <n v="33380566.364747901"/>
        <n v="34085206.355730459"/>
        <n v="34201812.8220561"/>
        <n v="33663582.435519502"/>
        <n v="35807234.301039971"/>
        <n v="34819058.31784156"/>
        <n v="35742166.073014401"/>
        <n v="34504007.210925691"/>
        <n v="33303797.009374402"/>
        <n v="34756296.945880853"/>
        <n v="32371227.68957933"/>
        <n v="32822424.717379186"/>
        <n v="32531027.737393737"/>
        <n v="35096241.730476961"/>
        <n v="30761145.190451659"/>
        <n v="34314304.144155897"/>
        <n v="34062924.672246896"/>
        <n v="34058519.387708835"/>
        <n v="34183271.142326333"/>
        <n v="32998233.148680747"/>
        <n v="33932069.33504647"/>
        <n v="34841506.283178106"/>
        <n v="31467122.369613077"/>
        <n v="33770663.33796116"/>
        <n v="33032829.899841867"/>
        <n v="34312663.054829247"/>
        <n v="31359497.50351702"/>
        <n v="33773088.75272727"/>
        <n v="33425738.259993281"/>
        <n v="33650024.558506623"/>
        <n v="34776915.820294999"/>
        <n v="33302699.099307436"/>
        <n v="34853616.320777133"/>
        <n v="35361800.839078337"/>
        <n v="31974874.170669075"/>
        <n v="33988194.229235403"/>
        <n v="32889430.84273022"/>
        <n v="32423780.034199655"/>
        <n v="34110388.323527113"/>
        <n v="32958678.118815687"/>
        <n v="33372401.483268511"/>
        <n v="34500392.693624109"/>
        <n v="32956270.567721594"/>
        <n v="33710761.247531064"/>
        <n v="34143860.446350485"/>
        <n v="32951361.492115822"/>
        <n v="31905677.9737949"/>
        <n v="31654134.222103331"/>
        <n v="29285571.707325809"/>
        <n v="32073850.700852361"/>
        <n v="29257924.881388076"/>
        <n v="29549572.832073886"/>
        <n v="30878885.435599025"/>
        <n v="30568946.424774636"/>
        <n v="30149223.862668216"/>
        <n v="30638076.846754357"/>
        <n v="30668520.536564257"/>
        <n v="31033496.178680945"/>
        <n v="30036798.300170738"/>
        <n v="29824614.446436502"/>
        <n v="28771860.586649932"/>
        <n v="31950841.763238642"/>
        <n v="29078415.561983"/>
        <n v="30266471.079669643"/>
        <n v="31644569.294316661"/>
        <n v="31957149.550143234"/>
        <n v="31586566.29345471"/>
        <n v="30520953.517722756"/>
        <n v="29396428.511335809"/>
        <n v="31679085.680005509"/>
        <n v="30145357.694343138"/>
        <n v="30182324.571996257"/>
        <n v="29105975.280099344"/>
        <n v="32919799.76592106"/>
        <n v="29067989.569942694"/>
        <n v="30696180.084403411"/>
        <n v="30967723.934281625"/>
        <n v="31581747.106716618"/>
        <n v="31624393.505823623"/>
        <n v="31322252.151448481"/>
        <n v="30203652.75475191"/>
        <n v="31642600.034220356"/>
        <n v="28889725.297686301"/>
        <n v="30058802.986620668"/>
        <n v="28974225.916000213"/>
        <n v="30839720.79479694"/>
        <n v="28544098.340366334"/>
        <n v="31245542.325029839"/>
        <n v="31256233.65690814"/>
        <n v="32465390.427268166"/>
        <n v="31837688.581367176"/>
        <n v="30091613.199094635"/>
        <n v="31356160.553535197"/>
        <n v="31776753.514718566"/>
        <n v="28186361.110959791"/>
        <n v="30733304.258846249"/>
        <n v="28398819.947529212"/>
        <n v="29669097.394880015"/>
        <n v="29705463.912906133"/>
        <n v="30798766.50288827"/>
        <n v="29851593.64825996"/>
        <n v="31953646.436213326"/>
        <n v="30334905.407081604"/>
        <n v="30038770.596036036"/>
        <n v="30767610.34430607"/>
        <n v="31344651.520598374"/>
        <n v="29216368.448246595"/>
      </sharedItems>
    </cacheField>
    <cacheField name="Absolute % Error" numFmtId="166">
      <sharedItems containsSemiMixedTypes="0" containsString="0" containsNumber="1" minValue="6.4436574719548706E-4" maxValue="0.16937504169629597" count="108">
        <n v="6.8194173778588218E-2"/>
        <n v="2.9439415993900517E-3"/>
        <n v="2.6693301976070245E-2"/>
        <n v="2.8758802966822084E-2"/>
        <n v="2.3631215291081481E-3"/>
        <n v="2.1338844536579218E-2"/>
        <n v="6.4501918666339059E-2"/>
        <n v="4.9487717621928079E-2"/>
        <n v="2.0926666556134007E-2"/>
        <n v="5.8296061823631409E-2"/>
        <n v="3.9350268315457822E-3"/>
        <n v="1.3228670382345643E-2"/>
        <n v="6.3966303093635726E-2"/>
        <n v="5.3673563095120351E-3"/>
        <n v="2.0758385768064366E-2"/>
        <n v="4.2533059684679353E-2"/>
        <n v="1.4169773901174352E-2"/>
        <n v="3.6093273751085744E-2"/>
        <n v="2.1592540256350237E-2"/>
        <n v="7.5298992497734155E-2"/>
        <n v="1.2472009337149531E-2"/>
        <n v="1.6539441080539979E-2"/>
        <n v="6.4436574719548706E-4"/>
        <n v="2.7368548984382332E-2"/>
        <n v="6.093767715288706E-2"/>
        <n v="3.2843547224700046E-3"/>
        <n v="4.0124659259374973E-2"/>
        <n v="3.16902984910565E-2"/>
        <n v="2.2724877176690708E-2"/>
        <n v="2.8601149900746674E-2"/>
        <n v="5.047497987121595E-2"/>
        <n v="2.2959614403626077E-2"/>
        <n v="1.7285914835468239E-2"/>
        <n v="1.1165021049158259E-3"/>
        <n v="5.737768819190054E-2"/>
        <n v="6.8242699722277145E-2"/>
        <n v="2.6280334471054934E-2"/>
        <n v="2.4762137757207946E-3"/>
        <n v="3.7184009441932141E-2"/>
        <n v="3.5437446918861394E-2"/>
        <n v="7.3221674284831379E-3"/>
        <n v="1.2265002698801245E-2"/>
        <n v="8.0531055418263942E-2"/>
        <n v="3.5751133093320148E-2"/>
        <n v="6.1307544417979511E-2"/>
        <n v="6.8021492833344258E-2"/>
        <n v="9.328635270263741E-2"/>
        <n v="0.16937504169629597"/>
        <n v="9.7229508727061376E-2"/>
        <n v="8.6407479426043418E-2"/>
        <n v="9.7404208876143872E-2"/>
        <n v="6.1129305737358676E-2"/>
        <n v="0.13415581552711267"/>
        <n v="0.11053363113753259"/>
        <n v="9.0934556983961135E-2"/>
        <n v="4.9352083073142764E-3"/>
        <n v="2.0210704795697938E-2"/>
        <n v="4.0108753619035918E-3"/>
        <n v="2.3482165266505834E-2"/>
        <n v="4.1025791483486562E-2"/>
        <n v="1.8100291124567836E-2"/>
        <n v="2.4600854036452881E-2"/>
        <n v="2.7155720077133811E-2"/>
        <n v="1.6037905173761789E-3"/>
        <n v="2.1896996377321416E-3"/>
        <n v="1.283449249113797E-2"/>
        <n v="1.6620542809422319E-2"/>
        <n v="4.6646312138585104E-2"/>
        <n v="1.9061886148013872E-2"/>
        <n v="6.1558315906637406E-2"/>
        <n v="1.2023367671591789E-2"/>
        <n v="3.3696277984292582E-2"/>
        <n v="7.4799051276205744E-2"/>
        <n v="3.2031618916211611E-2"/>
        <n v="1.7964152803401547E-2"/>
        <n v="2.425252308567687E-2"/>
        <n v="5.9410732214995824E-3"/>
        <n v="1.1647987531817833E-2"/>
        <n v="1.7178643199042071E-2"/>
        <n v="6.3301837365756203E-2"/>
        <n v="1.9584479879078784E-2"/>
        <n v="8.2909781573977465E-2"/>
        <n v="1.4807919108685227E-2"/>
        <n v="2.2678764048468778E-2"/>
        <n v="9.1821847569934278E-2"/>
        <n v="7.8195349853437027E-2"/>
        <n v="5.4314449653501198E-2"/>
        <n v="5.225952480156635E-2"/>
        <n v="2.4789264458961579E-2"/>
        <n v="3.4406900998098011E-2"/>
        <n v="6.3809001597846908E-3"/>
        <n v="4.1263359880833121E-2"/>
        <n v="1.725757017323954E-3"/>
        <n v="1.2532305407266289E-2"/>
        <n v="2.3308601822938837E-2"/>
        <n v="3.0385225615916708E-2"/>
        <n v="2.2937439270813615E-2"/>
        <n v="7.7789528178621795E-3"/>
        <n v="1.3648032514640175E-2"/>
        <n v="5.0190998550068882E-3"/>
        <n v="3.0323266750403456E-2"/>
        <n v="3.1590513245458481E-3"/>
        <n v="6.4059458057947105E-2"/>
        <n v="2.2550752409165514E-2"/>
        <n v="1.8174463292023458E-3"/>
        <n v="1.9894301331534442E-2"/>
        <n v="2.5779359087424986E-2"/>
        <n v="5.8849406977400064E-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Martin Benum" refreshedDate="41676.656242939818" createdVersion="4" refreshedVersion="4" minRefreshableVersion="3" recordCount="132">
  <cacheSource type="worksheet">
    <worksheetSource ref="A1:D133" sheet="Normalized Monthly Data Summ"/>
  </cacheSource>
  <cacheFields count="4">
    <cacheField name="Date" numFmtId="17">
      <sharedItems containsSemiMixedTypes="0" containsNonDate="0" containsDate="1" containsString="0" minDate="2005-01-01T00:00:00" maxDate="2015-12-02T00:00:00" count="132">
        <d v="2005-01-01T00:00:00"/>
        <d v="2005-02-01T00:00:00"/>
        <d v="2005-03-01T00:00:00"/>
        <d v="2005-04-01T00:00:00"/>
        <d v="2005-05-01T00:00:00"/>
        <d v="2005-06-01T00:00:00"/>
        <d v="2005-07-01T00:00:00"/>
        <d v="2005-08-01T00:00:00"/>
        <d v="2005-09-01T00:00:00"/>
        <d v="2005-10-01T00:00:00"/>
        <d v="2005-11-01T00:00:00"/>
        <d v="2005-12-01T00:00:00"/>
        <d v="2006-01-01T00:00:00"/>
        <d v="2006-02-01T00:00:00"/>
        <d v="2006-03-01T00:00:00"/>
        <d v="2006-04-01T00:00:00"/>
        <d v="2006-05-01T00:00:00"/>
        <d v="2006-06-01T00:00:00"/>
        <d v="2006-07-01T00:00:00"/>
        <d v="2006-08-01T00:00:00"/>
        <d v="2006-09-01T00:00:00"/>
        <d v="2006-10-01T00:00:00"/>
        <d v="2006-11-01T00:00:00"/>
        <d v="2006-12-01T00:00:00"/>
        <d v="2007-01-01T00:00:00"/>
        <d v="2007-02-01T00:00:00"/>
        <d v="2007-03-01T00:00:00"/>
        <d v="2007-04-01T00:00:00"/>
        <d v="2007-05-01T00:00:00"/>
        <d v="2007-06-01T00:00:00"/>
        <d v="2007-07-01T00:00:00"/>
        <d v="2007-08-01T00:00:00"/>
        <d v="2007-09-01T00:00:00"/>
        <d v="2007-10-01T00:00:00"/>
        <d v="2007-11-01T00:00:00"/>
        <d v="2007-12-01T00:00:00"/>
        <d v="2008-01-01T00:00:00"/>
        <d v="2008-02-01T00:00:00"/>
        <d v="2008-03-01T00:00:00"/>
        <d v="2008-04-01T00:00:00"/>
        <d v="2008-05-01T00:00:00"/>
        <d v="2008-06-01T00:00:00"/>
        <d v="2008-07-01T00:00:00"/>
        <d v="2008-08-01T00:00:00"/>
        <d v="2008-09-01T00:00:00"/>
        <d v="2008-10-01T00:00:00"/>
        <d v="2008-11-01T00:00:00"/>
        <d v="2008-12-01T00:00:00"/>
        <d v="2009-01-01T00:00:00"/>
        <d v="2009-02-01T00:00:00"/>
        <d v="2009-03-01T00:00:00"/>
        <d v="2009-04-01T00:00:00"/>
        <d v="2009-05-01T00:00:00"/>
        <d v="2009-06-01T00:00:00"/>
        <d v="2009-07-01T00:00:00"/>
        <d v="2009-08-01T00:00:00"/>
        <d v="2009-09-01T00:00:00"/>
        <d v="2009-10-01T00:00:00"/>
        <d v="2009-11-01T00:00:00"/>
        <d v="2009-12-01T00:00:00"/>
        <d v="2010-01-01T00:00:00"/>
        <d v="2010-02-01T00:00:00"/>
        <d v="2010-03-01T00:00:00"/>
        <d v="2010-04-01T00:00:00"/>
        <d v="2010-05-01T00:00:00"/>
        <d v="2010-06-01T00:00:00"/>
        <d v="2010-07-01T00:00:00"/>
        <d v="2010-08-01T00:00:00"/>
        <d v="2010-09-01T00:00:00"/>
        <d v="2010-10-01T00:00:00"/>
        <d v="2010-11-01T00:00:00"/>
        <d v="2010-12-01T00:00:00"/>
        <d v="2011-01-01T00:00:00"/>
        <d v="2011-02-01T00:00:00"/>
        <d v="2011-03-01T00:00:00"/>
        <d v="2011-04-01T00:00:00"/>
        <d v="2011-05-01T00:00:00"/>
        <d v="2011-06-01T00:00:00"/>
        <d v="2011-07-01T00:00:00"/>
        <d v="2011-08-01T00:00:00"/>
        <d v="2011-09-01T00:00:00"/>
        <d v="2011-10-01T00:00:00"/>
        <d v="2011-11-01T00:00:00"/>
        <d v="2011-12-01T00:00:00"/>
        <d v="2012-01-01T00:00:00"/>
        <d v="2012-02-01T00:00:00"/>
        <d v="2012-03-01T00:00:00"/>
        <d v="2012-04-01T00:00:00"/>
        <d v="2012-05-01T00:00:00"/>
        <d v="2012-06-01T00:00:00"/>
        <d v="2012-07-01T00:00:00"/>
        <d v="2012-08-01T00:00:00"/>
        <d v="2012-09-01T00:00:00"/>
        <d v="2012-10-01T00:00:00"/>
        <d v="2012-11-01T00:00:00"/>
        <d v="2012-12-01T00:00:00"/>
        <d v="2013-01-01T00:00:00"/>
        <d v="2013-02-01T00:00:00"/>
        <d v="2013-03-01T00:00:00"/>
        <d v="2013-04-01T00:00:00"/>
        <d v="2013-05-01T00:00:00"/>
        <d v="2013-06-01T00:00:00"/>
        <d v="2013-07-01T00:00:00"/>
        <d v="2013-08-01T00:00:00"/>
        <d v="2013-09-01T00:00:00"/>
        <d v="2013-10-01T00:00:00"/>
        <d v="2013-11-01T00:00:00"/>
        <d v="2013-12-01T00:00:00"/>
        <d v="2014-01-01T00:00:00"/>
        <d v="2014-02-01T00:00:00"/>
        <d v="2014-03-01T00:00:00"/>
        <d v="2014-04-01T00:00:00"/>
        <d v="2014-05-01T00:00:00"/>
        <d v="2014-06-01T00:00:00"/>
        <d v="2014-07-01T00:00:00"/>
        <d v="2014-08-01T00:00:00"/>
        <d v="2014-09-01T00:00:00"/>
        <d v="2014-10-01T00:00:00"/>
        <d v="2014-11-01T00:00:00"/>
        <d v="2014-12-01T00:00:00"/>
        <d v="2015-01-01T00:00:00"/>
        <d v="2015-02-01T00:00:00"/>
        <d v="2015-03-01T00:00:00"/>
        <d v="2015-04-01T00:00:00"/>
        <d v="2015-05-01T00:00:00"/>
        <d v="2015-06-01T00:00:00"/>
        <d v="2015-07-01T00:00:00"/>
        <d v="2015-08-01T00:00:00"/>
        <d v="2015-09-01T00:00:00"/>
        <d v="2015-10-01T00:00:00"/>
        <d v="2015-11-01T00:00:00"/>
        <d v="2015-12-01T00:00:00"/>
      </sharedItems>
    </cacheField>
    <cacheField name="Year" numFmtId="0">
      <sharedItems containsSemiMixedTypes="0" containsString="0" containsNumber="1" containsInteger="1" minValue="2005" maxValue="2015" count="11">
        <n v="2005"/>
        <n v="2006"/>
        <n v="2007"/>
        <n v="2008"/>
        <n v="2009"/>
        <n v="2010"/>
        <n v="2011"/>
        <n v="2012"/>
        <n v="2013"/>
        <n v="2014"/>
        <n v="2015"/>
      </sharedItems>
    </cacheField>
    <cacheField name="Interval" numFmtId="0">
      <sharedItems containsString="0" containsBlank="1" containsNumber="1" minValue="26054244.423496928" maxValue="37603055.463514507" count="109">
        <n v="35760520.064938888"/>
        <n v="33282584.380056243"/>
        <n v="35020005.949750938"/>
        <n v="33245706.110530481"/>
        <n v="33743322.006216019"/>
        <n v="36587979.507661507"/>
        <n v="32709248.999254607"/>
        <n v="37603055.463514507"/>
        <n v="35241494.209181152"/>
        <n v="35365464.302791357"/>
        <n v="34620066.057036527"/>
        <n v="31948590.319067784"/>
        <n v="35065430.684663229"/>
        <n v="32706575.58220743"/>
        <n v="35840226.988315403"/>
        <n v="32127631.665612552"/>
        <n v="34807518.815837182"/>
        <n v="35338403.337846056"/>
        <n v="33338653.176894248"/>
        <n v="36966836.701800145"/>
        <n v="33414985.155541372"/>
        <n v="34502725.12435887"/>
        <n v="34819070.067077681"/>
        <n v="30628855.049845826"/>
        <n v="35962110.837939881"/>
        <n v="33141678.929544702"/>
        <n v="35746999.2179965"/>
        <n v="32385813.603487249"/>
        <n v="34558424.709674537"/>
        <n v="34409900.996462971"/>
        <n v="32033151.863009609"/>
        <n v="35594143.633139156"/>
        <n v="32736813.332064744"/>
        <n v="34814745.584050432"/>
        <n v="33442923.218425829"/>
        <n v="29932218.754204392"/>
        <n v="34905523.049873188"/>
        <n v="32971074.271040484"/>
        <n v="33675988.301156245"/>
        <n v="32942973.450524684"/>
        <n v="32719103.365861006"/>
        <n v="32968048.28211417"/>
        <n v="31929107.93319986"/>
        <n v="31818715.437265437"/>
        <n v="31763423.735970922"/>
        <n v="31969263.423501484"/>
        <n v="30139735.496248577"/>
        <n v="27284384.253243946"/>
        <n v="28849145.935590561"/>
        <n v="26956342.129380018"/>
        <n v="29227016.300310459"/>
        <n v="27572440.722535033"/>
        <n v="26054244.423496928"/>
        <n v="27805448.272619553"/>
        <n v="28020880.106031932"/>
        <n v="30298754.52771467"/>
        <n v="30031126.612114679"/>
        <n v="30792023.504983552"/>
        <n v="30321482.124312438"/>
        <n v="28853077.940910172"/>
        <n v="30374399.927864909"/>
        <n v="28081042.947897345"/>
        <n v="31106132.340711989"/>
        <n v="29031854.548955541"/>
        <n v="30332891.000103939"/>
        <n v="32055991.678814385"/>
        <n v="31434687.972987365"/>
        <n v="33132054.446981192"/>
        <n v="31114045.918627713"/>
        <n v="31324725.882925775"/>
        <n v="31302721.549692102"/>
        <n v="29162683.79443774"/>
        <n v="32622453.115325075"/>
        <n v="30069138.4645341"/>
        <n v="33521993.988199789"/>
        <n v="29790483.970162548"/>
        <n v="30514888.89513151"/>
        <n v="31332686.678045858"/>
        <n v="31048378.097471207"/>
        <n v="33761562.440655842"/>
        <n v="31947935.858446322"/>
        <n v="32934221.898680408"/>
        <n v="32118203.797977068"/>
        <n v="29560112.105370279"/>
        <n v="33097914.661556832"/>
        <n v="31432067.424907692"/>
        <n v="32610967.549940124"/>
        <n v="30118053.504457429"/>
        <n v="32039785.029330183"/>
        <n v="32369984.509227082"/>
        <n v="32673879.188200943"/>
        <n v="33207960.610965997"/>
        <n v="30143633.786629554"/>
        <n v="31754112.792993777"/>
        <n v="31052952.606975973"/>
        <n v="27355168.154814415"/>
        <n v="31454796.749053448"/>
        <n v="28621464.973133311"/>
        <n v="30079625.096221432"/>
        <n v="29557113.807281584"/>
        <n v="29892333.306250855"/>
        <n v="29757587.90078669"/>
        <n v="30029944.468078002"/>
        <n v="31034762.655809991"/>
        <n v="29984275.784078471"/>
        <n v="31392134.936166354"/>
        <n v="30556913.865457237"/>
        <n v="27592562.507682629"/>
        <m/>
      </sharedItems>
    </cacheField>
    <cacheField name="Normalized Value" numFmtId="0">
      <sharedItems containsSemiMixedTypes="0" containsString="0" containsNumber="1" minValue="28379954.649265349" maxValue="35233545.032225691" count="132">
        <n v="33155650.680365618"/>
        <n v="33378749.706396569"/>
        <n v="33778675.757240266"/>
        <n v="34214769.4318057"/>
        <n v="33821630.957434945"/>
        <n v="34758306.960768618"/>
        <n v="34336951.38461782"/>
        <n v="35233545.032225691"/>
        <n v="34436526.392860986"/>
        <n v="33246273.515310794"/>
        <n v="34816777.694685295"/>
        <n v="32171674.756832696"/>
        <n v="33273878.291980911"/>
        <n v="32645477.213527843"/>
        <n v="35067240.630890705"/>
        <n v="30841737.388050959"/>
        <n v="34191404.021484092"/>
        <n v="34348450.049600571"/>
        <n v="33639613.956382491"/>
        <n v="34356532.280823343"/>
        <n v="33273990.804950785"/>
        <n v="33795721.902526975"/>
        <n v="34927979.22070165"/>
        <n v="31799710.590857457"/>
        <n v="33940115.639255673"/>
        <n v="32729727.441069141"/>
        <n v="34335925.818581395"/>
        <n v="31202526.685941752"/>
        <n v="33709676.981049225"/>
        <n v="33257784.590957191"/>
        <n v="34323818.835973963"/>
        <n v="34557571.468423225"/>
        <n v="33144588.325251061"/>
        <n v="34785374.8315024"/>
        <n v="35209872.303726695"/>
        <n v="31901928.35071547"/>
        <n v="34204041.189964019"/>
        <n v="32771348.049893457"/>
        <n v="32166718.440045819"/>
        <n v="34249952.046069741"/>
        <n v="33050232.298006732"/>
        <n v="33270164.689231675"/>
        <n v="34738510.730814867"/>
        <n v="33379026.028755743"/>
        <n v="33808867.991966397"/>
        <n v="34079053.637108736"/>
        <n v="32800550.900364999"/>
        <n v="31793604.127812542"/>
        <n v="31281383.876999434"/>
        <n v="29390518.662852928"/>
        <n v="32079505.852891576"/>
        <n v="29222645.790601417"/>
        <n v="29768224.338708077"/>
        <n v="31259936.163300153"/>
        <n v="31975603.528141204"/>
        <n v="30220833.115114585"/>
        <n v="30794415.336858884"/>
        <n v="30563467.757692929"/>
        <n v="31194591.851559315"/>
        <n v="30018911.20255759"/>
        <n v="29777465.175071858"/>
        <n v="28818953.96083454"/>
        <n v="32188749.698348511"/>
        <n v="29297912.251984369"/>
        <n v="30014182.357099716"/>
        <n v="31703537.037175532"/>
        <n v="31603639.362165965"/>
        <n v="30797232.800805826"/>
        <n v="30483379.8534327"/>
        <n v="29463818.532891195"/>
        <n v="31681153.875667024"/>
        <n v="29914502.340773504"/>
        <n v="29951553.064196676"/>
        <n v="29028976.914592762"/>
        <n v="32740155.766124118"/>
        <n v="29024769.513751019"/>
        <n v="30743306.067482933"/>
        <n v="31338598.956799231"/>
        <n v="30683665.460531279"/>
        <n v="31544324.043505754"/>
        <n v="31241412.542850398"/>
        <n v="30284737.585417356"/>
        <n v="31828290.466316793"/>
        <n v="29120301.165355735"/>
        <n v="30258439.765137363"/>
        <n v="29246025.953949932"/>
        <n v="31370993.556571819"/>
        <n v="28489139.876366034"/>
        <n v="31202916.793115597"/>
        <n v="30867813.363082133"/>
        <n v="31565513.195606474"/>
        <n v="31799265.828055751"/>
        <n v="29946078.143124338"/>
        <n v="31380238.027733576"/>
        <n v="31759816.669166122"/>
        <n v="28451872.716154888"/>
        <n v="30897725.813937064"/>
        <n v="28379954.649265349"/>
        <n v="29538922.399419423"/>
        <n v="29573367.340449147"/>
        <n v="30685254.688047323"/>
        <n v="29947839.46144744"/>
        <n v="31971221.324289035"/>
        <n v="30663681.538620591"/>
        <n v="29947516.794681061"/>
        <n v="30943429.818090472"/>
        <n v="31127323.284598686"/>
        <n v="29091158.764954586"/>
        <n v="30780699.658087697"/>
        <n v="28384889.120476648"/>
        <n v="30557079.606419738"/>
        <n v="28698627.997274689"/>
        <n v="30211171.213141028"/>
        <n v="30622064.454215724"/>
        <n v="31986991.154426705"/>
        <n v="30196920.6651785"/>
        <n v="30789917.267677087"/>
        <n v="31059507.624204449"/>
        <n v="30398136.200454056"/>
        <n v="29605392.66706131"/>
        <n v="30217959.267179959"/>
        <n v="28444725.038014561"/>
        <n v="31241212.503967721"/>
        <n v="28759798.252071973"/>
        <n v="29654346.83941954"/>
        <n v="31326882.115217466"/>
        <n v="32069995.175887294"/>
        <n v="30280813.985560376"/>
        <n v="30870309.207603011"/>
        <n v="30506948.188706145"/>
        <n v="31095954.322671253"/>
        <n v="29674650.093231495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8">
  <r>
    <x v="0"/>
    <x v="0"/>
    <x v="0"/>
    <x v="0"/>
    <x v="0"/>
  </r>
  <r>
    <x v="1"/>
    <x v="0"/>
    <x v="1"/>
    <x v="1"/>
    <x v="1"/>
  </r>
  <r>
    <x v="2"/>
    <x v="0"/>
    <x v="2"/>
    <x v="2"/>
    <x v="2"/>
  </r>
  <r>
    <x v="3"/>
    <x v="0"/>
    <x v="3"/>
    <x v="3"/>
    <x v="3"/>
  </r>
  <r>
    <x v="4"/>
    <x v="0"/>
    <x v="4"/>
    <x v="4"/>
    <x v="4"/>
  </r>
  <r>
    <x v="5"/>
    <x v="0"/>
    <x v="5"/>
    <x v="5"/>
    <x v="5"/>
  </r>
  <r>
    <x v="6"/>
    <x v="0"/>
    <x v="6"/>
    <x v="6"/>
    <x v="6"/>
  </r>
  <r>
    <x v="7"/>
    <x v="0"/>
    <x v="7"/>
    <x v="7"/>
    <x v="7"/>
  </r>
  <r>
    <x v="8"/>
    <x v="0"/>
    <x v="8"/>
    <x v="8"/>
    <x v="8"/>
  </r>
  <r>
    <x v="9"/>
    <x v="0"/>
    <x v="9"/>
    <x v="9"/>
    <x v="9"/>
  </r>
  <r>
    <x v="10"/>
    <x v="0"/>
    <x v="10"/>
    <x v="10"/>
    <x v="10"/>
  </r>
  <r>
    <x v="11"/>
    <x v="0"/>
    <x v="11"/>
    <x v="11"/>
    <x v="11"/>
  </r>
  <r>
    <x v="12"/>
    <x v="1"/>
    <x v="12"/>
    <x v="12"/>
    <x v="12"/>
  </r>
  <r>
    <x v="13"/>
    <x v="1"/>
    <x v="13"/>
    <x v="13"/>
    <x v="13"/>
  </r>
  <r>
    <x v="14"/>
    <x v="1"/>
    <x v="14"/>
    <x v="14"/>
    <x v="14"/>
  </r>
  <r>
    <x v="15"/>
    <x v="1"/>
    <x v="15"/>
    <x v="15"/>
    <x v="15"/>
  </r>
  <r>
    <x v="16"/>
    <x v="1"/>
    <x v="16"/>
    <x v="16"/>
    <x v="16"/>
  </r>
  <r>
    <x v="17"/>
    <x v="1"/>
    <x v="17"/>
    <x v="17"/>
    <x v="17"/>
  </r>
  <r>
    <x v="18"/>
    <x v="1"/>
    <x v="18"/>
    <x v="18"/>
    <x v="18"/>
  </r>
  <r>
    <x v="19"/>
    <x v="1"/>
    <x v="19"/>
    <x v="19"/>
    <x v="19"/>
  </r>
  <r>
    <x v="20"/>
    <x v="1"/>
    <x v="20"/>
    <x v="20"/>
    <x v="20"/>
  </r>
  <r>
    <x v="21"/>
    <x v="1"/>
    <x v="21"/>
    <x v="21"/>
    <x v="21"/>
  </r>
  <r>
    <x v="22"/>
    <x v="1"/>
    <x v="22"/>
    <x v="22"/>
    <x v="22"/>
  </r>
  <r>
    <x v="23"/>
    <x v="1"/>
    <x v="23"/>
    <x v="23"/>
    <x v="23"/>
  </r>
  <r>
    <x v="24"/>
    <x v="2"/>
    <x v="24"/>
    <x v="24"/>
    <x v="24"/>
  </r>
  <r>
    <x v="25"/>
    <x v="2"/>
    <x v="25"/>
    <x v="25"/>
    <x v="25"/>
  </r>
  <r>
    <x v="26"/>
    <x v="2"/>
    <x v="26"/>
    <x v="26"/>
    <x v="26"/>
  </r>
  <r>
    <x v="27"/>
    <x v="2"/>
    <x v="27"/>
    <x v="27"/>
    <x v="27"/>
  </r>
  <r>
    <x v="28"/>
    <x v="2"/>
    <x v="28"/>
    <x v="28"/>
    <x v="28"/>
  </r>
  <r>
    <x v="29"/>
    <x v="2"/>
    <x v="29"/>
    <x v="29"/>
    <x v="29"/>
  </r>
  <r>
    <x v="30"/>
    <x v="2"/>
    <x v="30"/>
    <x v="30"/>
    <x v="30"/>
  </r>
  <r>
    <x v="31"/>
    <x v="2"/>
    <x v="31"/>
    <x v="31"/>
    <x v="31"/>
  </r>
  <r>
    <x v="32"/>
    <x v="2"/>
    <x v="32"/>
    <x v="32"/>
    <x v="32"/>
  </r>
  <r>
    <x v="33"/>
    <x v="2"/>
    <x v="33"/>
    <x v="33"/>
    <x v="33"/>
  </r>
  <r>
    <x v="34"/>
    <x v="2"/>
    <x v="34"/>
    <x v="34"/>
    <x v="34"/>
  </r>
  <r>
    <x v="35"/>
    <x v="2"/>
    <x v="35"/>
    <x v="35"/>
    <x v="35"/>
  </r>
  <r>
    <x v="36"/>
    <x v="3"/>
    <x v="36"/>
    <x v="36"/>
    <x v="36"/>
  </r>
  <r>
    <x v="37"/>
    <x v="3"/>
    <x v="37"/>
    <x v="37"/>
    <x v="37"/>
  </r>
  <r>
    <x v="38"/>
    <x v="3"/>
    <x v="38"/>
    <x v="38"/>
    <x v="38"/>
  </r>
  <r>
    <x v="39"/>
    <x v="3"/>
    <x v="39"/>
    <x v="39"/>
    <x v="39"/>
  </r>
  <r>
    <x v="40"/>
    <x v="3"/>
    <x v="40"/>
    <x v="40"/>
    <x v="40"/>
  </r>
  <r>
    <x v="41"/>
    <x v="3"/>
    <x v="41"/>
    <x v="41"/>
    <x v="41"/>
  </r>
  <r>
    <x v="42"/>
    <x v="3"/>
    <x v="42"/>
    <x v="42"/>
    <x v="42"/>
  </r>
  <r>
    <x v="43"/>
    <x v="3"/>
    <x v="43"/>
    <x v="43"/>
    <x v="43"/>
  </r>
  <r>
    <x v="44"/>
    <x v="3"/>
    <x v="44"/>
    <x v="44"/>
    <x v="44"/>
  </r>
  <r>
    <x v="45"/>
    <x v="3"/>
    <x v="45"/>
    <x v="45"/>
    <x v="45"/>
  </r>
  <r>
    <x v="46"/>
    <x v="3"/>
    <x v="46"/>
    <x v="46"/>
    <x v="46"/>
  </r>
  <r>
    <x v="47"/>
    <x v="3"/>
    <x v="47"/>
    <x v="47"/>
    <x v="47"/>
  </r>
  <r>
    <x v="48"/>
    <x v="4"/>
    <x v="48"/>
    <x v="48"/>
    <x v="48"/>
  </r>
  <r>
    <x v="49"/>
    <x v="4"/>
    <x v="49"/>
    <x v="49"/>
    <x v="49"/>
  </r>
  <r>
    <x v="50"/>
    <x v="4"/>
    <x v="50"/>
    <x v="50"/>
    <x v="50"/>
  </r>
  <r>
    <x v="51"/>
    <x v="4"/>
    <x v="51"/>
    <x v="51"/>
    <x v="51"/>
  </r>
  <r>
    <x v="52"/>
    <x v="4"/>
    <x v="52"/>
    <x v="52"/>
    <x v="52"/>
  </r>
  <r>
    <x v="53"/>
    <x v="4"/>
    <x v="53"/>
    <x v="53"/>
    <x v="53"/>
  </r>
  <r>
    <x v="54"/>
    <x v="4"/>
    <x v="54"/>
    <x v="54"/>
    <x v="54"/>
  </r>
  <r>
    <x v="55"/>
    <x v="4"/>
    <x v="55"/>
    <x v="55"/>
    <x v="55"/>
  </r>
  <r>
    <x v="56"/>
    <x v="4"/>
    <x v="56"/>
    <x v="56"/>
    <x v="56"/>
  </r>
  <r>
    <x v="57"/>
    <x v="4"/>
    <x v="57"/>
    <x v="57"/>
    <x v="57"/>
  </r>
  <r>
    <x v="58"/>
    <x v="4"/>
    <x v="58"/>
    <x v="58"/>
    <x v="58"/>
  </r>
  <r>
    <x v="59"/>
    <x v="4"/>
    <x v="59"/>
    <x v="59"/>
    <x v="59"/>
  </r>
  <r>
    <x v="60"/>
    <x v="5"/>
    <x v="60"/>
    <x v="60"/>
    <x v="60"/>
  </r>
  <r>
    <x v="61"/>
    <x v="5"/>
    <x v="61"/>
    <x v="61"/>
    <x v="61"/>
  </r>
  <r>
    <x v="62"/>
    <x v="5"/>
    <x v="62"/>
    <x v="62"/>
    <x v="62"/>
  </r>
  <r>
    <x v="63"/>
    <x v="5"/>
    <x v="63"/>
    <x v="63"/>
    <x v="63"/>
  </r>
  <r>
    <x v="64"/>
    <x v="5"/>
    <x v="64"/>
    <x v="64"/>
    <x v="64"/>
  </r>
  <r>
    <x v="65"/>
    <x v="5"/>
    <x v="65"/>
    <x v="65"/>
    <x v="65"/>
  </r>
  <r>
    <x v="66"/>
    <x v="5"/>
    <x v="66"/>
    <x v="66"/>
    <x v="66"/>
  </r>
  <r>
    <x v="67"/>
    <x v="5"/>
    <x v="67"/>
    <x v="67"/>
    <x v="67"/>
  </r>
  <r>
    <x v="68"/>
    <x v="5"/>
    <x v="68"/>
    <x v="68"/>
    <x v="68"/>
  </r>
  <r>
    <x v="69"/>
    <x v="5"/>
    <x v="69"/>
    <x v="69"/>
    <x v="69"/>
  </r>
  <r>
    <x v="70"/>
    <x v="5"/>
    <x v="70"/>
    <x v="70"/>
    <x v="70"/>
  </r>
  <r>
    <x v="71"/>
    <x v="5"/>
    <x v="71"/>
    <x v="71"/>
    <x v="71"/>
  </r>
  <r>
    <x v="72"/>
    <x v="6"/>
    <x v="72"/>
    <x v="72"/>
    <x v="72"/>
  </r>
  <r>
    <x v="73"/>
    <x v="6"/>
    <x v="73"/>
    <x v="73"/>
    <x v="73"/>
  </r>
  <r>
    <x v="74"/>
    <x v="6"/>
    <x v="74"/>
    <x v="74"/>
    <x v="74"/>
  </r>
  <r>
    <x v="75"/>
    <x v="6"/>
    <x v="75"/>
    <x v="75"/>
    <x v="75"/>
  </r>
  <r>
    <x v="76"/>
    <x v="6"/>
    <x v="76"/>
    <x v="76"/>
    <x v="76"/>
  </r>
  <r>
    <x v="77"/>
    <x v="6"/>
    <x v="77"/>
    <x v="77"/>
    <x v="77"/>
  </r>
  <r>
    <x v="78"/>
    <x v="6"/>
    <x v="78"/>
    <x v="78"/>
    <x v="78"/>
  </r>
  <r>
    <x v="79"/>
    <x v="6"/>
    <x v="79"/>
    <x v="79"/>
    <x v="79"/>
  </r>
  <r>
    <x v="80"/>
    <x v="6"/>
    <x v="80"/>
    <x v="80"/>
    <x v="80"/>
  </r>
  <r>
    <x v="81"/>
    <x v="6"/>
    <x v="81"/>
    <x v="81"/>
    <x v="81"/>
  </r>
  <r>
    <x v="82"/>
    <x v="6"/>
    <x v="82"/>
    <x v="82"/>
    <x v="82"/>
  </r>
  <r>
    <x v="83"/>
    <x v="6"/>
    <x v="83"/>
    <x v="83"/>
    <x v="83"/>
  </r>
  <r>
    <x v="84"/>
    <x v="7"/>
    <x v="84"/>
    <x v="84"/>
    <x v="84"/>
  </r>
  <r>
    <x v="85"/>
    <x v="7"/>
    <x v="85"/>
    <x v="85"/>
    <x v="85"/>
  </r>
  <r>
    <x v="86"/>
    <x v="7"/>
    <x v="86"/>
    <x v="86"/>
    <x v="86"/>
  </r>
  <r>
    <x v="87"/>
    <x v="7"/>
    <x v="87"/>
    <x v="87"/>
    <x v="87"/>
  </r>
  <r>
    <x v="88"/>
    <x v="7"/>
    <x v="88"/>
    <x v="88"/>
    <x v="88"/>
  </r>
  <r>
    <x v="89"/>
    <x v="7"/>
    <x v="89"/>
    <x v="89"/>
    <x v="89"/>
  </r>
  <r>
    <x v="90"/>
    <x v="7"/>
    <x v="90"/>
    <x v="90"/>
    <x v="90"/>
  </r>
  <r>
    <x v="91"/>
    <x v="7"/>
    <x v="91"/>
    <x v="91"/>
    <x v="91"/>
  </r>
  <r>
    <x v="92"/>
    <x v="7"/>
    <x v="92"/>
    <x v="92"/>
    <x v="92"/>
  </r>
  <r>
    <x v="93"/>
    <x v="7"/>
    <x v="93"/>
    <x v="93"/>
    <x v="93"/>
  </r>
  <r>
    <x v="94"/>
    <x v="7"/>
    <x v="94"/>
    <x v="94"/>
    <x v="94"/>
  </r>
  <r>
    <x v="95"/>
    <x v="7"/>
    <x v="95"/>
    <x v="95"/>
    <x v="95"/>
  </r>
  <r>
    <x v="96"/>
    <x v="8"/>
    <x v="96"/>
    <x v="96"/>
    <x v="96"/>
  </r>
  <r>
    <x v="97"/>
    <x v="8"/>
    <x v="97"/>
    <x v="97"/>
    <x v="97"/>
  </r>
  <r>
    <x v="98"/>
    <x v="8"/>
    <x v="98"/>
    <x v="98"/>
    <x v="98"/>
  </r>
  <r>
    <x v="99"/>
    <x v="8"/>
    <x v="99"/>
    <x v="99"/>
    <x v="99"/>
  </r>
  <r>
    <x v="100"/>
    <x v="8"/>
    <x v="100"/>
    <x v="100"/>
    <x v="100"/>
  </r>
  <r>
    <x v="101"/>
    <x v="8"/>
    <x v="101"/>
    <x v="101"/>
    <x v="101"/>
  </r>
  <r>
    <x v="102"/>
    <x v="8"/>
    <x v="102"/>
    <x v="102"/>
    <x v="102"/>
  </r>
  <r>
    <x v="103"/>
    <x v="8"/>
    <x v="103"/>
    <x v="103"/>
    <x v="103"/>
  </r>
  <r>
    <x v="104"/>
    <x v="8"/>
    <x v="104"/>
    <x v="104"/>
    <x v="104"/>
  </r>
  <r>
    <x v="105"/>
    <x v="8"/>
    <x v="105"/>
    <x v="105"/>
    <x v="105"/>
  </r>
  <r>
    <x v="106"/>
    <x v="8"/>
    <x v="106"/>
    <x v="106"/>
    <x v="106"/>
  </r>
  <r>
    <x v="107"/>
    <x v="8"/>
    <x v="107"/>
    <x v="107"/>
    <x v="10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08">
  <r>
    <x v="0"/>
    <x v="0"/>
    <x v="0"/>
    <x v="0"/>
    <x v="0"/>
  </r>
  <r>
    <x v="1"/>
    <x v="0"/>
    <x v="1"/>
    <x v="1"/>
    <x v="1"/>
  </r>
  <r>
    <x v="2"/>
    <x v="0"/>
    <x v="2"/>
    <x v="2"/>
    <x v="2"/>
  </r>
  <r>
    <x v="3"/>
    <x v="0"/>
    <x v="3"/>
    <x v="3"/>
    <x v="3"/>
  </r>
  <r>
    <x v="4"/>
    <x v="0"/>
    <x v="4"/>
    <x v="4"/>
    <x v="4"/>
  </r>
  <r>
    <x v="5"/>
    <x v="0"/>
    <x v="5"/>
    <x v="5"/>
    <x v="5"/>
  </r>
  <r>
    <x v="6"/>
    <x v="0"/>
    <x v="6"/>
    <x v="6"/>
    <x v="6"/>
  </r>
  <r>
    <x v="7"/>
    <x v="0"/>
    <x v="7"/>
    <x v="7"/>
    <x v="7"/>
  </r>
  <r>
    <x v="8"/>
    <x v="0"/>
    <x v="8"/>
    <x v="8"/>
    <x v="8"/>
  </r>
  <r>
    <x v="9"/>
    <x v="0"/>
    <x v="9"/>
    <x v="9"/>
    <x v="9"/>
  </r>
  <r>
    <x v="10"/>
    <x v="0"/>
    <x v="10"/>
    <x v="10"/>
    <x v="10"/>
  </r>
  <r>
    <x v="11"/>
    <x v="0"/>
    <x v="11"/>
    <x v="11"/>
    <x v="11"/>
  </r>
  <r>
    <x v="12"/>
    <x v="1"/>
    <x v="12"/>
    <x v="12"/>
    <x v="12"/>
  </r>
  <r>
    <x v="13"/>
    <x v="1"/>
    <x v="13"/>
    <x v="13"/>
    <x v="13"/>
  </r>
  <r>
    <x v="14"/>
    <x v="1"/>
    <x v="14"/>
    <x v="14"/>
    <x v="14"/>
  </r>
  <r>
    <x v="15"/>
    <x v="1"/>
    <x v="15"/>
    <x v="15"/>
    <x v="15"/>
  </r>
  <r>
    <x v="16"/>
    <x v="1"/>
    <x v="16"/>
    <x v="16"/>
    <x v="16"/>
  </r>
  <r>
    <x v="17"/>
    <x v="1"/>
    <x v="17"/>
    <x v="17"/>
    <x v="17"/>
  </r>
  <r>
    <x v="18"/>
    <x v="1"/>
    <x v="18"/>
    <x v="18"/>
    <x v="18"/>
  </r>
  <r>
    <x v="19"/>
    <x v="1"/>
    <x v="19"/>
    <x v="19"/>
    <x v="19"/>
  </r>
  <r>
    <x v="20"/>
    <x v="1"/>
    <x v="20"/>
    <x v="20"/>
    <x v="20"/>
  </r>
  <r>
    <x v="21"/>
    <x v="1"/>
    <x v="21"/>
    <x v="21"/>
    <x v="21"/>
  </r>
  <r>
    <x v="22"/>
    <x v="1"/>
    <x v="22"/>
    <x v="22"/>
    <x v="22"/>
  </r>
  <r>
    <x v="23"/>
    <x v="1"/>
    <x v="23"/>
    <x v="23"/>
    <x v="23"/>
  </r>
  <r>
    <x v="24"/>
    <x v="2"/>
    <x v="24"/>
    <x v="24"/>
    <x v="24"/>
  </r>
  <r>
    <x v="25"/>
    <x v="2"/>
    <x v="25"/>
    <x v="25"/>
    <x v="25"/>
  </r>
  <r>
    <x v="26"/>
    <x v="2"/>
    <x v="26"/>
    <x v="26"/>
    <x v="26"/>
  </r>
  <r>
    <x v="27"/>
    <x v="2"/>
    <x v="27"/>
    <x v="27"/>
    <x v="27"/>
  </r>
  <r>
    <x v="28"/>
    <x v="2"/>
    <x v="28"/>
    <x v="28"/>
    <x v="28"/>
  </r>
  <r>
    <x v="29"/>
    <x v="2"/>
    <x v="29"/>
    <x v="29"/>
    <x v="29"/>
  </r>
  <r>
    <x v="30"/>
    <x v="2"/>
    <x v="30"/>
    <x v="30"/>
    <x v="30"/>
  </r>
  <r>
    <x v="31"/>
    <x v="2"/>
    <x v="31"/>
    <x v="31"/>
    <x v="31"/>
  </r>
  <r>
    <x v="32"/>
    <x v="2"/>
    <x v="32"/>
    <x v="32"/>
    <x v="32"/>
  </r>
  <r>
    <x v="33"/>
    <x v="2"/>
    <x v="33"/>
    <x v="33"/>
    <x v="33"/>
  </r>
  <r>
    <x v="34"/>
    <x v="2"/>
    <x v="34"/>
    <x v="34"/>
    <x v="34"/>
  </r>
  <r>
    <x v="35"/>
    <x v="2"/>
    <x v="35"/>
    <x v="35"/>
    <x v="35"/>
  </r>
  <r>
    <x v="36"/>
    <x v="3"/>
    <x v="36"/>
    <x v="36"/>
    <x v="36"/>
  </r>
  <r>
    <x v="37"/>
    <x v="3"/>
    <x v="37"/>
    <x v="37"/>
    <x v="37"/>
  </r>
  <r>
    <x v="38"/>
    <x v="3"/>
    <x v="38"/>
    <x v="38"/>
    <x v="38"/>
  </r>
  <r>
    <x v="39"/>
    <x v="3"/>
    <x v="39"/>
    <x v="39"/>
    <x v="39"/>
  </r>
  <r>
    <x v="40"/>
    <x v="3"/>
    <x v="40"/>
    <x v="40"/>
    <x v="40"/>
  </r>
  <r>
    <x v="41"/>
    <x v="3"/>
    <x v="41"/>
    <x v="41"/>
    <x v="41"/>
  </r>
  <r>
    <x v="42"/>
    <x v="3"/>
    <x v="42"/>
    <x v="42"/>
    <x v="42"/>
  </r>
  <r>
    <x v="43"/>
    <x v="3"/>
    <x v="43"/>
    <x v="43"/>
    <x v="43"/>
  </r>
  <r>
    <x v="44"/>
    <x v="3"/>
    <x v="44"/>
    <x v="44"/>
    <x v="44"/>
  </r>
  <r>
    <x v="45"/>
    <x v="3"/>
    <x v="45"/>
    <x v="45"/>
    <x v="45"/>
  </r>
  <r>
    <x v="46"/>
    <x v="3"/>
    <x v="46"/>
    <x v="46"/>
    <x v="46"/>
  </r>
  <r>
    <x v="47"/>
    <x v="3"/>
    <x v="47"/>
    <x v="47"/>
    <x v="47"/>
  </r>
  <r>
    <x v="48"/>
    <x v="4"/>
    <x v="48"/>
    <x v="48"/>
    <x v="48"/>
  </r>
  <r>
    <x v="49"/>
    <x v="4"/>
    <x v="49"/>
    <x v="49"/>
    <x v="49"/>
  </r>
  <r>
    <x v="50"/>
    <x v="4"/>
    <x v="50"/>
    <x v="50"/>
    <x v="50"/>
  </r>
  <r>
    <x v="51"/>
    <x v="4"/>
    <x v="51"/>
    <x v="51"/>
    <x v="51"/>
  </r>
  <r>
    <x v="52"/>
    <x v="4"/>
    <x v="52"/>
    <x v="52"/>
    <x v="52"/>
  </r>
  <r>
    <x v="53"/>
    <x v="4"/>
    <x v="53"/>
    <x v="53"/>
    <x v="53"/>
  </r>
  <r>
    <x v="54"/>
    <x v="4"/>
    <x v="54"/>
    <x v="54"/>
    <x v="54"/>
  </r>
  <r>
    <x v="55"/>
    <x v="4"/>
    <x v="55"/>
    <x v="55"/>
    <x v="55"/>
  </r>
  <r>
    <x v="56"/>
    <x v="4"/>
    <x v="56"/>
    <x v="56"/>
    <x v="56"/>
  </r>
  <r>
    <x v="57"/>
    <x v="4"/>
    <x v="57"/>
    <x v="57"/>
    <x v="57"/>
  </r>
  <r>
    <x v="58"/>
    <x v="4"/>
    <x v="58"/>
    <x v="58"/>
    <x v="58"/>
  </r>
  <r>
    <x v="59"/>
    <x v="4"/>
    <x v="59"/>
    <x v="59"/>
    <x v="59"/>
  </r>
  <r>
    <x v="60"/>
    <x v="5"/>
    <x v="60"/>
    <x v="60"/>
    <x v="60"/>
  </r>
  <r>
    <x v="61"/>
    <x v="5"/>
    <x v="61"/>
    <x v="61"/>
    <x v="61"/>
  </r>
  <r>
    <x v="62"/>
    <x v="5"/>
    <x v="62"/>
    <x v="62"/>
    <x v="62"/>
  </r>
  <r>
    <x v="63"/>
    <x v="5"/>
    <x v="63"/>
    <x v="63"/>
    <x v="63"/>
  </r>
  <r>
    <x v="64"/>
    <x v="5"/>
    <x v="64"/>
    <x v="64"/>
    <x v="64"/>
  </r>
  <r>
    <x v="65"/>
    <x v="5"/>
    <x v="65"/>
    <x v="65"/>
    <x v="65"/>
  </r>
  <r>
    <x v="66"/>
    <x v="5"/>
    <x v="66"/>
    <x v="66"/>
    <x v="66"/>
  </r>
  <r>
    <x v="67"/>
    <x v="5"/>
    <x v="67"/>
    <x v="67"/>
    <x v="67"/>
  </r>
  <r>
    <x v="68"/>
    <x v="5"/>
    <x v="68"/>
    <x v="68"/>
    <x v="68"/>
  </r>
  <r>
    <x v="69"/>
    <x v="5"/>
    <x v="69"/>
    <x v="69"/>
    <x v="69"/>
  </r>
  <r>
    <x v="70"/>
    <x v="5"/>
    <x v="70"/>
    <x v="70"/>
    <x v="70"/>
  </r>
  <r>
    <x v="71"/>
    <x v="5"/>
    <x v="71"/>
    <x v="71"/>
    <x v="71"/>
  </r>
  <r>
    <x v="72"/>
    <x v="6"/>
    <x v="72"/>
    <x v="72"/>
    <x v="72"/>
  </r>
  <r>
    <x v="73"/>
    <x v="6"/>
    <x v="73"/>
    <x v="73"/>
    <x v="73"/>
  </r>
  <r>
    <x v="74"/>
    <x v="6"/>
    <x v="74"/>
    <x v="74"/>
    <x v="74"/>
  </r>
  <r>
    <x v="75"/>
    <x v="6"/>
    <x v="75"/>
    <x v="75"/>
    <x v="75"/>
  </r>
  <r>
    <x v="76"/>
    <x v="6"/>
    <x v="76"/>
    <x v="76"/>
    <x v="76"/>
  </r>
  <r>
    <x v="77"/>
    <x v="6"/>
    <x v="77"/>
    <x v="77"/>
    <x v="77"/>
  </r>
  <r>
    <x v="78"/>
    <x v="6"/>
    <x v="78"/>
    <x v="78"/>
    <x v="78"/>
  </r>
  <r>
    <x v="79"/>
    <x v="6"/>
    <x v="79"/>
    <x v="79"/>
    <x v="79"/>
  </r>
  <r>
    <x v="80"/>
    <x v="6"/>
    <x v="80"/>
    <x v="80"/>
    <x v="80"/>
  </r>
  <r>
    <x v="81"/>
    <x v="6"/>
    <x v="81"/>
    <x v="81"/>
    <x v="81"/>
  </r>
  <r>
    <x v="82"/>
    <x v="6"/>
    <x v="82"/>
    <x v="82"/>
    <x v="82"/>
  </r>
  <r>
    <x v="83"/>
    <x v="6"/>
    <x v="83"/>
    <x v="83"/>
    <x v="83"/>
  </r>
  <r>
    <x v="84"/>
    <x v="7"/>
    <x v="84"/>
    <x v="84"/>
    <x v="84"/>
  </r>
  <r>
    <x v="85"/>
    <x v="7"/>
    <x v="85"/>
    <x v="85"/>
    <x v="85"/>
  </r>
  <r>
    <x v="86"/>
    <x v="7"/>
    <x v="86"/>
    <x v="86"/>
    <x v="86"/>
  </r>
  <r>
    <x v="87"/>
    <x v="7"/>
    <x v="87"/>
    <x v="87"/>
    <x v="87"/>
  </r>
  <r>
    <x v="88"/>
    <x v="7"/>
    <x v="88"/>
    <x v="88"/>
    <x v="88"/>
  </r>
  <r>
    <x v="89"/>
    <x v="7"/>
    <x v="89"/>
    <x v="89"/>
    <x v="89"/>
  </r>
  <r>
    <x v="90"/>
    <x v="7"/>
    <x v="90"/>
    <x v="90"/>
    <x v="90"/>
  </r>
  <r>
    <x v="91"/>
    <x v="7"/>
    <x v="91"/>
    <x v="91"/>
    <x v="91"/>
  </r>
  <r>
    <x v="92"/>
    <x v="7"/>
    <x v="92"/>
    <x v="92"/>
    <x v="92"/>
  </r>
  <r>
    <x v="93"/>
    <x v="7"/>
    <x v="93"/>
    <x v="93"/>
    <x v="93"/>
  </r>
  <r>
    <x v="94"/>
    <x v="7"/>
    <x v="94"/>
    <x v="94"/>
    <x v="94"/>
  </r>
  <r>
    <x v="95"/>
    <x v="7"/>
    <x v="95"/>
    <x v="95"/>
    <x v="95"/>
  </r>
  <r>
    <x v="96"/>
    <x v="8"/>
    <x v="96"/>
    <x v="96"/>
    <x v="96"/>
  </r>
  <r>
    <x v="97"/>
    <x v="8"/>
    <x v="97"/>
    <x v="97"/>
    <x v="97"/>
  </r>
  <r>
    <x v="98"/>
    <x v="8"/>
    <x v="98"/>
    <x v="98"/>
    <x v="98"/>
  </r>
  <r>
    <x v="99"/>
    <x v="8"/>
    <x v="99"/>
    <x v="99"/>
    <x v="99"/>
  </r>
  <r>
    <x v="100"/>
    <x v="8"/>
    <x v="100"/>
    <x v="100"/>
    <x v="100"/>
  </r>
  <r>
    <x v="101"/>
    <x v="8"/>
    <x v="101"/>
    <x v="101"/>
    <x v="101"/>
  </r>
  <r>
    <x v="102"/>
    <x v="8"/>
    <x v="102"/>
    <x v="102"/>
    <x v="102"/>
  </r>
  <r>
    <x v="103"/>
    <x v="8"/>
    <x v="103"/>
    <x v="103"/>
    <x v="103"/>
  </r>
  <r>
    <x v="104"/>
    <x v="8"/>
    <x v="104"/>
    <x v="104"/>
    <x v="104"/>
  </r>
  <r>
    <x v="105"/>
    <x v="8"/>
    <x v="105"/>
    <x v="105"/>
    <x v="105"/>
  </r>
  <r>
    <x v="106"/>
    <x v="8"/>
    <x v="106"/>
    <x v="106"/>
    <x v="106"/>
  </r>
  <r>
    <x v="107"/>
    <x v="8"/>
    <x v="107"/>
    <x v="107"/>
    <x v="107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32">
  <r>
    <x v="0"/>
    <x v="0"/>
    <x v="0"/>
    <x v="0"/>
  </r>
  <r>
    <x v="1"/>
    <x v="0"/>
    <x v="1"/>
    <x v="1"/>
  </r>
  <r>
    <x v="2"/>
    <x v="0"/>
    <x v="2"/>
    <x v="2"/>
  </r>
  <r>
    <x v="3"/>
    <x v="0"/>
    <x v="3"/>
    <x v="3"/>
  </r>
  <r>
    <x v="4"/>
    <x v="0"/>
    <x v="4"/>
    <x v="4"/>
  </r>
  <r>
    <x v="5"/>
    <x v="0"/>
    <x v="5"/>
    <x v="5"/>
  </r>
  <r>
    <x v="6"/>
    <x v="0"/>
    <x v="6"/>
    <x v="6"/>
  </r>
  <r>
    <x v="7"/>
    <x v="0"/>
    <x v="7"/>
    <x v="7"/>
  </r>
  <r>
    <x v="8"/>
    <x v="0"/>
    <x v="8"/>
    <x v="8"/>
  </r>
  <r>
    <x v="9"/>
    <x v="0"/>
    <x v="9"/>
    <x v="9"/>
  </r>
  <r>
    <x v="10"/>
    <x v="0"/>
    <x v="10"/>
    <x v="10"/>
  </r>
  <r>
    <x v="11"/>
    <x v="0"/>
    <x v="11"/>
    <x v="11"/>
  </r>
  <r>
    <x v="12"/>
    <x v="1"/>
    <x v="12"/>
    <x v="12"/>
  </r>
  <r>
    <x v="13"/>
    <x v="1"/>
    <x v="13"/>
    <x v="13"/>
  </r>
  <r>
    <x v="14"/>
    <x v="1"/>
    <x v="14"/>
    <x v="14"/>
  </r>
  <r>
    <x v="15"/>
    <x v="1"/>
    <x v="15"/>
    <x v="15"/>
  </r>
  <r>
    <x v="16"/>
    <x v="1"/>
    <x v="16"/>
    <x v="16"/>
  </r>
  <r>
    <x v="17"/>
    <x v="1"/>
    <x v="17"/>
    <x v="17"/>
  </r>
  <r>
    <x v="18"/>
    <x v="1"/>
    <x v="18"/>
    <x v="18"/>
  </r>
  <r>
    <x v="19"/>
    <x v="1"/>
    <x v="19"/>
    <x v="19"/>
  </r>
  <r>
    <x v="20"/>
    <x v="1"/>
    <x v="20"/>
    <x v="20"/>
  </r>
  <r>
    <x v="21"/>
    <x v="1"/>
    <x v="21"/>
    <x v="21"/>
  </r>
  <r>
    <x v="22"/>
    <x v="1"/>
    <x v="22"/>
    <x v="22"/>
  </r>
  <r>
    <x v="23"/>
    <x v="1"/>
    <x v="23"/>
    <x v="23"/>
  </r>
  <r>
    <x v="24"/>
    <x v="2"/>
    <x v="24"/>
    <x v="24"/>
  </r>
  <r>
    <x v="25"/>
    <x v="2"/>
    <x v="25"/>
    <x v="25"/>
  </r>
  <r>
    <x v="26"/>
    <x v="2"/>
    <x v="26"/>
    <x v="26"/>
  </r>
  <r>
    <x v="27"/>
    <x v="2"/>
    <x v="27"/>
    <x v="27"/>
  </r>
  <r>
    <x v="28"/>
    <x v="2"/>
    <x v="28"/>
    <x v="28"/>
  </r>
  <r>
    <x v="29"/>
    <x v="2"/>
    <x v="29"/>
    <x v="29"/>
  </r>
  <r>
    <x v="30"/>
    <x v="2"/>
    <x v="30"/>
    <x v="30"/>
  </r>
  <r>
    <x v="31"/>
    <x v="2"/>
    <x v="31"/>
    <x v="31"/>
  </r>
  <r>
    <x v="32"/>
    <x v="2"/>
    <x v="32"/>
    <x v="32"/>
  </r>
  <r>
    <x v="33"/>
    <x v="2"/>
    <x v="33"/>
    <x v="33"/>
  </r>
  <r>
    <x v="34"/>
    <x v="2"/>
    <x v="34"/>
    <x v="34"/>
  </r>
  <r>
    <x v="35"/>
    <x v="2"/>
    <x v="35"/>
    <x v="35"/>
  </r>
  <r>
    <x v="36"/>
    <x v="3"/>
    <x v="36"/>
    <x v="36"/>
  </r>
  <r>
    <x v="37"/>
    <x v="3"/>
    <x v="37"/>
    <x v="37"/>
  </r>
  <r>
    <x v="38"/>
    <x v="3"/>
    <x v="38"/>
    <x v="38"/>
  </r>
  <r>
    <x v="39"/>
    <x v="3"/>
    <x v="39"/>
    <x v="39"/>
  </r>
  <r>
    <x v="40"/>
    <x v="3"/>
    <x v="40"/>
    <x v="40"/>
  </r>
  <r>
    <x v="41"/>
    <x v="3"/>
    <x v="41"/>
    <x v="41"/>
  </r>
  <r>
    <x v="42"/>
    <x v="3"/>
    <x v="42"/>
    <x v="42"/>
  </r>
  <r>
    <x v="43"/>
    <x v="3"/>
    <x v="43"/>
    <x v="43"/>
  </r>
  <r>
    <x v="44"/>
    <x v="3"/>
    <x v="44"/>
    <x v="44"/>
  </r>
  <r>
    <x v="45"/>
    <x v="3"/>
    <x v="45"/>
    <x v="45"/>
  </r>
  <r>
    <x v="46"/>
    <x v="3"/>
    <x v="46"/>
    <x v="46"/>
  </r>
  <r>
    <x v="47"/>
    <x v="3"/>
    <x v="47"/>
    <x v="47"/>
  </r>
  <r>
    <x v="48"/>
    <x v="4"/>
    <x v="48"/>
    <x v="48"/>
  </r>
  <r>
    <x v="49"/>
    <x v="4"/>
    <x v="49"/>
    <x v="49"/>
  </r>
  <r>
    <x v="50"/>
    <x v="4"/>
    <x v="50"/>
    <x v="50"/>
  </r>
  <r>
    <x v="51"/>
    <x v="4"/>
    <x v="51"/>
    <x v="51"/>
  </r>
  <r>
    <x v="52"/>
    <x v="4"/>
    <x v="52"/>
    <x v="52"/>
  </r>
  <r>
    <x v="53"/>
    <x v="4"/>
    <x v="53"/>
    <x v="53"/>
  </r>
  <r>
    <x v="54"/>
    <x v="4"/>
    <x v="54"/>
    <x v="54"/>
  </r>
  <r>
    <x v="55"/>
    <x v="4"/>
    <x v="55"/>
    <x v="55"/>
  </r>
  <r>
    <x v="56"/>
    <x v="4"/>
    <x v="56"/>
    <x v="56"/>
  </r>
  <r>
    <x v="57"/>
    <x v="4"/>
    <x v="57"/>
    <x v="57"/>
  </r>
  <r>
    <x v="58"/>
    <x v="4"/>
    <x v="58"/>
    <x v="58"/>
  </r>
  <r>
    <x v="59"/>
    <x v="4"/>
    <x v="59"/>
    <x v="59"/>
  </r>
  <r>
    <x v="60"/>
    <x v="5"/>
    <x v="60"/>
    <x v="60"/>
  </r>
  <r>
    <x v="61"/>
    <x v="5"/>
    <x v="61"/>
    <x v="61"/>
  </r>
  <r>
    <x v="62"/>
    <x v="5"/>
    <x v="62"/>
    <x v="62"/>
  </r>
  <r>
    <x v="63"/>
    <x v="5"/>
    <x v="63"/>
    <x v="63"/>
  </r>
  <r>
    <x v="64"/>
    <x v="5"/>
    <x v="64"/>
    <x v="64"/>
  </r>
  <r>
    <x v="65"/>
    <x v="5"/>
    <x v="65"/>
    <x v="65"/>
  </r>
  <r>
    <x v="66"/>
    <x v="5"/>
    <x v="66"/>
    <x v="66"/>
  </r>
  <r>
    <x v="67"/>
    <x v="5"/>
    <x v="67"/>
    <x v="67"/>
  </r>
  <r>
    <x v="68"/>
    <x v="5"/>
    <x v="68"/>
    <x v="68"/>
  </r>
  <r>
    <x v="69"/>
    <x v="5"/>
    <x v="69"/>
    <x v="69"/>
  </r>
  <r>
    <x v="70"/>
    <x v="5"/>
    <x v="70"/>
    <x v="70"/>
  </r>
  <r>
    <x v="71"/>
    <x v="5"/>
    <x v="71"/>
    <x v="71"/>
  </r>
  <r>
    <x v="72"/>
    <x v="6"/>
    <x v="72"/>
    <x v="72"/>
  </r>
  <r>
    <x v="73"/>
    <x v="6"/>
    <x v="73"/>
    <x v="73"/>
  </r>
  <r>
    <x v="74"/>
    <x v="6"/>
    <x v="74"/>
    <x v="74"/>
  </r>
  <r>
    <x v="75"/>
    <x v="6"/>
    <x v="75"/>
    <x v="75"/>
  </r>
  <r>
    <x v="76"/>
    <x v="6"/>
    <x v="76"/>
    <x v="76"/>
  </r>
  <r>
    <x v="77"/>
    <x v="6"/>
    <x v="77"/>
    <x v="77"/>
  </r>
  <r>
    <x v="78"/>
    <x v="6"/>
    <x v="78"/>
    <x v="78"/>
  </r>
  <r>
    <x v="79"/>
    <x v="6"/>
    <x v="79"/>
    <x v="79"/>
  </r>
  <r>
    <x v="80"/>
    <x v="6"/>
    <x v="80"/>
    <x v="80"/>
  </r>
  <r>
    <x v="81"/>
    <x v="6"/>
    <x v="81"/>
    <x v="81"/>
  </r>
  <r>
    <x v="82"/>
    <x v="6"/>
    <x v="82"/>
    <x v="82"/>
  </r>
  <r>
    <x v="83"/>
    <x v="6"/>
    <x v="83"/>
    <x v="83"/>
  </r>
  <r>
    <x v="84"/>
    <x v="7"/>
    <x v="84"/>
    <x v="84"/>
  </r>
  <r>
    <x v="85"/>
    <x v="7"/>
    <x v="85"/>
    <x v="85"/>
  </r>
  <r>
    <x v="86"/>
    <x v="7"/>
    <x v="86"/>
    <x v="86"/>
  </r>
  <r>
    <x v="87"/>
    <x v="7"/>
    <x v="87"/>
    <x v="87"/>
  </r>
  <r>
    <x v="88"/>
    <x v="7"/>
    <x v="88"/>
    <x v="88"/>
  </r>
  <r>
    <x v="89"/>
    <x v="7"/>
    <x v="89"/>
    <x v="89"/>
  </r>
  <r>
    <x v="90"/>
    <x v="7"/>
    <x v="90"/>
    <x v="90"/>
  </r>
  <r>
    <x v="91"/>
    <x v="7"/>
    <x v="91"/>
    <x v="91"/>
  </r>
  <r>
    <x v="92"/>
    <x v="7"/>
    <x v="92"/>
    <x v="92"/>
  </r>
  <r>
    <x v="93"/>
    <x v="7"/>
    <x v="93"/>
    <x v="93"/>
  </r>
  <r>
    <x v="94"/>
    <x v="7"/>
    <x v="94"/>
    <x v="94"/>
  </r>
  <r>
    <x v="95"/>
    <x v="7"/>
    <x v="95"/>
    <x v="95"/>
  </r>
  <r>
    <x v="96"/>
    <x v="8"/>
    <x v="96"/>
    <x v="96"/>
  </r>
  <r>
    <x v="97"/>
    <x v="8"/>
    <x v="97"/>
    <x v="97"/>
  </r>
  <r>
    <x v="98"/>
    <x v="8"/>
    <x v="98"/>
    <x v="98"/>
  </r>
  <r>
    <x v="99"/>
    <x v="8"/>
    <x v="99"/>
    <x v="99"/>
  </r>
  <r>
    <x v="100"/>
    <x v="8"/>
    <x v="100"/>
    <x v="100"/>
  </r>
  <r>
    <x v="101"/>
    <x v="8"/>
    <x v="101"/>
    <x v="101"/>
  </r>
  <r>
    <x v="102"/>
    <x v="8"/>
    <x v="102"/>
    <x v="102"/>
  </r>
  <r>
    <x v="103"/>
    <x v="8"/>
    <x v="103"/>
    <x v="103"/>
  </r>
  <r>
    <x v="104"/>
    <x v="8"/>
    <x v="104"/>
    <x v="104"/>
  </r>
  <r>
    <x v="105"/>
    <x v="8"/>
    <x v="105"/>
    <x v="105"/>
  </r>
  <r>
    <x v="106"/>
    <x v="8"/>
    <x v="106"/>
    <x v="106"/>
  </r>
  <r>
    <x v="107"/>
    <x v="8"/>
    <x v="107"/>
    <x v="107"/>
  </r>
  <r>
    <x v="108"/>
    <x v="9"/>
    <x v="108"/>
    <x v="108"/>
  </r>
  <r>
    <x v="109"/>
    <x v="9"/>
    <x v="108"/>
    <x v="109"/>
  </r>
  <r>
    <x v="110"/>
    <x v="9"/>
    <x v="108"/>
    <x v="110"/>
  </r>
  <r>
    <x v="111"/>
    <x v="9"/>
    <x v="108"/>
    <x v="111"/>
  </r>
  <r>
    <x v="112"/>
    <x v="9"/>
    <x v="108"/>
    <x v="112"/>
  </r>
  <r>
    <x v="113"/>
    <x v="9"/>
    <x v="108"/>
    <x v="113"/>
  </r>
  <r>
    <x v="114"/>
    <x v="9"/>
    <x v="108"/>
    <x v="114"/>
  </r>
  <r>
    <x v="115"/>
    <x v="9"/>
    <x v="108"/>
    <x v="115"/>
  </r>
  <r>
    <x v="116"/>
    <x v="9"/>
    <x v="108"/>
    <x v="116"/>
  </r>
  <r>
    <x v="117"/>
    <x v="9"/>
    <x v="108"/>
    <x v="117"/>
  </r>
  <r>
    <x v="118"/>
    <x v="9"/>
    <x v="108"/>
    <x v="118"/>
  </r>
  <r>
    <x v="119"/>
    <x v="9"/>
    <x v="108"/>
    <x v="119"/>
  </r>
  <r>
    <x v="120"/>
    <x v="10"/>
    <x v="108"/>
    <x v="120"/>
  </r>
  <r>
    <x v="121"/>
    <x v="10"/>
    <x v="108"/>
    <x v="121"/>
  </r>
  <r>
    <x v="122"/>
    <x v="10"/>
    <x v="108"/>
    <x v="122"/>
  </r>
  <r>
    <x v="123"/>
    <x v="10"/>
    <x v="108"/>
    <x v="123"/>
  </r>
  <r>
    <x v="124"/>
    <x v="10"/>
    <x v="108"/>
    <x v="124"/>
  </r>
  <r>
    <x v="125"/>
    <x v="10"/>
    <x v="108"/>
    <x v="125"/>
  </r>
  <r>
    <x v="126"/>
    <x v="10"/>
    <x v="108"/>
    <x v="126"/>
  </r>
  <r>
    <x v="127"/>
    <x v="10"/>
    <x v="108"/>
    <x v="127"/>
  </r>
  <r>
    <x v="128"/>
    <x v="10"/>
    <x v="108"/>
    <x v="128"/>
  </r>
  <r>
    <x v="129"/>
    <x v="10"/>
    <x v="108"/>
    <x v="129"/>
  </r>
  <r>
    <x v="130"/>
    <x v="10"/>
    <x v="108"/>
    <x v="130"/>
  </r>
  <r>
    <x v="131"/>
    <x v="10"/>
    <x v="108"/>
    <x v="13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PivotTable2" cacheId="24" applyNumberFormats="0" applyBorderFormats="0" applyFontFormats="0" applyPatternFormats="0" applyAlignmentFormats="0" applyWidthHeightFormats="1" dataCaption="Values" updatedVersion="4" minRefreshableVersion="3" showDrill="0" useAutoFormatting="1" rowGrandTotals="0" colGrandTotals="0" itemPrintTitles="1" createdVersion="4" indent="0" showHeaders="0" outline="1" outlineData="1" multipleFieldFilters="0" chartFormat="1">
  <location ref="A3:D12" firstHeaderRow="0" firstDataRow="1" firstDataCol="1"/>
  <pivotFields count="6">
    <pivotField numFmtId="17" showAll="0" defaultSubtotal="0">
      <items count="10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</items>
    </pivotField>
    <pivotField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dataField="1" numFmtId="165" showAll="0" defaultSubtotal="0">
      <items count="108">
        <item x="52"/>
        <item x="49"/>
        <item x="47"/>
        <item x="95"/>
        <item x="51"/>
        <item x="107"/>
        <item x="53"/>
        <item x="54"/>
        <item x="61"/>
        <item x="97"/>
        <item x="48"/>
        <item x="59"/>
        <item x="63"/>
        <item x="71"/>
        <item x="50"/>
        <item x="99"/>
        <item x="83"/>
        <item x="101"/>
        <item x="75"/>
        <item x="100"/>
        <item x="35"/>
        <item x="104"/>
        <item x="102"/>
        <item x="56"/>
        <item x="73"/>
        <item x="98"/>
        <item x="87"/>
        <item x="46"/>
        <item x="92"/>
        <item x="55"/>
        <item x="58"/>
        <item x="64"/>
        <item x="60"/>
        <item x="76"/>
        <item x="106"/>
        <item x="23"/>
        <item x="57"/>
        <item x="103"/>
        <item x="78"/>
        <item x="94"/>
        <item x="62"/>
        <item x="68"/>
        <item x="70"/>
        <item x="69"/>
        <item x="77"/>
        <item x="105"/>
        <item x="85"/>
        <item x="66"/>
        <item x="96"/>
        <item x="93"/>
        <item x="44"/>
        <item x="43"/>
        <item x="42"/>
        <item x="80"/>
        <item x="11"/>
        <item x="45"/>
        <item x="30"/>
        <item x="88"/>
        <item x="65"/>
        <item x="82"/>
        <item x="15"/>
        <item x="89"/>
        <item x="27"/>
        <item x="86"/>
        <item x="72"/>
        <item x="90"/>
        <item x="13"/>
        <item x="6"/>
        <item x="40"/>
        <item x="32"/>
        <item x="81"/>
        <item x="39"/>
        <item x="41"/>
        <item x="37"/>
        <item x="84"/>
        <item x="67"/>
        <item x="25"/>
        <item x="91"/>
        <item x="3"/>
        <item x="1"/>
        <item x="18"/>
        <item x="20"/>
        <item x="34"/>
        <item x="74"/>
        <item x="38"/>
        <item x="4"/>
        <item x="79"/>
        <item x="29"/>
        <item x="21"/>
        <item x="28"/>
        <item x="10"/>
        <item x="16"/>
        <item x="33"/>
        <item x="22"/>
        <item x="36"/>
        <item x="2"/>
        <item x="12"/>
        <item x="8"/>
        <item x="17"/>
        <item x="9"/>
        <item x="31"/>
        <item x="26"/>
        <item x="0"/>
        <item x="14"/>
        <item x="24"/>
        <item x="5"/>
        <item x="19"/>
        <item x="7"/>
      </items>
    </pivotField>
    <pivotField dataField="1" showAll="0" defaultSubtotal="0">
      <items count="108">
        <item x="95"/>
        <item x="97"/>
        <item x="87"/>
        <item x="61"/>
        <item x="83"/>
        <item x="85"/>
        <item x="75"/>
        <item x="63"/>
        <item x="73"/>
        <item x="107"/>
        <item x="51"/>
        <item x="49"/>
        <item x="69"/>
        <item x="52"/>
        <item x="98"/>
        <item x="99"/>
        <item x="60"/>
        <item x="101"/>
        <item x="59"/>
        <item x="104"/>
        <item x="84"/>
        <item x="92"/>
        <item x="71"/>
        <item x="55"/>
        <item x="72"/>
        <item x="81"/>
        <item x="64"/>
        <item x="103"/>
        <item x="68"/>
        <item x="54"/>
        <item x="56"/>
        <item x="57"/>
        <item x="76"/>
        <item x="96"/>
        <item x="15"/>
        <item x="105"/>
        <item x="100"/>
        <item x="86"/>
        <item x="53"/>
        <item x="77"/>
        <item x="58"/>
        <item x="88"/>
        <item x="89"/>
        <item x="80"/>
        <item x="106"/>
        <item x="93"/>
        <item x="27"/>
        <item x="23"/>
        <item x="78"/>
        <item x="67"/>
        <item x="79"/>
        <item x="82"/>
        <item x="65"/>
        <item x="48"/>
        <item x="70"/>
        <item x="94"/>
        <item x="91"/>
        <item x="47"/>
        <item x="62"/>
        <item x="102"/>
        <item x="66"/>
        <item x="35"/>
        <item x="50"/>
        <item x="11"/>
        <item x="38"/>
        <item x="90"/>
        <item x="13"/>
        <item x="12"/>
        <item x="37"/>
        <item x="74"/>
        <item x="46"/>
        <item x="43"/>
        <item x="40"/>
        <item x="20"/>
        <item x="25"/>
        <item x="32"/>
        <item x="9"/>
        <item x="0"/>
        <item x="41"/>
        <item x="1"/>
        <item x="29"/>
        <item x="30"/>
        <item x="4"/>
        <item x="44"/>
        <item x="24"/>
        <item x="28"/>
        <item x="21"/>
        <item x="36"/>
        <item x="18"/>
        <item x="17"/>
        <item x="2"/>
        <item x="39"/>
        <item x="45"/>
        <item x="19"/>
        <item x="3"/>
        <item x="26"/>
        <item x="16"/>
        <item x="42"/>
        <item x="8"/>
        <item x="10"/>
        <item x="31"/>
        <item x="6"/>
        <item x="22"/>
        <item x="33"/>
        <item x="14"/>
        <item x="34"/>
        <item x="7"/>
        <item x="5"/>
      </items>
    </pivotField>
    <pivotField numFmtId="166" showAll="0" defaultSubtotal="0">
      <items count="108">
        <item x="22"/>
        <item x="33"/>
        <item x="63"/>
        <item x="92"/>
        <item x="104"/>
        <item x="64"/>
        <item x="4"/>
        <item x="37"/>
        <item x="1"/>
        <item x="101"/>
        <item x="25"/>
        <item x="10"/>
        <item x="57"/>
        <item x="55"/>
        <item x="99"/>
        <item x="13"/>
        <item x="76"/>
        <item x="90"/>
        <item x="40"/>
        <item x="97"/>
        <item x="77"/>
        <item x="70"/>
        <item x="41"/>
        <item x="20"/>
        <item x="93"/>
        <item x="65"/>
        <item x="11"/>
        <item x="98"/>
        <item x="16"/>
        <item x="82"/>
        <item x="21"/>
        <item x="66"/>
        <item x="78"/>
        <item x="32"/>
        <item x="74"/>
        <item x="60"/>
        <item x="68"/>
        <item x="80"/>
        <item x="105"/>
        <item x="56"/>
        <item x="14"/>
        <item x="8"/>
        <item x="5"/>
        <item x="18"/>
        <item x="103"/>
        <item x="83"/>
        <item x="28"/>
        <item x="96"/>
        <item x="31"/>
        <item x="94"/>
        <item x="58"/>
        <item x="75"/>
        <item x="61"/>
        <item x="88"/>
        <item x="106"/>
        <item x="36"/>
        <item x="2"/>
        <item x="62"/>
        <item x="23"/>
        <item x="29"/>
        <item x="3"/>
        <item x="100"/>
        <item x="95"/>
        <item x="27"/>
        <item x="73"/>
        <item x="71"/>
        <item x="89"/>
        <item x="39"/>
        <item x="43"/>
        <item x="17"/>
        <item x="38"/>
        <item x="26"/>
        <item x="59"/>
        <item x="91"/>
        <item x="15"/>
        <item x="67"/>
        <item x="7"/>
        <item x="30"/>
        <item x="87"/>
        <item x="86"/>
        <item x="34"/>
        <item x="9"/>
        <item x="107"/>
        <item x="24"/>
        <item x="51"/>
        <item x="44"/>
        <item x="69"/>
        <item x="79"/>
        <item x="12"/>
        <item x="102"/>
        <item x="6"/>
        <item x="45"/>
        <item x="0"/>
        <item x="35"/>
        <item x="72"/>
        <item x="19"/>
        <item x="85"/>
        <item x="42"/>
        <item x="81"/>
        <item x="49"/>
        <item x="54"/>
        <item x="84"/>
        <item x="46"/>
        <item x="48"/>
        <item x="50"/>
        <item x="53"/>
        <item x="52"/>
        <item x="47"/>
      </items>
    </pivotField>
    <pivotField dataField="1" dragToRow="0" dragToCol="0" dragToPage="0" showAll="0" defaultSubtota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</rowItems>
  <colFields count="1">
    <field x="-2"/>
  </colFields>
  <colItems count="3">
    <i>
      <x/>
    </i>
    <i i="1">
      <x v="1"/>
    </i>
    <i i="2">
      <x v="2"/>
    </i>
  </colItems>
  <dataFields count="3">
    <dataField name="Interval " fld="2" baseField="0" baseItem="0" numFmtId="167"/>
    <dataField name="Predicted Value " fld="3" baseField="0" baseItem="0" numFmtId="167"/>
    <dataField name="Absolute % Error  " fld="5" subtotal="average" baseField="0" baseItem="0" numFmtId="166"/>
  </dataField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25" applyNumberFormats="0" applyBorderFormats="0" applyFontFormats="0" applyPatternFormats="0" applyAlignmentFormats="0" applyWidthHeightFormats="1" dataCaption="Values" updatedVersion="4" minRefreshableVersion="3" showDrill="0" useAutoFormatting="1" rowGrandTotals="0" colGrandTotals="0" itemPrintTitles="1" createdVersion="4" indent="0" showHeaders="0" outline="1" outlineData="1" multipleFieldFilters="0" chartFormat="1">
  <location ref="A3:C12" firstHeaderRow="0" firstDataRow="1" firstDataCol="1"/>
  <pivotFields count="5">
    <pivotField numFmtId="17" showAll="0" defaultSubtotal="0">
      <items count="10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</items>
    </pivotField>
    <pivotField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dataField="1" numFmtId="165" showAll="0" defaultSubtotal="0">
      <items count="108">
        <item x="52"/>
        <item x="49"/>
        <item x="47"/>
        <item x="95"/>
        <item x="51"/>
        <item x="107"/>
        <item x="53"/>
        <item x="54"/>
        <item x="61"/>
        <item x="97"/>
        <item x="48"/>
        <item x="59"/>
        <item x="63"/>
        <item x="71"/>
        <item x="50"/>
        <item x="99"/>
        <item x="83"/>
        <item x="101"/>
        <item x="75"/>
        <item x="100"/>
        <item x="35"/>
        <item x="104"/>
        <item x="102"/>
        <item x="56"/>
        <item x="73"/>
        <item x="98"/>
        <item x="87"/>
        <item x="46"/>
        <item x="92"/>
        <item x="55"/>
        <item x="58"/>
        <item x="64"/>
        <item x="60"/>
        <item x="76"/>
        <item x="106"/>
        <item x="23"/>
        <item x="57"/>
        <item x="103"/>
        <item x="78"/>
        <item x="94"/>
        <item x="62"/>
        <item x="68"/>
        <item x="70"/>
        <item x="69"/>
        <item x="77"/>
        <item x="105"/>
        <item x="85"/>
        <item x="66"/>
        <item x="96"/>
        <item x="93"/>
        <item x="44"/>
        <item x="43"/>
        <item x="42"/>
        <item x="80"/>
        <item x="11"/>
        <item x="45"/>
        <item x="30"/>
        <item x="88"/>
        <item x="65"/>
        <item x="82"/>
        <item x="15"/>
        <item x="89"/>
        <item x="27"/>
        <item x="86"/>
        <item x="72"/>
        <item x="90"/>
        <item x="13"/>
        <item x="6"/>
        <item x="40"/>
        <item x="32"/>
        <item x="81"/>
        <item x="39"/>
        <item x="41"/>
        <item x="37"/>
        <item x="84"/>
        <item x="67"/>
        <item x="25"/>
        <item x="91"/>
        <item x="3"/>
        <item x="1"/>
        <item x="18"/>
        <item x="20"/>
        <item x="34"/>
        <item x="74"/>
        <item x="38"/>
        <item x="4"/>
        <item x="79"/>
        <item x="29"/>
        <item x="21"/>
        <item x="28"/>
        <item x="10"/>
        <item x="16"/>
        <item x="33"/>
        <item x="22"/>
        <item x="36"/>
        <item x="2"/>
        <item x="12"/>
        <item x="8"/>
        <item x="17"/>
        <item x="9"/>
        <item x="31"/>
        <item x="26"/>
        <item x="0"/>
        <item x="14"/>
        <item x="24"/>
        <item x="5"/>
        <item x="19"/>
        <item x="7"/>
      </items>
    </pivotField>
    <pivotField dataField="1" showAll="0" defaultSubtotal="0">
      <items count="108">
        <item x="95"/>
        <item x="97"/>
        <item x="87"/>
        <item x="61"/>
        <item x="83"/>
        <item x="85"/>
        <item x="75"/>
        <item x="63"/>
        <item x="73"/>
        <item x="107"/>
        <item x="51"/>
        <item x="49"/>
        <item x="69"/>
        <item x="52"/>
        <item x="98"/>
        <item x="99"/>
        <item x="60"/>
        <item x="101"/>
        <item x="59"/>
        <item x="104"/>
        <item x="84"/>
        <item x="92"/>
        <item x="71"/>
        <item x="55"/>
        <item x="72"/>
        <item x="81"/>
        <item x="64"/>
        <item x="103"/>
        <item x="68"/>
        <item x="54"/>
        <item x="56"/>
        <item x="57"/>
        <item x="76"/>
        <item x="96"/>
        <item x="15"/>
        <item x="105"/>
        <item x="100"/>
        <item x="86"/>
        <item x="53"/>
        <item x="77"/>
        <item x="58"/>
        <item x="88"/>
        <item x="89"/>
        <item x="80"/>
        <item x="106"/>
        <item x="93"/>
        <item x="27"/>
        <item x="23"/>
        <item x="78"/>
        <item x="67"/>
        <item x="79"/>
        <item x="82"/>
        <item x="65"/>
        <item x="48"/>
        <item x="70"/>
        <item x="94"/>
        <item x="91"/>
        <item x="47"/>
        <item x="62"/>
        <item x="102"/>
        <item x="66"/>
        <item x="35"/>
        <item x="50"/>
        <item x="11"/>
        <item x="38"/>
        <item x="90"/>
        <item x="13"/>
        <item x="12"/>
        <item x="37"/>
        <item x="74"/>
        <item x="46"/>
        <item x="43"/>
        <item x="40"/>
        <item x="20"/>
        <item x="25"/>
        <item x="32"/>
        <item x="9"/>
        <item x="0"/>
        <item x="41"/>
        <item x="1"/>
        <item x="29"/>
        <item x="30"/>
        <item x="4"/>
        <item x="44"/>
        <item x="24"/>
        <item x="28"/>
        <item x="21"/>
        <item x="36"/>
        <item x="18"/>
        <item x="17"/>
        <item x="2"/>
        <item x="39"/>
        <item x="45"/>
        <item x="19"/>
        <item x="3"/>
        <item x="26"/>
        <item x="16"/>
        <item x="42"/>
        <item x="8"/>
        <item x="10"/>
        <item x="31"/>
        <item x="6"/>
        <item x="22"/>
        <item x="33"/>
        <item x="14"/>
        <item x="34"/>
        <item x="7"/>
        <item x="5"/>
      </items>
    </pivotField>
    <pivotField numFmtId="166" showAll="0" defaultSubtotal="0">
      <items count="108">
        <item x="22"/>
        <item x="33"/>
        <item x="63"/>
        <item x="92"/>
        <item x="104"/>
        <item x="64"/>
        <item x="4"/>
        <item x="37"/>
        <item x="1"/>
        <item x="101"/>
        <item x="25"/>
        <item x="10"/>
        <item x="57"/>
        <item x="55"/>
        <item x="99"/>
        <item x="13"/>
        <item x="76"/>
        <item x="90"/>
        <item x="40"/>
        <item x="97"/>
        <item x="77"/>
        <item x="70"/>
        <item x="41"/>
        <item x="20"/>
        <item x="93"/>
        <item x="65"/>
        <item x="11"/>
        <item x="98"/>
        <item x="16"/>
        <item x="82"/>
        <item x="21"/>
        <item x="66"/>
        <item x="78"/>
        <item x="32"/>
        <item x="74"/>
        <item x="60"/>
        <item x="68"/>
        <item x="80"/>
        <item x="105"/>
        <item x="56"/>
        <item x="14"/>
        <item x="8"/>
        <item x="5"/>
        <item x="18"/>
        <item x="103"/>
        <item x="83"/>
        <item x="28"/>
        <item x="96"/>
        <item x="31"/>
        <item x="94"/>
        <item x="58"/>
        <item x="75"/>
        <item x="61"/>
        <item x="88"/>
        <item x="106"/>
        <item x="36"/>
        <item x="2"/>
        <item x="62"/>
        <item x="23"/>
        <item x="29"/>
        <item x="3"/>
        <item x="100"/>
        <item x="95"/>
        <item x="27"/>
        <item x="73"/>
        <item x="71"/>
        <item x="89"/>
        <item x="39"/>
        <item x="43"/>
        <item x="17"/>
        <item x="38"/>
        <item x="26"/>
        <item x="59"/>
        <item x="91"/>
        <item x="15"/>
        <item x="67"/>
        <item x="7"/>
        <item x="30"/>
        <item x="87"/>
        <item x="86"/>
        <item x="34"/>
        <item x="9"/>
        <item x="107"/>
        <item x="24"/>
        <item x="51"/>
        <item x="44"/>
        <item x="69"/>
        <item x="79"/>
        <item x="12"/>
        <item x="102"/>
        <item x="6"/>
        <item x="45"/>
        <item x="0"/>
        <item x="35"/>
        <item x="72"/>
        <item x="19"/>
        <item x="85"/>
        <item x="42"/>
        <item x="81"/>
        <item x="49"/>
        <item x="54"/>
        <item x="84"/>
        <item x="46"/>
        <item x="48"/>
        <item x="50"/>
        <item x="53"/>
        <item x="52"/>
        <item x="47"/>
      </items>
    </pivotField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</rowItems>
  <colFields count="1">
    <field x="-2"/>
  </colFields>
  <colItems count="2">
    <i>
      <x/>
    </i>
    <i i="1">
      <x v="1"/>
    </i>
  </colItems>
  <dataFields count="2">
    <dataField name="Interval " fld="2" baseField="0" baseItem="0" numFmtId="167"/>
    <dataField name="Predicted Value " fld="3" baseField="0" baseItem="0" numFmtId="167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1" cacheId="26" applyNumberFormats="0" applyBorderFormats="0" applyFontFormats="0" applyPatternFormats="0" applyAlignmentFormats="0" applyWidthHeightFormats="1" dataCaption="Values" updatedVersion="4" minRefreshableVersion="3" showDrill="0" useAutoFormatting="1" rowGrandTotals="0" colGrandTotals="0" itemPrintTitles="1" createdVersion="4" indent="0" showHeaders="0" outline="1" outlineData="1" multipleFieldFilters="0" chartFormat="1">
  <location ref="A3:C14" firstHeaderRow="0" firstDataRow="1" firstDataCol="1"/>
  <pivotFields count="4">
    <pivotField numFmtId="17" showAll="0" defaultSubtotal="0">
      <items count="1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</items>
    </pivotField>
    <pivotField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dataField="1" showAll="0" defaultSubtotal="0">
      <items count="109">
        <item x="52"/>
        <item x="49"/>
        <item x="47"/>
        <item x="95"/>
        <item x="51"/>
        <item x="107"/>
        <item x="53"/>
        <item x="54"/>
        <item x="61"/>
        <item x="97"/>
        <item x="48"/>
        <item x="59"/>
        <item x="63"/>
        <item x="71"/>
        <item x="50"/>
        <item x="99"/>
        <item x="83"/>
        <item x="101"/>
        <item x="75"/>
        <item x="100"/>
        <item x="35"/>
        <item x="104"/>
        <item x="102"/>
        <item x="56"/>
        <item x="73"/>
        <item x="98"/>
        <item x="87"/>
        <item x="46"/>
        <item x="92"/>
        <item x="55"/>
        <item x="58"/>
        <item x="64"/>
        <item x="60"/>
        <item x="76"/>
        <item x="106"/>
        <item x="23"/>
        <item x="57"/>
        <item x="103"/>
        <item x="78"/>
        <item x="94"/>
        <item x="62"/>
        <item x="68"/>
        <item x="70"/>
        <item x="69"/>
        <item x="77"/>
        <item x="105"/>
        <item x="85"/>
        <item x="66"/>
        <item x="96"/>
        <item x="93"/>
        <item x="44"/>
        <item x="43"/>
        <item x="42"/>
        <item x="80"/>
        <item x="11"/>
        <item x="45"/>
        <item x="30"/>
        <item x="88"/>
        <item x="65"/>
        <item x="82"/>
        <item x="15"/>
        <item x="89"/>
        <item x="27"/>
        <item x="86"/>
        <item x="72"/>
        <item x="90"/>
        <item x="13"/>
        <item x="6"/>
        <item x="40"/>
        <item x="32"/>
        <item x="81"/>
        <item x="39"/>
        <item x="41"/>
        <item x="37"/>
        <item x="84"/>
        <item x="67"/>
        <item x="25"/>
        <item x="91"/>
        <item x="3"/>
        <item x="1"/>
        <item x="18"/>
        <item x="20"/>
        <item x="34"/>
        <item x="74"/>
        <item x="38"/>
        <item x="4"/>
        <item x="79"/>
        <item x="29"/>
        <item x="21"/>
        <item x="28"/>
        <item x="10"/>
        <item x="16"/>
        <item x="33"/>
        <item x="22"/>
        <item x="36"/>
        <item x="2"/>
        <item x="12"/>
        <item x="8"/>
        <item x="17"/>
        <item x="9"/>
        <item x="31"/>
        <item x="26"/>
        <item x="0"/>
        <item x="14"/>
        <item x="24"/>
        <item x="5"/>
        <item x="19"/>
        <item x="7"/>
        <item x="108"/>
      </items>
    </pivotField>
    <pivotField dataField="1" showAll="0" defaultSubtotal="0">
      <items count="132">
        <item x="97"/>
        <item x="109"/>
        <item x="121"/>
        <item x="95"/>
        <item x="87"/>
        <item x="111"/>
        <item x="123"/>
        <item x="61"/>
        <item x="75"/>
        <item x="73"/>
        <item x="107"/>
        <item x="83"/>
        <item x="51"/>
        <item x="85"/>
        <item x="63"/>
        <item x="49"/>
        <item x="69"/>
        <item x="98"/>
        <item x="99"/>
        <item x="119"/>
        <item x="124"/>
        <item x="131"/>
        <item x="52"/>
        <item x="60"/>
        <item x="71"/>
        <item x="92"/>
        <item x="104"/>
        <item x="101"/>
        <item x="72"/>
        <item x="64"/>
        <item x="59"/>
        <item x="115"/>
        <item x="112"/>
        <item x="120"/>
        <item x="55"/>
        <item x="84"/>
        <item x="127"/>
        <item x="81"/>
        <item x="118"/>
        <item x="68"/>
        <item x="129"/>
        <item x="110"/>
        <item x="57"/>
        <item x="113"/>
        <item x="103"/>
        <item x="78"/>
        <item x="100"/>
        <item x="76"/>
        <item x="108"/>
        <item x="116"/>
        <item x="56"/>
        <item x="67"/>
        <item x="15"/>
        <item x="89"/>
        <item x="128"/>
        <item x="96"/>
        <item x="105"/>
        <item x="117"/>
        <item x="130"/>
        <item x="106"/>
        <item x="58"/>
        <item x="27"/>
        <item x="88"/>
        <item x="122"/>
        <item x="80"/>
        <item x="53"/>
        <item x="48"/>
        <item x="125"/>
        <item x="77"/>
        <item x="86"/>
        <item x="93"/>
        <item x="79"/>
        <item x="90"/>
        <item x="66"/>
        <item x="70"/>
        <item x="65"/>
        <item x="94"/>
        <item x="47"/>
        <item x="91"/>
        <item x="23"/>
        <item x="82"/>
        <item x="35"/>
        <item x="102"/>
        <item x="54"/>
        <item x="114"/>
        <item x="126"/>
        <item x="50"/>
        <item x="38"/>
        <item x="11"/>
        <item x="62"/>
        <item x="13"/>
        <item x="25"/>
        <item x="74"/>
        <item x="37"/>
        <item x="46"/>
        <item x="40"/>
        <item x="32"/>
        <item x="0"/>
        <item x="9"/>
        <item x="29"/>
        <item x="41"/>
        <item x="12"/>
        <item x="20"/>
        <item x="1"/>
        <item x="43"/>
        <item x="18"/>
        <item x="28"/>
        <item x="2"/>
        <item x="21"/>
        <item x="44"/>
        <item x="4"/>
        <item x="24"/>
        <item x="45"/>
        <item x="16"/>
        <item x="36"/>
        <item x="3"/>
        <item x="39"/>
        <item x="30"/>
        <item x="26"/>
        <item x="6"/>
        <item x="17"/>
        <item x="19"/>
        <item x="8"/>
        <item x="31"/>
        <item x="42"/>
        <item x="5"/>
        <item x="33"/>
        <item x="10"/>
        <item x="22"/>
        <item x="14"/>
        <item x="34"/>
        <item x="7"/>
      </items>
    </pivotField>
  </pivotFields>
  <rowFields count="1">
    <field x="1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</rowItems>
  <colFields count="1">
    <field x="-2"/>
  </colFields>
  <colItems count="2">
    <i>
      <x/>
    </i>
    <i i="1">
      <x v="1"/>
    </i>
  </colItems>
  <dataFields count="2">
    <dataField name="Interval " fld="2" baseField="0" baseItem="0" numFmtId="167"/>
    <dataField name="Normalized Value " fld="3" baseField="0" baseItem="0" numFmtId="167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123"/>
  <sheetViews>
    <sheetView workbookViewId="0">
      <selection sqref="A1:XFD1048576"/>
    </sheetView>
  </sheetViews>
  <sheetFormatPr defaultRowHeight="15" x14ac:dyDescent="0.25"/>
  <cols>
    <col min="1" max="1" width="9.140625" style="13"/>
    <col min="2" max="2" width="15" style="13" customWidth="1"/>
    <col min="3" max="4" width="12.140625" style="13" customWidth="1"/>
    <col min="5" max="16384" width="9.140625" style="13"/>
  </cols>
  <sheetData>
    <row r="1" spans="1:10" x14ac:dyDescent="0.25">
      <c r="A1" s="13" t="s">
        <v>28</v>
      </c>
      <c r="B1" s="13" t="s">
        <v>29</v>
      </c>
      <c r="C1" s="13" t="s">
        <v>8</v>
      </c>
      <c r="D1" s="13" t="s">
        <v>9</v>
      </c>
      <c r="E1" s="13" t="s">
        <v>10</v>
      </c>
      <c r="F1" s="13" t="s">
        <v>11</v>
      </c>
      <c r="G1" s="13" t="s">
        <v>12</v>
      </c>
      <c r="H1" s="13" t="s">
        <v>13</v>
      </c>
      <c r="I1" s="13" t="s">
        <v>43</v>
      </c>
      <c r="J1" s="13" t="s">
        <v>44</v>
      </c>
    </row>
    <row r="2" spans="1:10" x14ac:dyDescent="0.25">
      <c r="A2" s="14">
        <v>38353</v>
      </c>
      <c r="B2" s="15">
        <v>35760520.064938888</v>
      </c>
      <c r="C2" s="13">
        <v>775.7</v>
      </c>
      <c r="D2" s="13">
        <v>0</v>
      </c>
      <c r="E2" s="13">
        <v>262.8</v>
      </c>
      <c r="F2" s="13">
        <v>20</v>
      </c>
      <c r="G2" s="13">
        <v>21</v>
      </c>
      <c r="H2" s="13">
        <v>0</v>
      </c>
      <c r="I2" s="13">
        <v>1</v>
      </c>
      <c r="J2" s="13">
        <v>0</v>
      </c>
    </row>
    <row r="3" spans="1:10" x14ac:dyDescent="0.25">
      <c r="A3" s="14">
        <v>38384</v>
      </c>
      <c r="B3" s="16">
        <v>33282584.380056243</v>
      </c>
      <c r="C3" s="13">
        <v>650.9</v>
      </c>
      <c r="D3" s="13">
        <v>0</v>
      </c>
      <c r="E3" s="13">
        <v>262.7</v>
      </c>
      <c r="F3" s="13">
        <v>20</v>
      </c>
      <c r="G3" s="13">
        <v>20</v>
      </c>
      <c r="H3" s="13">
        <v>0</v>
      </c>
      <c r="I3" s="13">
        <v>2</v>
      </c>
      <c r="J3" s="13">
        <v>0</v>
      </c>
    </row>
    <row r="4" spans="1:10" x14ac:dyDescent="0.25">
      <c r="A4" s="14">
        <v>38412</v>
      </c>
      <c r="B4" s="15">
        <v>35020005.949750938</v>
      </c>
      <c r="C4" s="13">
        <v>645</v>
      </c>
      <c r="D4" s="13">
        <v>0</v>
      </c>
      <c r="E4" s="13">
        <v>262.5</v>
      </c>
      <c r="F4" s="13">
        <v>21</v>
      </c>
      <c r="G4" s="13">
        <v>23</v>
      </c>
      <c r="H4" s="13">
        <v>1</v>
      </c>
      <c r="I4" s="13">
        <v>3</v>
      </c>
      <c r="J4" s="13">
        <v>0</v>
      </c>
    </row>
    <row r="5" spans="1:10" x14ac:dyDescent="0.25">
      <c r="A5" s="14">
        <v>38443</v>
      </c>
      <c r="B5" s="15">
        <v>33245706.110530481</v>
      </c>
      <c r="C5" s="13">
        <v>310.3</v>
      </c>
      <c r="D5" s="13">
        <v>0</v>
      </c>
      <c r="E5" s="13">
        <v>264.7</v>
      </c>
      <c r="F5" s="13">
        <v>21</v>
      </c>
      <c r="G5" s="13">
        <v>21</v>
      </c>
      <c r="H5" s="13">
        <v>1</v>
      </c>
      <c r="I5" s="13">
        <v>4</v>
      </c>
      <c r="J5" s="13">
        <v>0</v>
      </c>
    </row>
    <row r="6" spans="1:10" x14ac:dyDescent="0.25">
      <c r="A6" s="14">
        <v>38473</v>
      </c>
      <c r="B6" s="15">
        <v>33743322.006216019</v>
      </c>
      <c r="C6" s="13">
        <v>198.5</v>
      </c>
      <c r="D6" s="13">
        <v>0</v>
      </c>
      <c r="E6" s="13">
        <v>267.3</v>
      </c>
      <c r="F6" s="13">
        <v>21</v>
      </c>
      <c r="G6" s="13">
        <v>22</v>
      </c>
      <c r="H6" s="13">
        <v>1</v>
      </c>
      <c r="I6" s="13">
        <v>5</v>
      </c>
      <c r="J6" s="13">
        <v>0</v>
      </c>
    </row>
    <row r="7" spans="1:10" x14ac:dyDescent="0.25">
      <c r="A7" s="14">
        <v>38504</v>
      </c>
      <c r="B7" s="15">
        <v>36587979.507661507</v>
      </c>
      <c r="C7" s="13">
        <v>11.4</v>
      </c>
      <c r="D7" s="13">
        <v>121.1</v>
      </c>
      <c r="E7" s="13">
        <v>272.39999999999998</v>
      </c>
      <c r="F7" s="13">
        <v>22</v>
      </c>
      <c r="G7" s="13">
        <v>22</v>
      </c>
      <c r="H7" s="13">
        <v>0</v>
      </c>
      <c r="I7" s="13">
        <v>6</v>
      </c>
      <c r="J7" s="13">
        <v>0</v>
      </c>
    </row>
    <row r="8" spans="1:10" x14ac:dyDescent="0.25">
      <c r="A8" s="14">
        <v>38534</v>
      </c>
      <c r="B8" s="16">
        <v>32709248.999254607</v>
      </c>
      <c r="C8" s="13">
        <v>1.5</v>
      </c>
      <c r="D8" s="13">
        <v>137.5</v>
      </c>
      <c r="E8" s="13">
        <v>277.5</v>
      </c>
      <c r="F8" s="13">
        <v>20</v>
      </c>
      <c r="G8" s="13">
        <v>21</v>
      </c>
      <c r="H8" s="13">
        <v>0</v>
      </c>
      <c r="I8" s="13">
        <v>7</v>
      </c>
      <c r="J8" s="13">
        <v>0</v>
      </c>
    </row>
    <row r="9" spans="1:10" x14ac:dyDescent="0.25">
      <c r="A9" s="14">
        <v>38565</v>
      </c>
      <c r="B9" s="16">
        <v>37603055.463514507</v>
      </c>
      <c r="C9" s="13">
        <v>4.5</v>
      </c>
      <c r="D9" s="13">
        <v>106.3</v>
      </c>
      <c r="E9" s="13">
        <v>280.2</v>
      </c>
      <c r="F9" s="13">
        <v>22</v>
      </c>
      <c r="G9" s="13">
        <v>23</v>
      </c>
      <c r="H9" s="13">
        <v>0</v>
      </c>
      <c r="I9" s="13">
        <v>8</v>
      </c>
      <c r="J9" s="13">
        <v>0</v>
      </c>
    </row>
    <row r="10" spans="1:10" x14ac:dyDescent="0.25">
      <c r="A10" s="14">
        <v>38596</v>
      </c>
      <c r="B10" s="15">
        <v>35241494.209181152</v>
      </c>
      <c r="C10" s="13">
        <v>30.5</v>
      </c>
      <c r="D10" s="13">
        <v>34.700000000000003</v>
      </c>
      <c r="E10" s="13">
        <v>275.89999999999998</v>
      </c>
      <c r="F10" s="13">
        <v>21</v>
      </c>
      <c r="G10" s="13">
        <v>22</v>
      </c>
      <c r="H10" s="13">
        <v>1</v>
      </c>
      <c r="I10" s="13">
        <v>9</v>
      </c>
      <c r="J10" s="13">
        <v>0</v>
      </c>
    </row>
    <row r="11" spans="1:10" x14ac:dyDescent="0.25">
      <c r="A11" s="14">
        <v>38626</v>
      </c>
      <c r="B11" s="15">
        <v>35365464.302791357</v>
      </c>
      <c r="C11" s="13">
        <v>228.3</v>
      </c>
      <c r="D11" s="13">
        <v>8.6999999999999993</v>
      </c>
      <c r="E11" s="13">
        <v>268.8</v>
      </c>
      <c r="F11" s="13">
        <v>20</v>
      </c>
      <c r="G11" s="13">
        <v>21</v>
      </c>
      <c r="H11" s="13">
        <v>1</v>
      </c>
      <c r="I11" s="13">
        <v>10</v>
      </c>
      <c r="J11" s="13">
        <v>0</v>
      </c>
    </row>
    <row r="12" spans="1:10" x14ac:dyDescent="0.25">
      <c r="A12" s="14">
        <v>38657</v>
      </c>
      <c r="B12" s="16">
        <v>34620066.057036527</v>
      </c>
      <c r="C12" s="13">
        <v>392.7</v>
      </c>
      <c r="D12" s="13">
        <v>0</v>
      </c>
      <c r="E12" s="13">
        <v>263</v>
      </c>
      <c r="F12" s="13">
        <v>22</v>
      </c>
      <c r="G12" s="13">
        <v>22</v>
      </c>
      <c r="H12" s="13">
        <v>1</v>
      </c>
      <c r="I12" s="13">
        <v>11</v>
      </c>
      <c r="J12" s="13">
        <v>0</v>
      </c>
    </row>
    <row r="13" spans="1:10" x14ac:dyDescent="0.25">
      <c r="A13" s="14">
        <v>38687</v>
      </c>
      <c r="B13" s="15">
        <v>31948590.319067784</v>
      </c>
      <c r="C13" s="13">
        <v>702.3</v>
      </c>
      <c r="D13" s="13">
        <v>0</v>
      </c>
      <c r="E13" s="13">
        <v>262</v>
      </c>
      <c r="F13" s="13">
        <v>20</v>
      </c>
      <c r="G13" s="13">
        <v>22</v>
      </c>
      <c r="H13" s="13">
        <v>0</v>
      </c>
      <c r="I13" s="13">
        <v>12</v>
      </c>
      <c r="J13" s="13">
        <v>0</v>
      </c>
    </row>
    <row r="14" spans="1:10" x14ac:dyDescent="0.25">
      <c r="A14" s="14">
        <v>38718</v>
      </c>
      <c r="B14" s="15">
        <v>35065430.684663229</v>
      </c>
      <c r="C14" s="13">
        <v>554.70000000000005</v>
      </c>
      <c r="D14" s="13">
        <v>0</v>
      </c>
      <c r="E14" s="13">
        <v>260</v>
      </c>
      <c r="F14" s="13">
        <v>21</v>
      </c>
      <c r="G14" s="13">
        <v>22</v>
      </c>
      <c r="H14" s="13">
        <v>0</v>
      </c>
      <c r="I14" s="13">
        <v>13</v>
      </c>
      <c r="J14" s="13">
        <v>0</v>
      </c>
    </row>
    <row r="15" spans="1:10" x14ac:dyDescent="0.25">
      <c r="A15" s="14">
        <v>38749</v>
      </c>
      <c r="B15" s="15">
        <v>32706575.58220743</v>
      </c>
      <c r="C15" s="13">
        <v>609.29999999999995</v>
      </c>
      <c r="D15" s="13">
        <v>0</v>
      </c>
      <c r="E15" s="13">
        <v>257.39999999999998</v>
      </c>
      <c r="F15" s="13">
        <v>20</v>
      </c>
      <c r="G15" s="13">
        <v>20</v>
      </c>
      <c r="H15" s="13">
        <v>0</v>
      </c>
      <c r="I15" s="13">
        <v>14</v>
      </c>
      <c r="J15" s="13">
        <v>0</v>
      </c>
    </row>
    <row r="16" spans="1:10" x14ac:dyDescent="0.25">
      <c r="A16" s="14">
        <v>38777</v>
      </c>
      <c r="B16" s="15">
        <v>35840226.988315403</v>
      </c>
      <c r="C16" s="13">
        <v>545.70000000000005</v>
      </c>
      <c r="D16" s="13">
        <v>0</v>
      </c>
      <c r="E16" s="13">
        <v>256</v>
      </c>
      <c r="F16" s="13">
        <v>23</v>
      </c>
      <c r="G16" s="13">
        <v>23</v>
      </c>
      <c r="H16" s="13">
        <v>1</v>
      </c>
      <c r="I16" s="13">
        <v>15</v>
      </c>
      <c r="J16" s="13">
        <v>0</v>
      </c>
    </row>
    <row r="17" spans="1:10" x14ac:dyDescent="0.25">
      <c r="A17" s="14">
        <v>38808</v>
      </c>
      <c r="B17" s="15">
        <v>32127631.665612552</v>
      </c>
      <c r="C17" s="13">
        <v>286.10000000000002</v>
      </c>
      <c r="D17" s="13">
        <v>0</v>
      </c>
      <c r="E17" s="13">
        <v>260.7</v>
      </c>
      <c r="F17" s="13">
        <v>18</v>
      </c>
      <c r="G17" s="13">
        <v>20</v>
      </c>
      <c r="H17" s="13">
        <v>1</v>
      </c>
      <c r="I17" s="13">
        <v>16</v>
      </c>
      <c r="J17" s="13">
        <v>0</v>
      </c>
    </row>
    <row r="18" spans="1:10" x14ac:dyDescent="0.25">
      <c r="A18" s="14">
        <v>38838</v>
      </c>
      <c r="B18" s="16">
        <v>34807518.815837182</v>
      </c>
      <c r="C18" s="13">
        <v>151.9</v>
      </c>
      <c r="D18" s="13">
        <v>22.9</v>
      </c>
      <c r="E18" s="13">
        <v>267.3</v>
      </c>
      <c r="F18" s="13">
        <v>22</v>
      </c>
      <c r="G18" s="13">
        <v>23</v>
      </c>
      <c r="H18" s="13">
        <v>1</v>
      </c>
      <c r="I18" s="13">
        <v>17</v>
      </c>
      <c r="J18" s="13">
        <v>0</v>
      </c>
    </row>
    <row r="19" spans="1:10" x14ac:dyDescent="0.25">
      <c r="A19" s="14">
        <v>38869</v>
      </c>
      <c r="B19" s="16">
        <v>35338403.337846056</v>
      </c>
      <c r="C19" s="13">
        <v>26.7</v>
      </c>
      <c r="D19" s="13">
        <v>44.4</v>
      </c>
      <c r="E19" s="13">
        <v>270.7</v>
      </c>
      <c r="F19" s="13">
        <v>22</v>
      </c>
      <c r="G19" s="13">
        <v>22</v>
      </c>
      <c r="H19" s="13">
        <v>0</v>
      </c>
      <c r="I19" s="13">
        <v>18</v>
      </c>
      <c r="J19" s="13">
        <v>0</v>
      </c>
    </row>
    <row r="20" spans="1:10" x14ac:dyDescent="0.25">
      <c r="A20" s="14">
        <v>38899</v>
      </c>
      <c r="B20" s="16">
        <v>33338653.176894248</v>
      </c>
      <c r="C20" s="13">
        <v>3.3</v>
      </c>
      <c r="D20" s="13">
        <v>133.69999999999999</v>
      </c>
      <c r="E20" s="13">
        <v>272.60000000000002</v>
      </c>
      <c r="F20" s="13">
        <v>20</v>
      </c>
      <c r="G20" s="13">
        <v>21</v>
      </c>
      <c r="H20" s="13">
        <v>0</v>
      </c>
      <c r="I20" s="13">
        <v>19</v>
      </c>
      <c r="J20" s="13">
        <v>0</v>
      </c>
    </row>
    <row r="21" spans="1:10" x14ac:dyDescent="0.25">
      <c r="A21" s="14">
        <v>38930</v>
      </c>
      <c r="B21" s="16">
        <v>36966836.701800145</v>
      </c>
      <c r="C21" s="13">
        <v>5.3</v>
      </c>
      <c r="D21" s="13">
        <v>68.2</v>
      </c>
      <c r="E21" s="13">
        <v>273.3</v>
      </c>
      <c r="F21" s="13">
        <v>22</v>
      </c>
      <c r="G21" s="13">
        <v>23</v>
      </c>
      <c r="H21" s="13">
        <v>0</v>
      </c>
      <c r="I21" s="13">
        <v>20</v>
      </c>
      <c r="J21" s="13">
        <v>0</v>
      </c>
    </row>
    <row r="22" spans="1:10" x14ac:dyDescent="0.25">
      <c r="A22" s="14">
        <v>38961</v>
      </c>
      <c r="B22" s="16">
        <v>33414985.155541372</v>
      </c>
      <c r="C22" s="13">
        <v>98.5</v>
      </c>
      <c r="D22" s="13">
        <v>5</v>
      </c>
      <c r="E22" s="13">
        <v>272.8</v>
      </c>
      <c r="F22" s="13">
        <v>20</v>
      </c>
      <c r="G22" s="13">
        <v>21</v>
      </c>
      <c r="H22" s="13">
        <v>1</v>
      </c>
      <c r="I22" s="13">
        <v>21</v>
      </c>
      <c r="J22" s="13">
        <v>0</v>
      </c>
    </row>
    <row r="23" spans="1:10" x14ac:dyDescent="0.25">
      <c r="A23" s="14">
        <v>38991</v>
      </c>
      <c r="B23" s="15">
        <v>34502725.12435887</v>
      </c>
      <c r="C23" s="13">
        <v>307.89999999999998</v>
      </c>
      <c r="D23" s="13">
        <v>0.7</v>
      </c>
      <c r="E23" s="13">
        <v>270.8</v>
      </c>
      <c r="F23" s="13">
        <v>21</v>
      </c>
      <c r="G23" s="13">
        <v>22</v>
      </c>
      <c r="H23" s="13">
        <v>1</v>
      </c>
      <c r="I23" s="13">
        <v>22</v>
      </c>
      <c r="J23" s="13">
        <v>0</v>
      </c>
    </row>
    <row r="24" spans="1:10" x14ac:dyDescent="0.25">
      <c r="A24" s="14">
        <v>39022</v>
      </c>
      <c r="B24" s="16">
        <v>34819070.067077681</v>
      </c>
      <c r="C24" s="13">
        <v>383.4</v>
      </c>
      <c r="D24" s="13">
        <v>0</v>
      </c>
      <c r="E24" s="13">
        <v>267.10000000000002</v>
      </c>
      <c r="F24" s="13">
        <v>22</v>
      </c>
      <c r="G24" s="13">
        <v>22</v>
      </c>
      <c r="H24" s="13">
        <v>1</v>
      </c>
      <c r="I24" s="13">
        <v>23</v>
      </c>
      <c r="J24" s="13">
        <v>0</v>
      </c>
    </row>
    <row r="25" spans="1:10" x14ac:dyDescent="0.25">
      <c r="A25" s="14">
        <v>39052</v>
      </c>
      <c r="B25" s="15">
        <v>30628855.049845826</v>
      </c>
      <c r="C25" s="13">
        <v>511.9</v>
      </c>
      <c r="D25" s="13">
        <v>0</v>
      </c>
      <c r="E25" s="13">
        <v>267.7</v>
      </c>
      <c r="F25" s="13">
        <v>19</v>
      </c>
      <c r="G25" s="13">
        <v>21</v>
      </c>
      <c r="H25" s="13">
        <v>0</v>
      </c>
      <c r="I25" s="13">
        <v>24</v>
      </c>
      <c r="J25" s="13">
        <v>0</v>
      </c>
    </row>
    <row r="26" spans="1:10" x14ac:dyDescent="0.25">
      <c r="A26" s="14">
        <v>39083</v>
      </c>
      <c r="B26" s="15">
        <v>35962110.837939881</v>
      </c>
      <c r="C26" s="13">
        <v>655.6</v>
      </c>
      <c r="D26" s="13">
        <v>0</v>
      </c>
      <c r="E26" s="13">
        <v>263.3</v>
      </c>
      <c r="F26" s="13">
        <v>22</v>
      </c>
      <c r="G26" s="13">
        <v>23</v>
      </c>
      <c r="H26" s="13">
        <v>0</v>
      </c>
      <c r="I26" s="13">
        <v>25</v>
      </c>
      <c r="J26" s="13">
        <v>0</v>
      </c>
    </row>
    <row r="27" spans="1:10" x14ac:dyDescent="0.25">
      <c r="A27" s="14">
        <v>39114</v>
      </c>
      <c r="B27" s="15">
        <v>33141678.929544702</v>
      </c>
      <c r="C27" s="13">
        <v>758.7</v>
      </c>
      <c r="D27" s="13">
        <v>0</v>
      </c>
      <c r="E27" s="13">
        <v>261.2</v>
      </c>
      <c r="F27" s="13">
        <v>20</v>
      </c>
      <c r="G27" s="13">
        <v>20</v>
      </c>
      <c r="H27" s="13">
        <v>0</v>
      </c>
      <c r="I27" s="13">
        <v>26</v>
      </c>
      <c r="J27" s="13">
        <v>0</v>
      </c>
    </row>
    <row r="28" spans="1:10" x14ac:dyDescent="0.25">
      <c r="A28" s="14">
        <v>39142</v>
      </c>
      <c r="B28" s="16">
        <v>35746999.2179965</v>
      </c>
      <c r="C28" s="13">
        <v>527</v>
      </c>
      <c r="D28" s="13">
        <v>0</v>
      </c>
      <c r="E28" s="13">
        <v>257.7</v>
      </c>
      <c r="F28" s="13">
        <v>22</v>
      </c>
      <c r="G28" s="13">
        <v>22</v>
      </c>
      <c r="H28" s="13">
        <v>1</v>
      </c>
      <c r="I28" s="13">
        <v>27</v>
      </c>
      <c r="J28" s="13">
        <v>0</v>
      </c>
    </row>
    <row r="29" spans="1:10" x14ac:dyDescent="0.25">
      <c r="A29" s="14">
        <v>39173</v>
      </c>
      <c r="B29" s="15">
        <v>32385813.603487249</v>
      </c>
      <c r="C29" s="13">
        <v>371.1</v>
      </c>
      <c r="D29" s="13">
        <v>0</v>
      </c>
      <c r="E29" s="13">
        <v>260.60000000000002</v>
      </c>
      <c r="F29" s="13">
        <v>19</v>
      </c>
      <c r="G29" s="13">
        <v>21</v>
      </c>
      <c r="H29" s="13">
        <v>1</v>
      </c>
      <c r="I29" s="13">
        <v>28</v>
      </c>
      <c r="J29" s="13">
        <v>0</v>
      </c>
    </row>
    <row r="30" spans="1:10" x14ac:dyDescent="0.25">
      <c r="A30" s="14">
        <v>39203</v>
      </c>
      <c r="B30" s="15">
        <v>34558424.709674537</v>
      </c>
      <c r="C30" s="13">
        <v>131.9</v>
      </c>
      <c r="D30" s="13">
        <v>22.7</v>
      </c>
      <c r="E30" s="13">
        <v>264.8</v>
      </c>
      <c r="F30" s="13">
        <v>22</v>
      </c>
      <c r="G30" s="13">
        <v>23</v>
      </c>
      <c r="H30" s="13">
        <v>1</v>
      </c>
      <c r="I30" s="13">
        <v>29</v>
      </c>
      <c r="J30" s="13">
        <v>0</v>
      </c>
    </row>
    <row r="31" spans="1:10" x14ac:dyDescent="0.25">
      <c r="A31" s="14">
        <v>39234</v>
      </c>
      <c r="B31" s="16">
        <v>34409900.996462971</v>
      </c>
      <c r="C31" s="13">
        <v>23.2</v>
      </c>
      <c r="D31" s="13">
        <v>70.2</v>
      </c>
      <c r="E31" s="13">
        <v>268.39999999999998</v>
      </c>
      <c r="F31" s="13">
        <v>21</v>
      </c>
      <c r="G31" s="13">
        <v>21</v>
      </c>
      <c r="H31" s="13">
        <v>0</v>
      </c>
      <c r="I31" s="13">
        <v>30</v>
      </c>
      <c r="J31" s="13">
        <v>0</v>
      </c>
    </row>
    <row r="32" spans="1:10" x14ac:dyDescent="0.25">
      <c r="A32" s="14">
        <v>39264</v>
      </c>
      <c r="B32" s="15">
        <v>32033151.863009609</v>
      </c>
      <c r="C32" s="13">
        <v>11.3</v>
      </c>
      <c r="D32" s="13">
        <v>71.599999999999994</v>
      </c>
      <c r="E32" s="13">
        <v>276.10000000000002</v>
      </c>
      <c r="F32" s="13">
        <v>21</v>
      </c>
      <c r="G32" s="13">
        <v>22</v>
      </c>
      <c r="H32" s="13">
        <v>0</v>
      </c>
      <c r="I32" s="13">
        <v>31</v>
      </c>
      <c r="J32" s="13">
        <v>0</v>
      </c>
    </row>
    <row r="33" spans="1:10" x14ac:dyDescent="0.25">
      <c r="A33" s="14">
        <v>39295</v>
      </c>
      <c r="B33" s="15">
        <v>35594143.633139156</v>
      </c>
      <c r="C33" s="13">
        <v>11.5</v>
      </c>
      <c r="D33" s="13">
        <v>89.1</v>
      </c>
      <c r="E33" s="13">
        <v>278.39999999999998</v>
      </c>
      <c r="F33" s="13">
        <v>22</v>
      </c>
      <c r="G33" s="13">
        <v>23</v>
      </c>
      <c r="H33" s="13">
        <v>0</v>
      </c>
      <c r="I33" s="13">
        <v>32</v>
      </c>
      <c r="J33" s="13">
        <v>0</v>
      </c>
    </row>
    <row r="34" spans="1:10" x14ac:dyDescent="0.25">
      <c r="A34" s="14">
        <v>39326</v>
      </c>
      <c r="B34" s="16">
        <v>32736813.332064744</v>
      </c>
      <c r="C34" s="13">
        <v>61</v>
      </c>
      <c r="D34" s="13">
        <v>35</v>
      </c>
      <c r="E34" s="13">
        <v>281.2</v>
      </c>
      <c r="F34" s="13">
        <v>19</v>
      </c>
      <c r="G34" s="13">
        <v>20</v>
      </c>
      <c r="H34" s="13">
        <v>1</v>
      </c>
      <c r="I34" s="13">
        <v>33</v>
      </c>
      <c r="J34" s="13">
        <v>0</v>
      </c>
    </row>
    <row r="35" spans="1:10" x14ac:dyDescent="0.25">
      <c r="A35" s="14">
        <v>39356</v>
      </c>
      <c r="B35" s="15">
        <v>34814745.584050432</v>
      </c>
      <c r="C35" s="13">
        <v>149.9</v>
      </c>
      <c r="D35" s="13">
        <v>21.5</v>
      </c>
      <c r="E35" s="13">
        <v>277.7</v>
      </c>
      <c r="F35" s="13">
        <v>22</v>
      </c>
      <c r="G35" s="13">
        <v>23</v>
      </c>
      <c r="H35" s="13">
        <v>1</v>
      </c>
      <c r="I35" s="13">
        <v>34</v>
      </c>
      <c r="J35" s="13">
        <v>0</v>
      </c>
    </row>
    <row r="36" spans="1:10" x14ac:dyDescent="0.25">
      <c r="A36" s="14">
        <v>39387</v>
      </c>
      <c r="B36" s="16">
        <v>33442923.218425829</v>
      </c>
      <c r="C36" s="13">
        <v>468.7</v>
      </c>
      <c r="D36" s="13">
        <v>0</v>
      </c>
      <c r="E36" s="13">
        <v>273.10000000000002</v>
      </c>
      <c r="F36" s="13">
        <v>22</v>
      </c>
      <c r="G36" s="13">
        <v>22</v>
      </c>
      <c r="H36" s="13">
        <v>1</v>
      </c>
      <c r="I36" s="13">
        <v>35</v>
      </c>
      <c r="J36" s="13">
        <v>0</v>
      </c>
    </row>
    <row r="37" spans="1:10" x14ac:dyDescent="0.25">
      <c r="A37" s="14">
        <v>39417</v>
      </c>
      <c r="B37" s="16">
        <v>29932218.754204392</v>
      </c>
      <c r="C37" s="13">
        <v>657</v>
      </c>
      <c r="D37" s="13">
        <v>0</v>
      </c>
      <c r="E37" s="13">
        <v>271.7</v>
      </c>
      <c r="F37" s="13">
        <v>19</v>
      </c>
      <c r="G37" s="13">
        <v>21</v>
      </c>
      <c r="H37" s="13">
        <v>0</v>
      </c>
      <c r="I37" s="13">
        <v>36</v>
      </c>
      <c r="J37" s="13">
        <v>0</v>
      </c>
    </row>
    <row r="38" spans="1:10" x14ac:dyDescent="0.25">
      <c r="A38" s="14">
        <v>39448</v>
      </c>
      <c r="B38" s="15">
        <v>34905523.049873188</v>
      </c>
      <c r="C38" s="13">
        <v>639</v>
      </c>
      <c r="D38" s="13">
        <v>0</v>
      </c>
      <c r="E38" s="13">
        <v>269.10000000000002</v>
      </c>
      <c r="F38" s="13">
        <v>22</v>
      </c>
      <c r="G38" s="13">
        <v>23</v>
      </c>
      <c r="H38" s="13">
        <v>0</v>
      </c>
      <c r="I38" s="13">
        <v>37</v>
      </c>
      <c r="J38" s="13">
        <v>0</v>
      </c>
    </row>
    <row r="39" spans="1:10" x14ac:dyDescent="0.25">
      <c r="A39" s="14">
        <v>39479</v>
      </c>
      <c r="B39" s="16">
        <v>32971074.271040484</v>
      </c>
      <c r="C39" s="13">
        <v>692.5</v>
      </c>
      <c r="D39" s="13">
        <v>0</v>
      </c>
      <c r="E39" s="13">
        <v>269.39999999999998</v>
      </c>
      <c r="F39" s="13">
        <v>20</v>
      </c>
      <c r="G39" s="13">
        <v>21</v>
      </c>
      <c r="H39" s="13">
        <v>0</v>
      </c>
      <c r="I39" s="13">
        <v>38</v>
      </c>
      <c r="J39" s="13">
        <v>0</v>
      </c>
    </row>
    <row r="40" spans="1:10" x14ac:dyDescent="0.25">
      <c r="A40" s="14">
        <v>39508</v>
      </c>
      <c r="B40" s="16">
        <v>33675988.301156245</v>
      </c>
      <c r="C40" s="13">
        <v>627.29999999999995</v>
      </c>
      <c r="D40" s="13">
        <v>0</v>
      </c>
      <c r="E40" s="13">
        <v>267.10000000000002</v>
      </c>
      <c r="F40" s="13">
        <v>19</v>
      </c>
      <c r="G40" s="13">
        <v>21</v>
      </c>
      <c r="H40" s="13">
        <v>1</v>
      </c>
      <c r="I40" s="13">
        <v>39</v>
      </c>
      <c r="J40" s="13">
        <v>0</v>
      </c>
    </row>
    <row r="41" spans="1:10" x14ac:dyDescent="0.25">
      <c r="A41" s="14">
        <v>39539</v>
      </c>
      <c r="B41" s="15">
        <v>32942973.450524684</v>
      </c>
      <c r="C41" s="13">
        <v>265</v>
      </c>
      <c r="D41" s="13">
        <v>0</v>
      </c>
      <c r="E41" s="13">
        <v>266.7</v>
      </c>
      <c r="F41" s="13">
        <v>22</v>
      </c>
      <c r="G41" s="13">
        <v>22</v>
      </c>
      <c r="H41" s="13">
        <v>1</v>
      </c>
      <c r="I41" s="13">
        <v>40</v>
      </c>
      <c r="J41" s="13">
        <v>0</v>
      </c>
    </row>
    <row r="42" spans="1:10" x14ac:dyDescent="0.25">
      <c r="A42" s="14">
        <v>39569</v>
      </c>
      <c r="B42" s="16">
        <v>32719103.365861006</v>
      </c>
      <c r="C42" s="13">
        <v>208.8</v>
      </c>
      <c r="D42" s="13">
        <v>2.1</v>
      </c>
      <c r="E42" s="13">
        <v>267.3</v>
      </c>
      <c r="F42" s="13">
        <v>21</v>
      </c>
      <c r="G42" s="13">
        <v>22</v>
      </c>
      <c r="H42" s="13">
        <v>1</v>
      </c>
      <c r="I42" s="13">
        <v>41</v>
      </c>
      <c r="J42" s="13">
        <v>0</v>
      </c>
    </row>
    <row r="43" spans="1:10" x14ac:dyDescent="0.25">
      <c r="A43" s="14">
        <v>39600</v>
      </c>
      <c r="B43" s="15">
        <v>32968048.28211417</v>
      </c>
      <c r="C43" s="13">
        <v>24.1</v>
      </c>
      <c r="D43" s="13">
        <v>66.400000000000006</v>
      </c>
      <c r="E43" s="13">
        <v>271.39999999999998</v>
      </c>
      <c r="F43" s="13">
        <v>21</v>
      </c>
      <c r="G43" s="13">
        <v>21</v>
      </c>
      <c r="H43" s="13">
        <v>0</v>
      </c>
      <c r="I43" s="13">
        <v>42</v>
      </c>
      <c r="J43" s="13">
        <v>0</v>
      </c>
    </row>
    <row r="44" spans="1:10" x14ac:dyDescent="0.25">
      <c r="A44" s="14">
        <v>39630</v>
      </c>
      <c r="B44" s="15">
        <v>31929107.93319986</v>
      </c>
      <c r="C44" s="13">
        <v>4</v>
      </c>
      <c r="D44" s="13">
        <v>97</v>
      </c>
      <c r="E44" s="13">
        <v>276.60000000000002</v>
      </c>
      <c r="F44" s="13">
        <v>22</v>
      </c>
      <c r="G44" s="13">
        <v>23</v>
      </c>
      <c r="H44" s="13">
        <v>0</v>
      </c>
      <c r="I44" s="13">
        <v>43</v>
      </c>
      <c r="J44" s="13">
        <v>0</v>
      </c>
    </row>
    <row r="45" spans="1:10" x14ac:dyDescent="0.25">
      <c r="A45" s="14">
        <v>39661</v>
      </c>
      <c r="B45" s="15">
        <v>31818715.437265437</v>
      </c>
      <c r="C45" s="13">
        <v>12.4</v>
      </c>
      <c r="D45" s="13">
        <v>53.2</v>
      </c>
      <c r="E45" s="13">
        <v>282.10000000000002</v>
      </c>
      <c r="F45" s="13">
        <v>20</v>
      </c>
      <c r="G45" s="13">
        <v>21</v>
      </c>
      <c r="H45" s="13">
        <v>0</v>
      </c>
      <c r="I45" s="13">
        <v>44</v>
      </c>
      <c r="J45" s="13">
        <v>0</v>
      </c>
    </row>
    <row r="46" spans="1:10" x14ac:dyDescent="0.25">
      <c r="A46" s="14">
        <v>39692</v>
      </c>
      <c r="B46" s="16">
        <v>31763423.735970922</v>
      </c>
      <c r="C46" s="13">
        <v>56.7</v>
      </c>
      <c r="D46" s="13">
        <v>21.4</v>
      </c>
      <c r="E46" s="13">
        <v>277.5</v>
      </c>
      <c r="F46" s="13">
        <v>21</v>
      </c>
      <c r="G46" s="13">
        <v>22</v>
      </c>
      <c r="H46" s="13">
        <v>1</v>
      </c>
      <c r="I46" s="13">
        <v>45</v>
      </c>
      <c r="J46" s="13">
        <v>0</v>
      </c>
    </row>
    <row r="47" spans="1:10" x14ac:dyDescent="0.25">
      <c r="A47" s="14">
        <v>39722</v>
      </c>
      <c r="B47" s="15">
        <v>31969263.423501484</v>
      </c>
      <c r="C47" s="13">
        <v>286.8</v>
      </c>
      <c r="D47" s="13">
        <v>0</v>
      </c>
      <c r="E47" s="13">
        <v>272.7</v>
      </c>
      <c r="F47" s="13">
        <v>22</v>
      </c>
      <c r="G47" s="13">
        <v>23</v>
      </c>
      <c r="H47" s="13">
        <v>1</v>
      </c>
      <c r="I47" s="13">
        <v>46</v>
      </c>
      <c r="J47" s="13">
        <v>0</v>
      </c>
    </row>
    <row r="48" spans="1:10" x14ac:dyDescent="0.25">
      <c r="A48" s="14">
        <v>39753</v>
      </c>
      <c r="B48" s="16">
        <v>30139735.496248577</v>
      </c>
      <c r="C48" s="13">
        <v>468.3</v>
      </c>
      <c r="D48" s="13">
        <v>0</v>
      </c>
      <c r="E48" s="13">
        <v>263.10000000000002</v>
      </c>
      <c r="F48" s="13">
        <v>20</v>
      </c>
      <c r="G48" s="13">
        <v>20</v>
      </c>
      <c r="H48" s="13">
        <v>1</v>
      </c>
      <c r="I48" s="13">
        <v>47</v>
      </c>
      <c r="J48" s="13">
        <v>0</v>
      </c>
    </row>
    <row r="49" spans="1:10" x14ac:dyDescent="0.25">
      <c r="A49" s="14">
        <v>39783</v>
      </c>
      <c r="B49" s="16">
        <v>27284384.253243946</v>
      </c>
      <c r="C49" s="13">
        <v>671</v>
      </c>
      <c r="D49" s="13">
        <v>0</v>
      </c>
      <c r="E49" s="13">
        <v>259.39999999999998</v>
      </c>
      <c r="F49" s="13">
        <v>21</v>
      </c>
      <c r="G49" s="13">
        <v>23</v>
      </c>
      <c r="H49" s="13">
        <v>0</v>
      </c>
      <c r="I49" s="13">
        <v>48</v>
      </c>
      <c r="J49" s="13">
        <v>0</v>
      </c>
    </row>
    <row r="50" spans="1:10" x14ac:dyDescent="0.25">
      <c r="A50" s="14">
        <v>39814</v>
      </c>
      <c r="B50" s="16">
        <v>28849145.935590561</v>
      </c>
      <c r="C50" s="13">
        <v>849.6</v>
      </c>
      <c r="D50" s="13">
        <v>0</v>
      </c>
      <c r="E50" s="13">
        <v>253.7</v>
      </c>
      <c r="F50" s="13">
        <v>21</v>
      </c>
      <c r="G50" s="13">
        <v>22</v>
      </c>
      <c r="H50" s="13">
        <v>0</v>
      </c>
      <c r="I50" s="13">
        <v>49</v>
      </c>
      <c r="J50" s="13">
        <v>1</v>
      </c>
    </row>
    <row r="51" spans="1:10" x14ac:dyDescent="0.25">
      <c r="A51" s="14">
        <v>39845</v>
      </c>
      <c r="B51" s="15">
        <v>26956342.129380018</v>
      </c>
      <c r="C51" s="13">
        <v>612.70000000000005</v>
      </c>
      <c r="D51" s="13">
        <v>0</v>
      </c>
      <c r="E51" s="13">
        <v>248.9</v>
      </c>
      <c r="F51" s="13">
        <v>19</v>
      </c>
      <c r="G51" s="13">
        <v>20</v>
      </c>
      <c r="H51" s="13">
        <v>0</v>
      </c>
      <c r="I51" s="13">
        <v>50</v>
      </c>
      <c r="J51" s="13">
        <v>1</v>
      </c>
    </row>
    <row r="52" spans="1:10" x14ac:dyDescent="0.25">
      <c r="A52" s="14">
        <v>39873</v>
      </c>
      <c r="B52" s="15">
        <v>29227016.300310459</v>
      </c>
      <c r="C52" s="13">
        <v>533.29999999999995</v>
      </c>
      <c r="D52" s="13">
        <v>0</v>
      </c>
      <c r="E52" s="13">
        <v>245.6</v>
      </c>
      <c r="F52" s="13">
        <v>22</v>
      </c>
      <c r="G52" s="13">
        <v>22</v>
      </c>
      <c r="H52" s="13">
        <v>1</v>
      </c>
      <c r="I52" s="13">
        <v>51</v>
      </c>
      <c r="J52" s="13">
        <v>1</v>
      </c>
    </row>
    <row r="53" spans="1:10" x14ac:dyDescent="0.25">
      <c r="A53" s="14">
        <v>39904</v>
      </c>
      <c r="B53" s="15">
        <v>27572440.722535033</v>
      </c>
      <c r="C53" s="13">
        <v>307</v>
      </c>
      <c r="D53" s="13">
        <v>3.2</v>
      </c>
      <c r="E53" s="13">
        <v>244.6</v>
      </c>
      <c r="F53" s="13">
        <v>20</v>
      </c>
      <c r="G53" s="13">
        <v>22</v>
      </c>
      <c r="H53" s="13">
        <v>1</v>
      </c>
      <c r="I53" s="13">
        <v>52</v>
      </c>
      <c r="J53" s="13">
        <v>1</v>
      </c>
    </row>
    <row r="54" spans="1:10" x14ac:dyDescent="0.25">
      <c r="A54" s="14">
        <v>39934</v>
      </c>
      <c r="B54" s="15">
        <v>26054244.423496928</v>
      </c>
      <c r="C54" s="13">
        <v>156.9</v>
      </c>
      <c r="D54" s="13">
        <v>3.1</v>
      </c>
      <c r="E54" s="13">
        <v>247.9</v>
      </c>
      <c r="F54" s="13">
        <v>20</v>
      </c>
      <c r="G54" s="13">
        <v>21</v>
      </c>
      <c r="H54" s="13">
        <v>1</v>
      </c>
      <c r="I54" s="13">
        <v>53</v>
      </c>
      <c r="J54" s="13">
        <v>1</v>
      </c>
    </row>
    <row r="55" spans="1:10" x14ac:dyDescent="0.25">
      <c r="A55" s="14">
        <v>39965</v>
      </c>
      <c r="B55" s="15">
        <v>27805448.272619553</v>
      </c>
      <c r="C55" s="13">
        <v>49.7</v>
      </c>
      <c r="D55" s="13">
        <v>35.5</v>
      </c>
      <c r="E55" s="13">
        <v>252.2</v>
      </c>
      <c r="F55" s="13">
        <v>22</v>
      </c>
      <c r="G55" s="13">
        <v>22</v>
      </c>
      <c r="H55" s="13">
        <v>0</v>
      </c>
      <c r="I55" s="13">
        <v>54</v>
      </c>
      <c r="J55" s="13">
        <v>1</v>
      </c>
    </row>
    <row r="56" spans="1:10" x14ac:dyDescent="0.25">
      <c r="A56" s="14">
        <v>39995</v>
      </c>
      <c r="B56" s="16">
        <v>28020880.106031932</v>
      </c>
      <c r="C56" s="13">
        <v>20.2</v>
      </c>
      <c r="D56" s="13">
        <v>29.4</v>
      </c>
      <c r="E56" s="13">
        <v>256</v>
      </c>
      <c r="F56" s="13">
        <v>22</v>
      </c>
      <c r="G56" s="13">
        <v>23</v>
      </c>
      <c r="H56" s="13">
        <v>0</v>
      </c>
      <c r="I56" s="13">
        <v>55</v>
      </c>
      <c r="J56" s="13">
        <v>1</v>
      </c>
    </row>
    <row r="57" spans="1:10" x14ac:dyDescent="0.25">
      <c r="A57" s="14">
        <v>40026</v>
      </c>
      <c r="B57" s="15">
        <v>30298754.52771467</v>
      </c>
      <c r="C57" s="13">
        <v>17.899999999999999</v>
      </c>
      <c r="D57" s="13">
        <v>71.900000000000006</v>
      </c>
      <c r="E57" s="13">
        <v>257.10000000000002</v>
      </c>
      <c r="F57" s="13">
        <v>20</v>
      </c>
      <c r="G57" s="13">
        <v>21</v>
      </c>
      <c r="H57" s="13">
        <v>0</v>
      </c>
      <c r="I57" s="13">
        <v>56</v>
      </c>
      <c r="J57" s="13">
        <v>1</v>
      </c>
    </row>
    <row r="58" spans="1:10" x14ac:dyDescent="0.25">
      <c r="A58" s="14">
        <v>40057</v>
      </c>
      <c r="B58" s="15">
        <v>30031126.612114679</v>
      </c>
      <c r="C58" s="13">
        <v>71.2</v>
      </c>
      <c r="D58" s="13">
        <v>15.9</v>
      </c>
      <c r="E58" s="13">
        <v>254.1</v>
      </c>
      <c r="F58" s="13">
        <v>21</v>
      </c>
      <c r="G58" s="13">
        <v>22</v>
      </c>
      <c r="H58" s="13">
        <v>1</v>
      </c>
      <c r="I58" s="13">
        <v>57</v>
      </c>
      <c r="J58" s="13">
        <v>1</v>
      </c>
    </row>
    <row r="59" spans="1:10" x14ac:dyDescent="0.25">
      <c r="A59" s="14">
        <v>40087</v>
      </c>
      <c r="B59" s="15">
        <v>30792023.504983552</v>
      </c>
      <c r="C59" s="13">
        <v>301.2</v>
      </c>
      <c r="D59" s="13">
        <v>0</v>
      </c>
      <c r="E59" s="13">
        <v>250.7</v>
      </c>
      <c r="F59" s="13">
        <v>21</v>
      </c>
      <c r="G59" s="13">
        <v>22</v>
      </c>
      <c r="H59" s="13">
        <v>1</v>
      </c>
      <c r="I59" s="13">
        <v>58</v>
      </c>
      <c r="J59" s="13">
        <v>1</v>
      </c>
    </row>
    <row r="60" spans="1:10" x14ac:dyDescent="0.25">
      <c r="A60" s="14">
        <v>40118</v>
      </c>
      <c r="B60" s="15">
        <v>30321482.124312438</v>
      </c>
      <c r="C60" s="13">
        <v>356.7</v>
      </c>
      <c r="D60" s="13">
        <v>0</v>
      </c>
      <c r="E60" s="13">
        <v>248.4</v>
      </c>
      <c r="F60" s="13">
        <v>21</v>
      </c>
      <c r="G60" s="13">
        <v>21</v>
      </c>
      <c r="H60" s="13">
        <v>1</v>
      </c>
      <c r="I60" s="13">
        <v>59</v>
      </c>
      <c r="J60" s="13">
        <v>1</v>
      </c>
    </row>
    <row r="61" spans="1:10" x14ac:dyDescent="0.25">
      <c r="A61" s="14">
        <v>40148</v>
      </c>
      <c r="B61" s="15">
        <v>28853077.940910172</v>
      </c>
      <c r="C61" s="13">
        <v>637.29999999999995</v>
      </c>
      <c r="D61" s="13">
        <v>0</v>
      </c>
      <c r="E61" s="13">
        <v>249.8</v>
      </c>
      <c r="F61" s="13">
        <v>21</v>
      </c>
      <c r="G61" s="13">
        <v>23</v>
      </c>
      <c r="H61" s="13">
        <v>0</v>
      </c>
      <c r="I61" s="13">
        <v>60</v>
      </c>
      <c r="J61" s="13">
        <v>1</v>
      </c>
    </row>
    <row r="62" spans="1:10" x14ac:dyDescent="0.25">
      <c r="A62" s="14">
        <v>40179</v>
      </c>
      <c r="B62" s="15">
        <v>30374399.927864909</v>
      </c>
      <c r="C62" s="13">
        <v>733.1</v>
      </c>
      <c r="D62" s="13">
        <v>0</v>
      </c>
      <c r="E62" s="13">
        <v>246.8</v>
      </c>
      <c r="F62" s="13">
        <v>20</v>
      </c>
      <c r="G62" s="13">
        <v>21</v>
      </c>
      <c r="H62" s="13">
        <v>0</v>
      </c>
      <c r="I62" s="13">
        <v>61</v>
      </c>
      <c r="J62" s="13">
        <v>1</v>
      </c>
    </row>
    <row r="63" spans="1:10" x14ac:dyDescent="0.25">
      <c r="A63" s="14">
        <v>40210</v>
      </c>
      <c r="B63" s="16">
        <v>28081042.947897345</v>
      </c>
      <c r="C63" s="13">
        <v>633.4</v>
      </c>
      <c r="D63" s="13">
        <v>0</v>
      </c>
      <c r="E63" s="13">
        <v>245.4</v>
      </c>
      <c r="F63" s="13">
        <v>19</v>
      </c>
      <c r="G63" s="13">
        <v>20</v>
      </c>
      <c r="H63" s="13">
        <v>0</v>
      </c>
      <c r="I63" s="13">
        <v>62</v>
      </c>
      <c r="J63" s="13">
        <v>1</v>
      </c>
    </row>
    <row r="64" spans="1:10" x14ac:dyDescent="0.25">
      <c r="A64" s="14">
        <v>40238</v>
      </c>
      <c r="B64" s="15">
        <v>31106132.340711989</v>
      </c>
      <c r="C64" s="13">
        <v>450.2</v>
      </c>
      <c r="D64" s="13">
        <v>0</v>
      </c>
      <c r="E64" s="13">
        <v>242.7</v>
      </c>
      <c r="F64" s="13">
        <v>23</v>
      </c>
      <c r="G64" s="13">
        <v>23</v>
      </c>
      <c r="H64" s="13">
        <v>1</v>
      </c>
      <c r="I64" s="13">
        <v>63</v>
      </c>
      <c r="J64" s="13">
        <v>1</v>
      </c>
    </row>
    <row r="65" spans="1:10" x14ac:dyDescent="0.25">
      <c r="A65" s="14">
        <v>40269</v>
      </c>
      <c r="B65" s="16">
        <v>29031854.548955541</v>
      </c>
      <c r="C65" s="13">
        <v>236.4</v>
      </c>
      <c r="D65" s="13">
        <v>0</v>
      </c>
      <c r="E65" s="13">
        <v>248.3</v>
      </c>
      <c r="F65" s="13">
        <v>20</v>
      </c>
      <c r="G65" s="13">
        <v>22</v>
      </c>
      <c r="H65" s="13">
        <v>1</v>
      </c>
      <c r="I65" s="13">
        <v>64</v>
      </c>
      <c r="J65" s="13">
        <v>1</v>
      </c>
    </row>
    <row r="66" spans="1:10" x14ac:dyDescent="0.25">
      <c r="A66" s="14">
        <v>40299</v>
      </c>
      <c r="B66" s="16">
        <v>30332891.000103939</v>
      </c>
      <c r="C66" s="13">
        <v>121.1</v>
      </c>
      <c r="D66" s="13">
        <v>34.9</v>
      </c>
      <c r="E66" s="13">
        <v>253.5</v>
      </c>
      <c r="F66" s="13">
        <v>20</v>
      </c>
      <c r="G66" s="13">
        <v>21</v>
      </c>
      <c r="H66" s="13">
        <v>1</v>
      </c>
      <c r="I66" s="13">
        <v>65</v>
      </c>
      <c r="J66" s="13">
        <v>1</v>
      </c>
    </row>
    <row r="67" spans="1:10" x14ac:dyDescent="0.25">
      <c r="A67" s="14">
        <v>40330</v>
      </c>
      <c r="B67" s="15">
        <v>32055991.678814385</v>
      </c>
      <c r="C67" s="13">
        <v>23.6</v>
      </c>
      <c r="D67" s="13">
        <v>57.5</v>
      </c>
      <c r="E67" s="13">
        <v>260</v>
      </c>
      <c r="F67" s="13">
        <v>22</v>
      </c>
      <c r="G67" s="13">
        <v>22</v>
      </c>
      <c r="H67" s="13">
        <v>0</v>
      </c>
      <c r="I67" s="13">
        <v>66</v>
      </c>
      <c r="J67" s="13">
        <v>1</v>
      </c>
    </row>
    <row r="68" spans="1:10" x14ac:dyDescent="0.25">
      <c r="A68" s="14">
        <v>40360</v>
      </c>
      <c r="B68" s="15">
        <v>31434687.972987365</v>
      </c>
      <c r="C68" s="13">
        <v>5.6</v>
      </c>
      <c r="D68" s="13">
        <v>129.69999999999999</v>
      </c>
      <c r="E68" s="13">
        <v>261.7</v>
      </c>
      <c r="F68" s="13">
        <v>21</v>
      </c>
      <c r="G68" s="13">
        <v>22</v>
      </c>
      <c r="H68" s="13">
        <v>0</v>
      </c>
      <c r="I68" s="13">
        <v>67</v>
      </c>
      <c r="J68" s="13">
        <v>1</v>
      </c>
    </row>
    <row r="69" spans="1:10" x14ac:dyDescent="0.25">
      <c r="A69" s="14">
        <v>40391</v>
      </c>
      <c r="B69" s="16">
        <v>33132054.446981192</v>
      </c>
      <c r="C69" s="13">
        <v>6</v>
      </c>
      <c r="D69" s="13">
        <v>121.7</v>
      </c>
      <c r="E69" s="13">
        <v>259.39999999999998</v>
      </c>
      <c r="F69" s="13">
        <v>21</v>
      </c>
      <c r="G69" s="13">
        <v>22</v>
      </c>
      <c r="H69" s="13">
        <v>0</v>
      </c>
      <c r="I69" s="13">
        <v>68</v>
      </c>
      <c r="J69" s="13">
        <v>1</v>
      </c>
    </row>
    <row r="70" spans="1:10" x14ac:dyDescent="0.25">
      <c r="A70" s="14">
        <v>40422</v>
      </c>
      <c r="B70" s="16">
        <v>31114045.918627713</v>
      </c>
      <c r="C70" s="13">
        <v>87.9</v>
      </c>
      <c r="D70" s="13">
        <v>24.1</v>
      </c>
      <c r="E70" s="13">
        <v>253.5</v>
      </c>
      <c r="F70" s="13">
        <v>21</v>
      </c>
      <c r="G70" s="13">
        <v>22</v>
      </c>
      <c r="H70" s="13">
        <v>1</v>
      </c>
      <c r="I70" s="13">
        <v>69</v>
      </c>
      <c r="J70" s="13">
        <v>1</v>
      </c>
    </row>
    <row r="71" spans="1:10" x14ac:dyDescent="0.25">
      <c r="A71" s="14">
        <v>40452</v>
      </c>
      <c r="B71" s="15">
        <v>31324725.882925775</v>
      </c>
      <c r="C71" s="13">
        <v>239.5</v>
      </c>
      <c r="D71" s="13">
        <v>0</v>
      </c>
      <c r="E71" s="13">
        <v>248.3</v>
      </c>
      <c r="F71" s="13">
        <v>20</v>
      </c>
      <c r="G71" s="13">
        <v>21</v>
      </c>
      <c r="H71" s="13">
        <v>1</v>
      </c>
      <c r="I71" s="13">
        <v>70</v>
      </c>
      <c r="J71" s="13">
        <v>1</v>
      </c>
    </row>
    <row r="72" spans="1:10" x14ac:dyDescent="0.25">
      <c r="A72" s="14">
        <v>40483</v>
      </c>
      <c r="B72" s="16">
        <v>31302721.549692102</v>
      </c>
      <c r="C72" s="13">
        <v>413.6</v>
      </c>
      <c r="D72" s="13">
        <v>0</v>
      </c>
      <c r="E72" s="13">
        <v>249.7</v>
      </c>
      <c r="F72" s="13">
        <v>22</v>
      </c>
      <c r="G72" s="13">
        <v>22</v>
      </c>
      <c r="H72" s="13">
        <v>1</v>
      </c>
      <c r="I72" s="13">
        <v>71</v>
      </c>
      <c r="J72" s="13">
        <v>1</v>
      </c>
    </row>
    <row r="73" spans="1:10" x14ac:dyDescent="0.25">
      <c r="A73" s="14">
        <v>40513</v>
      </c>
      <c r="B73" s="15">
        <v>29162683.79443774</v>
      </c>
      <c r="C73" s="13">
        <v>713.5</v>
      </c>
      <c r="D73" s="13">
        <v>0</v>
      </c>
      <c r="E73" s="13">
        <v>251.5</v>
      </c>
      <c r="F73" s="13">
        <v>21</v>
      </c>
      <c r="G73" s="13">
        <v>23</v>
      </c>
      <c r="H73" s="13">
        <v>0</v>
      </c>
      <c r="I73" s="13">
        <v>72</v>
      </c>
      <c r="J73" s="13">
        <v>1</v>
      </c>
    </row>
    <row r="74" spans="1:10" x14ac:dyDescent="0.25">
      <c r="A74" s="14">
        <v>40544</v>
      </c>
      <c r="B74" s="15">
        <v>32622453.115325075</v>
      </c>
      <c r="C74" s="13">
        <v>798.8</v>
      </c>
      <c r="D74" s="13">
        <v>0</v>
      </c>
      <c r="E74" s="13">
        <v>251.6</v>
      </c>
      <c r="F74" s="13">
        <v>20</v>
      </c>
      <c r="G74" s="13">
        <v>21</v>
      </c>
      <c r="H74" s="13">
        <v>0</v>
      </c>
      <c r="I74" s="13">
        <v>73</v>
      </c>
      <c r="J74" s="13">
        <v>1</v>
      </c>
    </row>
    <row r="75" spans="1:10" x14ac:dyDescent="0.25">
      <c r="A75" s="14">
        <v>40575</v>
      </c>
      <c r="B75" s="15">
        <v>30069138.4645341</v>
      </c>
      <c r="C75" s="13">
        <v>677.8</v>
      </c>
      <c r="D75" s="13">
        <v>0</v>
      </c>
      <c r="E75" s="13">
        <v>250.6</v>
      </c>
      <c r="F75" s="13">
        <v>19</v>
      </c>
      <c r="G75" s="13">
        <v>20</v>
      </c>
      <c r="H75" s="13">
        <v>0</v>
      </c>
      <c r="I75" s="13">
        <v>74</v>
      </c>
      <c r="J75" s="13">
        <v>1</v>
      </c>
    </row>
    <row r="76" spans="1:10" x14ac:dyDescent="0.25">
      <c r="A76" s="14">
        <v>40603</v>
      </c>
      <c r="B76" s="16">
        <v>33521993.988199789</v>
      </c>
      <c r="C76" s="13">
        <v>599.6</v>
      </c>
      <c r="D76" s="13">
        <v>0</v>
      </c>
      <c r="E76" s="13">
        <v>251.7</v>
      </c>
      <c r="F76" s="13">
        <v>23</v>
      </c>
      <c r="G76" s="13">
        <v>23</v>
      </c>
      <c r="H76" s="13">
        <v>1</v>
      </c>
      <c r="I76" s="13">
        <v>75</v>
      </c>
      <c r="J76" s="13">
        <v>1</v>
      </c>
    </row>
    <row r="77" spans="1:10" x14ac:dyDescent="0.25">
      <c r="A77" s="14">
        <v>40634</v>
      </c>
      <c r="B77" s="15">
        <v>29790483.970162548</v>
      </c>
      <c r="C77" s="13">
        <v>330.4</v>
      </c>
      <c r="D77" s="13">
        <v>0</v>
      </c>
      <c r="E77" s="13">
        <v>255.1</v>
      </c>
      <c r="F77" s="13">
        <v>19</v>
      </c>
      <c r="G77" s="13">
        <v>21</v>
      </c>
      <c r="H77" s="13">
        <v>1</v>
      </c>
      <c r="I77" s="13">
        <v>76</v>
      </c>
      <c r="J77" s="13">
        <v>1</v>
      </c>
    </row>
    <row r="78" spans="1:10" x14ac:dyDescent="0.25">
      <c r="A78" s="14">
        <v>40664</v>
      </c>
      <c r="B78" s="16">
        <v>30514888.89513151</v>
      </c>
      <c r="C78" s="13">
        <v>126.4</v>
      </c>
      <c r="D78" s="13">
        <v>17.399999999999999</v>
      </c>
      <c r="E78" s="13">
        <v>257.5</v>
      </c>
      <c r="F78" s="13">
        <v>21</v>
      </c>
      <c r="G78" s="13">
        <v>22</v>
      </c>
      <c r="H78" s="13">
        <v>1</v>
      </c>
      <c r="I78" s="13">
        <v>77</v>
      </c>
      <c r="J78" s="13">
        <v>1</v>
      </c>
    </row>
    <row r="79" spans="1:10" x14ac:dyDescent="0.25">
      <c r="A79" s="14">
        <v>40695</v>
      </c>
      <c r="B79" s="15">
        <v>31332686.678045858</v>
      </c>
      <c r="C79" s="13">
        <v>27</v>
      </c>
      <c r="D79" s="13">
        <v>39.6</v>
      </c>
      <c r="E79" s="13">
        <v>258.8</v>
      </c>
      <c r="F79" s="13">
        <v>22</v>
      </c>
      <c r="G79" s="13">
        <v>22</v>
      </c>
      <c r="H79" s="13">
        <v>0</v>
      </c>
      <c r="I79" s="13">
        <v>78</v>
      </c>
      <c r="J79" s="13">
        <v>1</v>
      </c>
    </row>
    <row r="80" spans="1:10" x14ac:dyDescent="0.25">
      <c r="A80" s="14">
        <v>40725</v>
      </c>
      <c r="B80" s="15">
        <v>31048378.097471207</v>
      </c>
      <c r="C80" s="13">
        <v>0</v>
      </c>
      <c r="D80" s="13">
        <v>160.9</v>
      </c>
      <c r="E80" s="13">
        <v>261.3</v>
      </c>
      <c r="F80" s="13">
        <v>20</v>
      </c>
      <c r="G80" s="13">
        <v>21</v>
      </c>
      <c r="H80" s="13">
        <v>0</v>
      </c>
      <c r="I80" s="13">
        <v>79</v>
      </c>
      <c r="J80" s="13">
        <v>1</v>
      </c>
    </row>
    <row r="81" spans="1:10" x14ac:dyDescent="0.25">
      <c r="A81" s="14">
        <v>40756</v>
      </c>
      <c r="B81" s="15">
        <v>33761562.440655842</v>
      </c>
      <c r="C81" s="13">
        <v>1.5</v>
      </c>
      <c r="D81" s="13">
        <v>82.9</v>
      </c>
      <c r="E81" s="13">
        <v>263.60000000000002</v>
      </c>
      <c r="F81" s="13">
        <v>22</v>
      </c>
      <c r="G81" s="13">
        <v>23</v>
      </c>
      <c r="H81" s="13">
        <v>0</v>
      </c>
      <c r="I81" s="13">
        <v>80</v>
      </c>
      <c r="J81" s="13">
        <v>1</v>
      </c>
    </row>
    <row r="82" spans="1:10" x14ac:dyDescent="0.25">
      <c r="A82" s="14">
        <v>40787</v>
      </c>
      <c r="B82" s="15">
        <v>31947935.858446322</v>
      </c>
      <c r="C82" s="13">
        <v>71.900000000000006</v>
      </c>
      <c r="D82" s="13">
        <v>29</v>
      </c>
      <c r="E82" s="13">
        <v>264.8</v>
      </c>
      <c r="F82" s="13">
        <v>21</v>
      </c>
      <c r="G82" s="13">
        <v>22</v>
      </c>
      <c r="H82" s="13">
        <v>1</v>
      </c>
      <c r="I82" s="13">
        <v>81</v>
      </c>
      <c r="J82" s="13">
        <v>1</v>
      </c>
    </row>
    <row r="83" spans="1:10" x14ac:dyDescent="0.25">
      <c r="A83" s="14">
        <v>40817</v>
      </c>
      <c r="B83" s="16">
        <v>32934221.898680408</v>
      </c>
      <c r="C83" s="13">
        <v>234.6</v>
      </c>
      <c r="D83" s="13">
        <v>0</v>
      </c>
      <c r="E83" s="13">
        <v>260.3</v>
      </c>
      <c r="F83" s="13">
        <v>20</v>
      </c>
      <c r="G83" s="13">
        <v>21</v>
      </c>
      <c r="H83" s="13">
        <v>1</v>
      </c>
      <c r="I83" s="13">
        <v>82</v>
      </c>
      <c r="J83" s="13">
        <v>1</v>
      </c>
    </row>
    <row r="84" spans="1:10" x14ac:dyDescent="0.25">
      <c r="A84" s="14">
        <v>40848</v>
      </c>
      <c r="B84" s="15">
        <v>32118203.797977068</v>
      </c>
      <c r="C84" s="13">
        <v>347.9</v>
      </c>
      <c r="D84" s="13">
        <v>0</v>
      </c>
      <c r="E84" s="13">
        <v>254.2</v>
      </c>
      <c r="F84" s="13">
        <v>22</v>
      </c>
      <c r="G84" s="13">
        <v>22</v>
      </c>
      <c r="H84" s="13">
        <v>1</v>
      </c>
      <c r="I84" s="13">
        <v>83</v>
      </c>
      <c r="J84" s="13">
        <v>1</v>
      </c>
    </row>
    <row r="85" spans="1:10" x14ac:dyDescent="0.25">
      <c r="A85" s="14">
        <v>40878</v>
      </c>
      <c r="B85" s="15">
        <v>29560112.105370279</v>
      </c>
      <c r="C85" s="13">
        <v>548.4</v>
      </c>
      <c r="D85" s="13">
        <v>0</v>
      </c>
      <c r="E85" s="13">
        <v>252.5</v>
      </c>
      <c r="F85" s="13">
        <v>20</v>
      </c>
      <c r="G85" s="13">
        <v>22</v>
      </c>
      <c r="H85" s="13">
        <v>0</v>
      </c>
      <c r="I85" s="13">
        <v>84</v>
      </c>
      <c r="J85" s="13">
        <v>1</v>
      </c>
    </row>
    <row r="86" spans="1:10" x14ac:dyDescent="0.25">
      <c r="A86" s="14">
        <v>40909</v>
      </c>
      <c r="B86" s="15">
        <v>33097914.661556832</v>
      </c>
      <c r="C86" s="13">
        <v>644.79999999999995</v>
      </c>
      <c r="D86" s="13">
        <v>0</v>
      </c>
      <c r="E86" s="13">
        <v>250.9</v>
      </c>
      <c r="F86" s="13">
        <v>21</v>
      </c>
      <c r="G86" s="13">
        <v>22</v>
      </c>
      <c r="H86" s="13">
        <v>0</v>
      </c>
      <c r="I86" s="13">
        <v>85</v>
      </c>
      <c r="J86" s="13">
        <v>1</v>
      </c>
    </row>
    <row r="87" spans="1:10" x14ac:dyDescent="0.25">
      <c r="A87" s="14">
        <v>40940</v>
      </c>
      <c r="B87" s="15">
        <v>31432067.424907692</v>
      </c>
      <c r="C87" s="13">
        <v>553</v>
      </c>
      <c r="D87" s="13">
        <v>0</v>
      </c>
      <c r="E87" s="13">
        <v>248.9</v>
      </c>
      <c r="F87" s="13">
        <v>20</v>
      </c>
      <c r="G87" s="13">
        <v>21</v>
      </c>
      <c r="H87" s="13">
        <v>0</v>
      </c>
      <c r="I87" s="13">
        <v>86</v>
      </c>
      <c r="J87" s="13">
        <v>1</v>
      </c>
    </row>
    <row r="88" spans="1:10" x14ac:dyDescent="0.25">
      <c r="A88" s="14">
        <v>40969</v>
      </c>
      <c r="B88" s="15">
        <v>32610967.549940124</v>
      </c>
      <c r="C88" s="13">
        <v>331.1</v>
      </c>
      <c r="D88" s="13">
        <v>2.2000000000000002</v>
      </c>
      <c r="E88" s="13">
        <v>246.3</v>
      </c>
      <c r="F88" s="13">
        <v>22</v>
      </c>
      <c r="G88" s="13">
        <v>22</v>
      </c>
      <c r="H88" s="13">
        <v>1</v>
      </c>
      <c r="I88" s="13">
        <v>87</v>
      </c>
      <c r="J88" s="13">
        <v>1</v>
      </c>
    </row>
    <row r="89" spans="1:10" x14ac:dyDescent="0.25">
      <c r="A89" s="14">
        <v>41000</v>
      </c>
      <c r="B89" s="15">
        <v>30118053.504457429</v>
      </c>
      <c r="C89" s="13">
        <v>334.6</v>
      </c>
      <c r="D89" s="13">
        <v>0</v>
      </c>
      <c r="E89" s="13">
        <v>252</v>
      </c>
      <c r="F89" s="13">
        <v>19</v>
      </c>
      <c r="G89" s="13">
        <v>21</v>
      </c>
      <c r="H89" s="13">
        <v>1</v>
      </c>
      <c r="I89" s="13">
        <v>88</v>
      </c>
      <c r="J89" s="13">
        <v>1</v>
      </c>
    </row>
    <row r="90" spans="1:10" x14ac:dyDescent="0.25">
      <c r="A90" s="14">
        <v>41030</v>
      </c>
      <c r="B90" s="15">
        <v>32039785.029330183</v>
      </c>
      <c r="C90" s="13">
        <v>87.2</v>
      </c>
      <c r="D90" s="13">
        <v>28.5</v>
      </c>
      <c r="E90" s="13">
        <v>258.5</v>
      </c>
      <c r="F90" s="13">
        <v>22</v>
      </c>
      <c r="G90" s="13">
        <v>23</v>
      </c>
      <c r="H90" s="13">
        <v>1</v>
      </c>
      <c r="I90" s="13">
        <v>89</v>
      </c>
      <c r="J90" s="13">
        <v>1</v>
      </c>
    </row>
    <row r="91" spans="1:10" x14ac:dyDescent="0.25">
      <c r="A91" s="14">
        <v>41061</v>
      </c>
      <c r="B91" s="16">
        <v>32369984.509227082</v>
      </c>
      <c r="C91" s="13">
        <v>28.2</v>
      </c>
      <c r="D91" s="13">
        <v>81.7</v>
      </c>
      <c r="E91" s="13">
        <v>263.39999999999998</v>
      </c>
      <c r="F91" s="13">
        <v>21</v>
      </c>
      <c r="G91" s="13">
        <v>21</v>
      </c>
      <c r="H91" s="13">
        <v>0</v>
      </c>
      <c r="I91" s="13">
        <v>90</v>
      </c>
      <c r="J91" s="13">
        <v>1</v>
      </c>
    </row>
    <row r="92" spans="1:10" x14ac:dyDescent="0.25">
      <c r="A92" s="14">
        <v>41091</v>
      </c>
      <c r="B92" s="15">
        <v>32673879.188200943</v>
      </c>
      <c r="C92" s="13">
        <v>0</v>
      </c>
      <c r="D92" s="13">
        <v>161</v>
      </c>
      <c r="E92" s="13">
        <v>267</v>
      </c>
      <c r="F92" s="13">
        <v>21</v>
      </c>
      <c r="G92" s="13">
        <v>22</v>
      </c>
      <c r="H92" s="13">
        <v>0</v>
      </c>
      <c r="I92" s="13">
        <v>91</v>
      </c>
      <c r="J92" s="13">
        <v>1</v>
      </c>
    </row>
    <row r="93" spans="1:10" x14ac:dyDescent="0.25">
      <c r="A93" s="14">
        <v>41122</v>
      </c>
      <c r="B93" s="15">
        <v>33207960.610965997</v>
      </c>
      <c r="C93" s="13">
        <v>7.8</v>
      </c>
      <c r="D93" s="13">
        <v>79.599999999999994</v>
      </c>
      <c r="E93" s="13">
        <v>269.3</v>
      </c>
      <c r="F93" s="13">
        <v>22</v>
      </c>
      <c r="G93" s="13">
        <v>23</v>
      </c>
      <c r="H93" s="13">
        <v>0</v>
      </c>
      <c r="I93" s="13">
        <v>92</v>
      </c>
      <c r="J93" s="13">
        <v>1</v>
      </c>
    </row>
    <row r="94" spans="1:10" x14ac:dyDescent="0.25">
      <c r="A94" s="14">
        <v>41153</v>
      </c>
      <c r="B94" s="15">
        <v>30143633.786629554</v>
      </c>
      <c r="C94" s="13">
        <v>103.4</v>
      </c>
      <c r="D94" s="13">
        <v>27.7</v>
      </c>
      <c r="E94" s="13">
        <v>267.2</v>
      </c>
      <c r="F94" s="13">
        <v>19</v>
      </c>
      <c r="G94" s="13">
        <v>20</v>
      </c>
      <c r="H94" s="13">
        <v>1</v>
      </c>
      <c r="I94" s="13">
        <v>93</v>
      </c>
      <c r="J94" s="13">
        <v>1</v>
      </c>
    </row>
    <row r="95" spans="1:10" x14ac:dyDescent="0.25">
      <c r="A95" s="14">
        <v>41183</v>
      </c>
      <c r="B95" s="15">
        <v>31754112.792993777</v>
      </c>
      <c r="C95" s="13">
        <v>250.5</v>
      </c>
      <c r="D95" s="13">
        <v>0.7</v>
      </c>
      <c r="E95" s="13">
        <v>261.39999999999998</v>
      </c>
      <c r="F95" s="13">
        <v>22</v>
      </c>
      <c r="G95" s="13">
        <v>23</v>
      </c>
      <c r="H95" s="13">
        <v>1</v>
      </c>
      <c r="I95" s="13">
        <v>94</v>
      </c>
      <c r="J95" s="13">
        <v>1</v>
      </c>
    </row>
    <row r="96" spans="1:10" x14ac:dyDescent="0.25">
      <c r="A96" s="14">
        <v>41214</v>
      </c>
      <c r="B96" s="15">
        <v>31052952.606975973</v>
      </c>
      <c r="C96" s="13">
        <v>420.4</v>
      </c>
      <c r="D96" s="13">
        <v>0</v>
      </c>
      <c r="E96" s="13">
        <v>256.3</v>
      </c>
      <c r="F96" s="13">
        <v>22</v>
      </c>
      <c r="G96" s="13">
        <v>22</v>
      </c>
      <c r="H96" s="13">
        <v>1</v>
      </c>
      <c r="I96" s="13">
        <v>95</v>
      </c>
      <c r="J96" s="13">
        <v>1</v>
      </c>
    </row>
    <row r="97" spans="1:10" x14ac:dyDescent="0.25">
      <c r="A97" s="14">
        <v>41244</v>
      </c>
      <c r="B97" s="15">
        <v>27355168.154814415</v>
      </c>
      <c r="C97" s="13">
        <v>535.9</v>
      </c>
      <c r="D97" s="13">
        <v>0</v>
      </c>
      <c r="E97" s="13">
        <v>254.9</v>
      </c>
      <c r="F97" s="13">
        <v>19</v>
      </c>
      <c r="G97" s="13">
        <v>21</v>
      </c>
      <c r="H97" s="13">
        <v>0</v>
      </c>
      <c r="I97" s="13">
        <v>96</v>
      </c>
      <c r="J97" s="13">
        <v>1</v>
      </c>
    </row>
    <row r="98" spans="1:10" x14ac:dyDescent="0.25">
      <c r="A98" s="14">
        <v>41275</v>
      </c>
      <c r="B98" s="15">
        <v>31454796.749053448</v>
      </c>
      <c r="C98" s="13">
        <v>657.4</v>
      </c>
      <c r="D98" s="13">
        <v>0</v>
      </c>
      <c r="E98" s="13">
        <v>253.9</v>
      </c>
      <c r="F98" s="13">
        <v>22</v>
      </c>
      <c r="G98" s="13">
        <v>23</v>
      </c>
      <c r="H98" s="13">
        <v>0</v>
      </c>
      <c r="I98" s="13">
        <v>97</v>
      </c>
      <c r="J98" s="13">
        <v>1</v>
      </c>
    </row>
    <row r="99" spans="1:10" x14ac:dyDescent="0.25">
      <c r="A99" s="17">
        <v>41306</v>
      </c>
      <c r="B99" s="15">
        <v>28621464.973133311</v>
      </c>
      <c r="C99" s="13">
        <v>657</v>
      </c>
      <c r="D99" s="13">
        <v>0</v>
      </c>
      <c r="E99" s="13">
        <v>249.1</v>
      </c>
      <c r="F99" s="13">
        <v>19</v>
      </c>
      <c r="G99" s="13">
        <v>20</v>
      </c>
      <c r="H99" s="13">
        <v>0</v>
      </c>
      <c r="I99" s="13">
        <v>98</v>
      </c>
      <c r="J99" s="13">
        <v>1</v>
      </c>
    </row>
    <row r="100" spans="1:10" x14ac:dyDescent="0.25">
      <c r="A100" s="14">
        <v>41334</v>
      </c>
      <c r="B100" s="15">
        <v>30079625.096221432</v>
      </c>
      <c r="C100" s="13">
        <v>581.9</v>
      </c>
      <c r="D100" s="13">
        <v>0</v>
      </c>
      <c r="E100" s="13">
        <v>247.6</v>
      </c>
      <c r="F100" s="13">
        <v>20</v>
      </c>
      <c r="G100" s="13">
        <v>21</v>
      </c>
      <c r="H100" s="13">
        <v>1</v>
      </c>
      <c r="I100" s="13">
        <v>99</v>
      </c>
      <c r="J100" s="13">
        <v>1</v>
      </c>
    </row>
    <row r="101" spans="1:10" x14ac:dyDescent="0.25">
      <c r="A101" s="14">
        <v>41365</v>
      </c>
      <c r="B101" s="15">
        <v>29557113.807281584</v>
      </c>
      <c r="C101" s="13">
        <v>362.2</v>
      </c>
      <c r="D101" s="13">
        <v>0</v>
      </c>
      <c r="E101" s="13">
        <v>248.1</v>
      </c>
      <c r="F101" s="13">
        <v>21</v>
      </c>
      <c r="G101" s="13">
        <v>22</v>
      </c>
      <c r="H101" s="13">
        <v>1</v>
      </c>
      <c r="I101" s="13">
        <v>100</v>
      </c>
      <c r="J101" s="13">
        <v>1</v>
      </c>
    </row>
    <row r="102" spans="1:10" x14ac:dyDescent="0.25">
      <c r="A102" s="14">
        <v>41395</v>
      </c>
      <c r="B102" s="15">
        <v>29892333.306250855</v>
      </c>
      <c r="C102" s="13">
        <v>122.2</v>
      </c>
      <c r="D102" s="13">
        <v>27</v>
      </c>
      <c r="E102" s="13">
        <v>255.6</v>
      </c>
      <c r="F102" s="13">
        <v>22</v>
      </c>
      <c r="G102" s="13">
        <v>23</v>
      </c>
      <c r="H102" s="13">
        <v>1</v>
      </c>
      <c r="I102" s="13">
        <v>101</v>
      </c>
      <c r="J102" s="13">
        <v>1</v>
      </c>
    </row>
    <row r="103" spans="1:10" x14ac:dyDescent="0.25">
      <c r="A103" s="14">
        <v>41426</v>
      </c>
      <c r="B103" s="15">
        <v>29757587.90078669</v>
      </c>
      <c r="C103" s="13">
        <v>41.1</v>
      </c>
      <c r="D103" s="13">
        <v>52.7</v>
      </c>
      <c r="E103" s="13">
        <v>263</v>
      </c>
      <c r="F103" s="13">
        <v>20</v>
      </c>
      <c r="G103" s="13">
        <v>20</v>
      </c>
      <c r="H103" s="13">
        <v>0</v>
      </c>
      <c r="I103" s="13">
        <v>102</v>
      </c>
      <c r="J103" s="13">
        <v>1</v>
      </c>
    </row>
    <row r="104" spans="1:10" x14ac:dyDescent="0.25">
      <c r="A104" s="14">
        <v>41456</v>
      </c>
      <c r="B104" s="15">
        <v>30029944.468078002</v>
      </c>
      <c r="C104" s="13">
        <v>7.1</v>
      </c>
      <c r="D104" s="13">
        <v>108.8</v>
      </c>
      <c r="E104" s="13">
        <v>267.39999999999998</v>
      </c>
      <c r="F104" s="13">
        <v>22</v>
      </c>
      <c r="G104" s="13">
        <v>23</v>
      </c>
      <c r="H104" s="13">
        <v>0</v>
      </c>
      <c r="I104" s="13">
        <v>103</v>
      </c>
      <c r="J104" s="13">
        <v>1</v>
      </c>
    </row>
    <row r="105" spans="1:10" x14ac:dyDescent="0.25">
      <c r="A105" s="14">
        <v>41487</v>
      </c>
      <c r="B105" s="15">
        <v>31034762.655809991</v>
      </c>
      <c r="C105" s="13">
        <v>18.399999999999999</v>
      </c>
      <c r="D105" s="13">
        <v>57.5</v>
      </c>
      <c r="E105" s="13">
        <v>266.5</v>
      </c>
      <c r="F105" s="13">
        <v>21</v>
      </c>
      <c r="G105" s="13">
        <v>22</v>
      </c>
      <c r="H105" s="13">
        <v>0</v>
      </c>
      <c r="I105" s="13">
        <v>104</v>
      </c>
      <c r="J105" s="13">
        <v>1</v>
      </c>
    </row>
    <row r="106" spans="1:10" x14ac:dyDescent="0.25">
      <c r="A106" s="14">
        <v>41518</v>
      </c>
      <c r="B106" s="15">
        <v>29984275.784078471</v>
      </c>
      <c r="C106" s="13">
        <v>94.9</v>
      </c>
      <c r="D106" s="13">
        <v>26</v>
      </c>
      <c r="E106" s="13">
        <v>263.10000000000002</v>
      </c>
      <c r="F106" s="13">
        <v>20</v>
      </c>
      <c r="G106" s="13">
        <v>21</v>
      </c>
      <c r="H106" s="13">
        <v>1</v>
      </c>
      <c r="I106" s="13">
        <v>105</v>
      </c>
      <c r="J106" s="13">
        <v>1</v>
      </c>
    </row>
    <row r="107" spans="1:10" x14ac:dyDescent="0.25">
      <c r="A107" s="14">
        <v>41548</v>
      </c>
      <c r="B107" s="15">
        <v>31392134.936166354</v>
      </c>
      <c r="C107" s="13">
        <v>184</v>
      </c>
      <c r="D107" s="13">
        <v>2.6</v>
      </c>
      <c r="E107" s="13">
        <v>259.39999999999998</v>
      </c>
      <c r="F107" s="13">
        <v>22</v>
      </c>
      <c r="G107" s="13">
        <v>23</v>
      </c>
      <c r="H107" s="13">
        <v>1</v>
      </c>
      <c r="I107" s="13">
        <v>106</v>
      </c>
      <c r="J107" s="13">
        <v>1</v>
      </c>
    </row>
    <row r="108" spans="1:10" x14ac:dyDescent="0.25">
      <c r="A108" s="17">
        <v>41579</v>
      </c>
      <c r="B108" s="15">
        <v>30556913.865457237</v>
      </c>
      <c r="C108" s="13">
        <v>492.1</v>
      </c>
      <c r="D108" s="13">
        <v>0</v>
      </c>
      <c r="E108" s="13">
        <v>259.10000000000002</v>
      </c>
      <c r="F108" s="13">
        <v>21</v>
      </c>
      <c r="G108" s="13">
        <v>21</v>
      </c>
      <c r="H108" s="13">
        <v>1</v>
      </c>
      <c r="I108" s="13">
        <v>107</v>
      </c>
      <c r="J108" s="13">
        <v>1</v>
      </c>
    </row>
    <row r="109" spans="1:10" x14ac:dyDescent="0.25">
      <c r="A109" s="14">
        <v>41609</v>
      </c>
      <c r="B109" s="15">
        <v>27592562.507682629</v>
      </c>
      <c r="C109" s="13">
        <v>675.7</v>
      </c>
      <c r="D109" s="13">
        <v>0</v>
      </c>
      <c r="E109" s="13">
        <v>257.89999999999998</v>
      </c>
      <c r="F109" s="13">
        <v>20</v>
      </c>
      <c r="G109" s="13">
        <v>22</v>
      </c>
      <c r="H109" s="13">
        <v>0</v>
      </c>
      <c r="I109" s="13">
        <v>108</v>
      </c>
      <c r="J109" s="13">
        <v>1</v>
      </c>
    </row>
    <row r="110" spans="1:10" x14ac:dyDescent="0.25">
      <c r="B110" s="15"/>
    </row>
    <row r="111" spans="1:10" ht="15.75" x14ac:dyDescent="0.25">
      <c r="B111" s="18"/>
    </row>
    <row r="112" spans="1:10" x14ac:dyDescent="0.25">
      <c r="B112" s="19"/>
    </row>
    <row r="113" spans="2:2" x14ac:dyDescent="0.25">
      <c r="B113" s="19"/>
    </row>
    <row r="114" spans="2:2" x14ac:dyDescent="0.25">
      <c r="B114" s="19"/>
    </row>
    <row r="115" spans="2:2" x14ac:dyDescent="0.25">
      <c r="B115" s="19"/>
    </row>
    <row r="116" spans="2:2" x14ac:dyDescent="0.25">
      <c r="B116" s="19"/>
    </row>
    <row r="117" spans="2:2" x14ac:dyDescent="0.25">
      <c r="B117" s="19"/>
    </row>
    <row r="118" spans="2:2" x14ac:dyDescent="0.25">
      <c r="B118" s="20"/>
    </row>
    <row r="119" spans="2:2" x14ac:dyDescent="0.25">
      <c r="B119" s="20"/>
    </row>
    <row r="120" spans="2:2" x14ac:dyDescent="0.25">
      <c r="B120" s="20"/>
    </row>
    <row r="121" spans="2:2" x14ac:dyDescent="0.25">
      <c r="B121" s="20"/>
    </row>
    <row r="122" spans="2:2" x14ac:dyDescent="0.25">
      <c r="B122" s="20"/>
    </row>
    <row r="123" spans="2:2" x14ac:dyDescent="0.25">
      <c r="B123" s="20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2:C14"/>
  <sheetViews>
    <sheetView workbookViewId="0">
      <selection activeCell="A2" sqref="A2:C14"/>
    </sheetView>
  </sheetViews>
  <sheetFormatPr defaultRowHeight="15" x14ac:dyDescent="0.25"/>
  <cols>
    <col min="1" max="1" width="5" customWidth="1"/>
    <col min="2" max="2" width="11.5703125" customWidth="1"/>
    <col min="3" max="3" width="17.5703125" customWidth="1"/>
  </cols>
  <sheetData>
    <row r="2" spans="1:3" x14ac:dyDescent="0.25">
      <c r="A2" s="6" t="s">
        <v>41</v>
      </c>
    </row>
    <row r="3" spans="1:3" x14ac:dyDescent="0.25">
      <c r="B3" t="s">
        <v>33</v>
      </c>
      <c r="C3" t="s">
        <v>40</v>
      </c>
    </row>
    <row r="4" spans="1:3" x14ac:dyDescent="0.25">
      <c r="A4" s="3">
        <v>2005</v>
      </c>
      <c r="B4" s="4">
        <v>415128037.37</v>
      </c>
      <c r="C4" s="4">
        <v>407349532.27054507</v>
      </c>
    </row>
    <row r="5" spans="1:3" x14ac:dyDescent="0.25">
      <c r="A5" s="3">
        <v>2006</v>
      </c>
      <c r="B5" s="4">
        <v>409556912.35000002</v>
      </c>
      <c r="C5" s="4">
        <v>402161736.35177773</v>
      </c>
    </row>
    <row r="6" spans="1:3" x14ac:dyDescent="0.25">
      <c r="A6" s="3">
        <v>2007</v>
      </c>
      <c r="B6" s="4">
        <v>404758924.67999995</v>
      </c>
      <c r="C6" s="4">
        <v>403098911.27244711</v>
      </c>
    </row>
    <row r="7" spans="1:3" x14ac:dyDescent="0.25">
      <c r="A7" s="3">
        <v>2008</v>
      </c>
      <c r="B7" s="4">
        <v>385087341</v>
      </c>
      <c r="C7" s="4">
        <v>400312070.1300348</v>
      </c>
    </row>
    <row r="8" spans="1:3" x14ac:dyDescent="0.25">
      <c r="A8" s="3">
        <v>2009</v>
      </c>
      <c r="B8" s="4">
        <v>344781982.59999996</v>
      </c>
      <c r="C8" s="4">
        <v>367770037.47727811</v>
      </c>
    </row>
    <row r="9" spans="1:3" x14ac:dyDescent="0.25">
      <c r="A9" s="3">
        <v>2010</v>
      </c>
      <c r="B9" s="4">
        <v>368453232.00999999</v>
      </c>
      <c r="C9" s="4">
        <v>365744527.24625081</v>
      </c>
    </row>
    <row r="10" spans="1:3" x14ac:dyDescent="0.25">
      <c r="A10" s="3">
        <v>2011</v>
      </c>
      <c r="B10" s="4">
        <v>379222059.31</v>
      </c>
      <c r="C10" s="4">
        <v>367530091.54692405</v>
      </c>
    </row>
    <row r="11" spans="1:3" x14ac:dyDescent="0.25">
      <c r="A11" s="3">
        <v>2012</v>
      </c>
      <c r="B11" s="4">
        <v>377856479.81999999</v>
      </c>
      <c r="C11" s="4">
        <v>366338113.88806403</v>
      </c>
    </row>
    <row r="12" spans="1:3" x14ac:dyDescent="0.25">
      <c r="A12" s="3">
        <v>2013</v>
      </c>
      <c r="B12" s="4">
        <v>359953516.05000001</v>
      </c>
      <c r="C12" s="4">
        <v>362767395.87780023</v>
      </c>
    </row>
    <row r="13" spans="1:3" x14ac:dyDescent="0.25">
      <c r="A13" s="3">
        <v>2014</v>
      </c>
      <c r="B13" s="4"/>
      <c r="C13" s="4">
        <v>363291397.62861764</v>
      </c>
    </row>
    <row r="14" spans="1:3" x14ac:dyDescent="0.25">
      <c r="A14" s="3">
        <v>2015</v>
      </c>
      <c r="B14" s="4"/>
      <c r="C14" s="4">
        <v>364143594.9895308</v>
      </c>
    </row>
  </sheetData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2:E14"/>
  <sheetViews>
    <sheetView workbookViewId="0">
      <selection activeCell="J13" sqref="J13"/>
    </sheetView>
  </sheetViews>
  <sheetFormatPr defaultRowHeight="15" x14ac:dyDescent="0.25"/>
  <cols>
    <col min="2" max="2" width="11.5703125" style="1" bestFit="1" customWidth="1"/>
    <col min="3" max="3" width="9.5703125" style="1" bestFit="1" customWidth="1"/>
    <col min="4" max="4" width="17.5703125" style="1" bestFit="1" customWidth="1"/>
    <col min="5" max="5" width="9.5703125" style="1" bestFit="1" customWidth="1"/>
  </cols>
  <sheetData>
    <row r="2" spans="1:5" x14ac:dyDescent="0.25">
      <c r="A2" s="6" t="s">
        <v>41</v>
      </c>
    </row>
    <row r="3" spans="1:5" x14ac:dyDescent="0.25">
      <c r="A3" s="1"/>
      <c r="B3" s="1" t="s">
        <v>33</v>
      </c>
      <c r="C3" s="1" t="s">
        <v>42</v>
      </c>
      <c r="D3" s="1" t="s">
        <v>40</v>
      </c>
      <c r="E3" s="1" t="s">
        <v>42</v>
      </c>
    </row>
    <row r="4" spans="1:5" x14ac:dyDescent="0.25">
      <c r="A4" s="1">
        <v>2005</v>
      </c>
      <c r="B4" s="8">
        <v>415128037.37</v>
      </c>
      <c r="C4" s="8"/>
      <c r="D4" s="8">
        <v>407349532.27054507</v>
      </c>
    </row>
    <row r="5" spans="1:5" x14ac:dyDescent="0.25">
      <c r="A5" s="1">
        <v>2006</v>
      </c>
      <c r="B5" s="8">
        <v>409556912.35000002</v>
      </c>
      <c r="C5" s="9">
        <f>B5/B4-1</f>
        <v>-1.3420257170041472E-2</v>
      </c>
      <c r="D5" s="8">
        <v>402161736.35177773</v>
      </c>
      <c r="E5" s="9">
        <f>D5/D4-1</f>
        <v>-1.2735490058993881E-2</v>
      </c>
    </row>
    <row r="6" spans="1:5" x14ac:dyDescent="0.25">
      <c r="A6" s="1">
        <v>2007</v>
      </c>
      <c r="B6" s="8">
        <v>404758924.67999995</v>
      </c>
      <c r="C6" s="9">
        <f t="shared" ref="C6:C12" si="0">B6/B5-1</f>
        <v>-1.1715069445341952E-2</v>
      </c>
      <c r="D6" s="8">
        <v>403098911.27244711</v>
      </c>
      <c r="E6" s="9">
        <f t="shared" ref="E6:E14" si="1">D6/D5-1</f>
        <v>2.3303433319414868E-3</v>
      </c>
    </row>
    <row r="7" spans="1:5" x14ac:dyDescent="0.25">
      <c r="A7" s="1">
        <v>2008</v>
      </c>
      <c r="B7" s="8">
        <v>385087341</v>
      </c>
      <c r="C7" s="9">
        <f t="shared" si="0"/>
        <v>-4.8600741035054851E-2</v>
      </c>
      <c r="D7" s="8">
        <v>400312070.1300348</v>
      </c>
      <c r="E7" s="9">
        <f t="shared" si="1"/>
        <v>-6.9135417250698605E-3</v>
      </c>
    </row>
    <row r="8" spans="1:5" x14ac:dyDescent="0.25">
      <c r="A8" s="1">
        <v>2009</v>
      </c>
      <c r="B8" s="8">
        <v>344781982.59999996</v>
      </c>
      <c r="C8" s="9">
        <f t="shared" si="0"/>
        <v>-0.10466549820966464</v>
      </c>
      <c r="D8" s="8">
        <v>367770037.47727811</v>
      </c>
      <c r="E8" s="9">
        <f t="shared" si="1"/>
        <v>-8.1291659884714318E-2</v>
      </c>
    </row>
    <row r="9" spans="1:5" x14ac:dyDescent="0.25">
      <c r="A9" s="1">
        <v>2010</v>
      </c>
      <c r="B9" s="8">
        <v>368453232.00999999</v>
      </c>
      <c r="C9" s="9">
        <f t="shared" si="0"/>
        <v>6.865570303730828E-2</v>
      </c>
      <c r="D9" s="8">
        <v>365744527.24625081</v>
      </c>
      <c r="E9" s="9">
        <f t="shared" si="1"/>
        <v>-5.5075455437352261E-3</v>
      </c>
    </row>
    <row r="10" spans="1:5" x14ac:dyDescent="0.25">
      <c r="A10" s="1">
        <v>2011</v>
      </c>
      <c r="B10" s="8">
        <v>379222059.31</v>
      </c>
      <c r="C10" s="9">
        <f t="shared" si="0"/>
        <v>2.9227121285525071E-2</v>
      </c>
      <c r="D10" s="8">
        <v>367530091.54692405</v>
      </c>
      <c r="E10" s="9">
        <f t="shared" si="1"/>
        <v>4.8819986839367946E-3</v>
      </c>
    </row>
    <row r="11" spans="1:5" x14ac:dyDescent="0.25">
      <c r="A11" s="1">
        <v>2012</v>
      </c>
      <c r="B11" s="8">
        <v>377856479.81999999</v>
      </c>
      <c r="C11" s="9">
        <f t="shared" si="0"/>
        <v>-3.6010022530986729E-3</v>
      </c>
      <c r="D11" s="8">
        <v>366338113.88806403</v>
      </c>
      <c r="E11" s="9">
        <f t="shared" si="1"/>
        <v>-3.2432110629173616E-3</v>
      </c>
    </row>
    <row r="12" spans="1:5" x14ac:dyDescent="0.25">
      <c r="A12" s="1">
        <v>2013</v>
      </c>
      <c r="B12" s="8">
        <v>359953516.05000001</v>
      </c>
      <c r="C12" s="9">
        <f t="shared" si="0"/>
        <v>-4.7380327521519439E-2</v>
      </c>
      <c r="D12" s="8">
        <v>362767395.87780023</v>
      </c>
      <c r="E12" s="9">
        <f t="shared" si="1"/>
        <v>-9.7470557250148859E-3</v>
      </c>
    </row>
    <row r="13" spans="1:5" x14ac:dyDescent="0.25">
      <c r="A13" s="12">
        <v>2014</v>
      </c>
      <c r="B13" s="11"/>
      <c r="C13" s="10"/>
      <c r="D13" s="11">
        <v>363291397.62861764</v>
      </c>
      <c r="E13" s="10">
        <f t="shared" si="1"/>
        <v>1.4444565767810502E-3</v>
      </c>
    </row>
    <row r="14" spans="1:5" x14ac:dyDescent="0.25">
      <c r="A14" s="12">
        <v>2015</v>
      </c>
      <c r="B14" s="11"/>
      <c r="C14" s="10"/>
      <c r="D14" s="11">
        <v>364143594.9895308</v>
      </c>
      <c r="E14" s="10">
        <f t="shared" si="1"/>
        <v>2.3457680706888695E-3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E22"/>
  <sheetViews>
    <sheetView workbookViewId="0">
      <selection activeCell="A12" sqref="A12"/>
    </sheetView>
  </sheetViews>
  <sheetFormatPr defaultRowHeight="15" x14ac:dyDescent="0.25"/>
  <cols>
    <col min="1" max="1" width="53.42578125" bestFit="1" customWidth="1"/>
    <col min="2" max="2" width="12.7109375" bestFit="1" customWidth="1"/>
    <col min="3" max="3" width="18.7109375" bestFit="1" customWidth="1"/>
  </cols>
  <sheetData>
    <row r="1" spans="1:5" x14ac:dyDescent="0.25">
      <c r="A1" t="s">
        <v>1</v>
      </c>
    </row>
    <row r="2" spans="1:5" x14ac:dyDescent="0.25">
      <c r="A2" t="s">
        <v>2</v>
      </c>
    </row>
    <row r="4" spans="1:5" x14ac:dyDescent="0.25">
      <c r="B4" t="s">
        <v>3</v>
      </c>
      <c r="C4" t="s">
        <v>4</v>
      </c>
      <c r="D4" t="s">
        <v>5</v>
      </c>
      <c r="E4" t="s">
        <v>6</v>
      </c>
    </row>
    <row r="5" spans="1:5" x14ac:dyDescent="0.25">
      <c r="A5" t="s">
        <v>7</v>
      </c>
      <c r="B5">
        <v>-4534224.5871043196</v>
      </c>
      <c r="C5">
        <v>10679031.8599042</v>
      </c>
      <c r="D5">
        <v>-0.42459135309153201</v>
      </c>
      <c r="E5">
        <v>0.67205591714291801</v>
      </c>
    </row>
    <row r="6" spans="1:5" x14ac:dyDescent="0.25">
      <c r="A6" t="s">
        <v>8</v>
      </c>
      <c r="B6">
        <v>2794.8590020536899</v>
      </c>
      <c r="C6">
        <v>1109.3499023081399</v>
      </c>
      <c r="D6">
        <v>2.5193665192908301</v>
      </c>
      <c r="E6">
        <v>1.3356968195641699E-2</v>
      </c>
    </row>
    <row r="7" spans="1:5" x14ac:dyDescent="0.25">
      <c r="A7" t="s">
        <v>9</v>
      </c>
      <c r="B7">
        <v>17955.854763447802</v>
      </c>
      <c r="C7">
        <v>7140.2366506999697</v>
      </c>
      <c r="D7">
        <v>2.5147422476099002</v>
      </c>
      <c r="E7">
        <v>1.3522506057269901E-2</v>
      </c>
    </row>
    <row r="8" spans="1:5" x14ac:dyDescent="0.25">
      <c r="A8" t="s">
        <v>10</v>
      </c>
      <c r="B8">
        <v>89837.661583519206</v>
      </c>
      <c r="C8">
        <v>37930.012984281297</v>
      </c>
      <c r="D8">
        <v>2.3685112267361799</v>
      </c>
      <c r="E8">
        <v>1.9801592877078E-2</v>
      </c>
    </row>
    <row r="9" spans="1:5" x14ac:dyDescent="0.25">
      <c r="A9" t="s">
        <v>11</v>
      </c>
      <c r="B9">
        <v>1064821.2802096901</v>
      </c>
      <c r="C9">
        <v>237480.03238884901</v>
      </c>
      <c r="D9">
        <v>4.4838349965615301</v>
      </c>
      <c r="E9" s="2">
        <v>1.9755652972062901E-5</v>
      </c>
    </row>
    <row r="10" spans="1:5" x14ac:dyDescent="0.25">
      <c r="A10" t="s">
        <v>12</v>
      </c>
      <c r="B10">
        <v>-437915.32968447398</v>
      </c>
      <c r="C10">
        <v>272089.82560842403</v>
      </c>
      <c r="D10">
        <v>-1.60945132257424</v>
      </c>
      <c r="E10">
        <v>0.11070195971409801</v>
      </c>
    </row>
    <row r="11" spans="1:5" x14ac:dyDescent="0.25">
      <c r="A11" t="s">
        <v>13</v>
      </c>
      <c r="B11">
        <v>1009449.64079478</v>
      </c>
      <c r="C11">
        <v>419783.88889098598</v>
      </c>
      <c r="D11">
        <v>2.4046888589783899</v>
      </c>
      <c r="E11">
        <v>1.8045001442528401E-2</v>
      </c>
    </row>
    <row r="12" spans="1:5" x14ac:dyDescent="0.25">
      <c r="A12" t="s">
        <v>43</v>
      </c>
      <c r="B12">
        <v>-21427.740539672599</v>
      </c>
      <c r="C12">
        <v>10880.8162145651</v>
      </c>
      <c r="D12">
        <v>-1.9693137092959501</v>
      </c>
      <c r="E12">
        <v>5.1712073303218198E-2</v>
      </c>
    </row>
    <row r="13" spans="1:5" x14ac:dyDescent="0.25">
      <c r="A13" t="s">
        <v>44</v>
      </c>
      <c r="B13">
        <v>-655118.487577099</v>
      </c>
      <c r="C13">
        <v>1010305.74306867</v>
      </c>
      <c r="D13">
        <v>-0.64843587406249903</v>
      </c>
      <c r="E13">
        <v>0.518204304659724</v>
      </c>
    </row>
    <row r="15" spans="1:5" x14ac:dyDescent="0.25">
      <c r="A15" t="s">
        <v>14</v>
      </c>
      <c r="B15">
        <v>31896282.270277798</v>
      </c>
      <c r="C15" t="s">
        <v>15</v>
      </c>
      <c r="D15">
        <v>2414677.3802274498</v>
      </c>
    </row>
    <row r="16" spans="1:5" x14ac:dyDescent="0.25">
      <c r="A16" t="s">
        <v>16</v>
      </c>
      <c r="B16">
        <v>231760886171023</v>
      </c>
      <c r="C16" t="s">
        <v>17</v>
      </c>
      <c r="D16">
        <v>1530038.9054636999</v>
      </c>
    </row>
    <row r="17" spans="1:4" x14ac:dyDescent="0.25">
      <c r="A17" t="s">
        <v>18</v>
      </c>
      <c r="B17">
        <v>0.62851769001914304</v>
      </c>
      <c r="C17" t="s">
        <v>19</v>
      </c>
      <c r="D17">
        <v>0.59849891749543704</v>
      </c>
    </row>
    <row r="18" spans="1:4" x14ac:dyDescent="0.25">
      <c r="A18" t="s">
        <v>45</v>
      </c>
      <c r="B18">
        <v>20.9374880176331</v>
      </c>
      <c r="C18" t="s">
        <v>20</v>
      </c>
      <c r="D18" s="2">
        <v>3.0152682907864501E-18</v>
      </c>
    </row>
    <row r="19" spans="1:4" x14ac:dyDescent="0.25">
      <c r="A19" t="s">
        <v>21</v>
      </c>
      <c r="B19">
        <v>-1686.5535491455901</v>
      </c>
      <c r="C19" t="s">
        <v>22</v>
      </c>
      <c r="D19">
        <v>3391.1070982911701</v>
      </c>
    </row>
    <row r="20" spans="1:4" x14ac:dyDescent="0.25">
      <c r="A20" t="s">
        <v>23</v>
      </c>
      <c r="B20">
        <v>3415.2462793352902</v>
      </c>
      <c r="C20" t="s">
        <v>24</v>
      </c>
      <c r="D20">
        <v>3400.8946594314498</v>
      </c>
    </row>
    <row r="21" spans="1:4" x14ac:dyDescent="0.25">
      <c r="A21" t="s">
        <v>25</v>
      </c>
      <c r="B21">
        <v>0.45516442741483798</v>
      </c>
      <c r="C21" t="s">
        <v>26</v>
      </c>
      <c r="D21">
        <v>1.06299063659217</v>
      </c>
    </row>
    <row r="22" spans="1:4" x14ac:dyDescent="0.25">
      <c r="A22" t="s">
        <v>27</v>
      </c>
      <c r="B22">
        <v>0.67534000000000005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D17"/>
  <sheetViews>
    <sheetView showGridLines="0" tabSelected="1" workbookViewId="0">
      <selection activeCell="C4" sqref="C4"/>
    </sheetView>
  </sheetViews>
  <sheetFormatPr defaultRowHeight="15" x14ac:dyDescent="0.25"/>
  <cols>
    <col min="1" max="1" width="53.42578125" bestFit="1" customWidth="1"/>
    <col min="2" max="2" width="12.7109375" style="26" bestFit="1" customWidth="1"/>
    <col min="3" max="3" width="18.7109375" style="26" bestFit="1" customWidth="1"/>
    <col min="4" max="4" width="12" style="26" bestFit="1" customWidth="1"/>
  </cols>
  <sheetData>
    <row r="1" spans="1:4" x14ac:dyDescent="0.25">
      <c r="A1" t="s">
        <v>1</v>
      </c>
    </row>
    <row r="2" spans="1:4" x14ac:dyDescent="0.25">
      <c r="A2" t="s">
        <v>2</v>
      </c>
    </row>
    <row r="4" spans="1:4" x14ac:dyDescent="0.25">
      <c r="B4" s="26" t="s">
        <v>3</v>
      </c>
      <c r="C4" s="26" t="s">
        <v>5</v>
      </c>
      <c r="D4" s="26" t="s">
        <v>6</v>
      </c>
    </row>
    <row r="5" spans="1:4" x14ac:dyDescent="0.25">
      <c r="A5" t="s">
        <v>7</v>
      </c>
      <c r="B5" s="26">
        <v>-4534224.5871043196</v>
      </c>
      <c r="C5" s="26">
        <v>-0.42459135309153201</v>
      </c>
      <c r="D5" s="26">
        <v>0.67205591714291801</v>
      </c>
    </row>
    <row r="6" spans="1:4" x14ac:dyDescent="0.25">
      <c r="A6" t="s">
        <v>8</v>
      </c>
      <c r="B6" s="26">
        <v>2794.8590020536899</v>
      </c>
      <c r="C6" s="26">
        <v>2.5193665192908301</v>
      </c>
      <c r="D6" s="26">
        <v>1.3356968195641699E-2</v>
      </c>
    </row>
    <row r="7" spans="1:4" x14ac:dyDescent="0.25">
      <c r="A7" t="s">
        <v>9</v>
      </c>
      <c r="B7" s="26">
        <v>17955.854763447802</v>
      </c>
      <c r="C7" s="26">
        <v>2.5147422476099002</v>
      </c>
      <c r="D7" s="26">
        <v>1.3522506057269901E-2</v>
      </c>
    </row>
    <row r="8" spans="1:4" x14ac:dyDescent="0.25">
      <c r="A8" t="s">
        <v>10</v>
      </c>
      <c r="B8" s="26">
        <v>89837.661583519206</v>
      </c>
      <c r="C8" s="26">
        <v>2.3685112267361799</v>
      </c>
      <c r="D8" s="26">
        <v>1.9801592877078E-2</v>
      </c>
    </row>
    <row r="9" spans="1:4" x14ac:dyDescent="0.25">
      <c r="A9" t="s">
        <v>11</v>
      </c>
      <c r="B9" s="26">
        <v>1064821.2802096901</v>
      </c>
      <c r="C9" s="26">
        <v>4.4838349965615301</v>
      </c>
      <c r="D9" s="27">
        <v>1.9755652972062901E-5</v>
      </c>
    </row>
    <row r="10" spans="1:4" x14ac:dyDescent="0.25">
      <c r="A10" t="s">
        <v>12</v>
      </c>
      <c r="B10" s="26">
        <v>-437915.32968447398</v>
      </c>
      <c r="C10" s="26">
        <v>-1.60945132257424</v>
      </c>
      <c r="D10" s="26">
        <v>0.11070195971409801</v>
      </c>
    </row>
    <row r="11" spans="1:4" x14ac:dyDescent="0.25">
      <c r="A11" t="s">
        <v>13</v>
      </c>
      <c r="B11" s="26">
        <v>1009449.64079478</v>
      </c>
      <c r="C11" s="26">
        <v>2.4046888589783899</v>
      </c>
      <c r="D11" s="26">
        <v>1.8045001442528401E-2</v>
      </c>
    </row>
    <row r="12" spans="1:4" x14ac:dyDescent="0.25">
      <c r="A12" t="s">
        <v>43</v>
      </c>
      <c r="B12" s="26">
        <v>-21427.740539672599</v>
      </c>
      <c r="C12" s="26">
        <v>-1.9693137092959501</v>
      </c>
      <c r="D12" s="26">
        <v>5.1712073303218198E-2</v>
      </c>
    </row>
    <row r="13" spans="1:4" x14ac:dyDescent="0.25">
      <c r="A13" t="s">
        <v>44</v>
      </c>
      <c r="B13" s="26">
        <v>-655118.487577099</v>
      </c>
      <c r="C13" s="26">
        <v>-0.64843587406249903</v>
      </c>
      <c r="D13" s="26">
        <v>0.518204304659724</v>
      </c>
    </row>
    <row r="15" spans="1:4" x14ac:dyDescent="0.25">
      <c r="A15" t="s">
        <v>18</v>
      </c>
      <c r="B15" s="26">
        <v>0.62851769001914304</v>
      </c>
      <c r="C15" s="26" t="s">
        <v>19</v>
      </c>
      <c r="D15" s="26">
        <v>0.59849891749543704</v>
      </c>
    </row>
    <row r="16" spans="1:4" x14ac:dyDescent="0.25">
      <c r="A16" t="s">
        <v>45</v>
      </c>
      <c r="B16" s="26">
        <v>20.9374880176331</v>
      </c>
      <c r="C16" s="26" t="s">
        <v>20</v>
      </c>
      <c r="D16" s="27">
        <v>3.0152682907864501E-18</v>
      </c>
    </row>
    <row r="17" spans="1:4" x14ac:dyDescent="0.25">
      <c r="A17" t="s">
        <v>27</v>
      </c>
      <c r="B17" s="26">
        <v>0.67534000000000005</v>
      </c>
      <c r="C17" s="26" t="s">
        <v>26</v>
      </c>
      <c r="D17" s="26">
        <v>1.06299063659217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U123"/>
  <sheetViews>
    <sheetView workbookViewId="0">
      <selection activeCell="M1" sqref="M1:T1"/>
    </sheetView>
  </sheetViews>
  <sheetFormatPr defaultRowHeight="15" x14ac:dyDescent="0.25"/>
  <cols>
    <col min="1" max="1" width="9.140625" style="13"/>
    <col min="2" max="2" width="15" style="13" customWidth="1"/>
    <col min="3" max="4" width="12.140625" style="13" customWidth="1"/>
    <col min="5" max="16384" width="9.140625" style="13"/>
  </cols>
  <sheetData>
    <row r="1" spans="1:21" x14ac:dyDescent="0.25">
      <c r="A1" s="13" t="s">
        <v>28</v>
      </c>
      <c r="B1" s="13" t="s">
        <v>29</v>
      </c>
      <c r="C1" s="13" t="s">
        <v>8</v>
      </c>
      <c r="D1" s="13" t="s">
        <v>9</v>
      </c>
      <c r="E1" s="13" t="s">
        <v>10</v>
      </c>
      <c r="F1" s="13" t="s">
        <v>11</v>
      </c>
      <c r="G1" s="13" t="s">
        <v>12</v>
      </c>
      <c r="H1" s="13" t="s">
        <v>13</v>
      </c>
      <c r="I1" s="13" t="s">
        <v>43</v>
      </c>
      <c r="J1" s="13" t="s">
        <v>44</v>
      </c>
      <c r="L1" s="13" t="s">
        <v>30</v>
      </c>
      <c r="M1" s="13" t="s">
        <v>8</v>
      </c>
      <c r="N1" s="13" t="s">
        <v>9</v>
      </c>
      <c r="O1" s="13" t="s">
        <v>10</v>
      </c>
      <c r="P1" s="13" t="s">
        <v>11</v>
      </c>
      <c r="Q1" s="13" t="s">
        <v>12</v>
      </c>
      <c r="R1" s="13" t="s">
        <v>13</v>
      </c>
      <c r="S1" s="13" t="s">
        <v>43</v>
      </c>
      <c r="T1" s="13" t="s">
        <v>44</v>
      </c>
      <c r="U1" s="13" t="s">
        <v>31</v>
      </c>
    </row>
    <row r="2" spans="1:21" x14ac:dyDescent="0.25">
      <c r="A2" s="14">
        <v>38353</v>
      </c>
      <c r="B2" s="15">
        <v>35760520.064938888</v>
      </c>
      <c r="C2" s="13">
        <v>775.7</v>
      </c>
      <c r="D2" s="13">
        <v>0</v>
      </c>
      <c r="E2" s="13">
        <v>262.8</v>
      </c>
      <c r="F2" s="13">
        <v>20</v>
      </c>
      <c r="G2" s="13">
        <v>21</v>
      </c>
      <c r="H2" s="13">
        <v>0</v>
      </c>
      <c r="I2" s="13">
        <v>1</v>
      </c>
      <c r="J2" s="13">
        <v>0</v>
      </c>
      <c r="L2" s="13">
        <f t="shared" ref="L2:L33" si="0">const</f>
        <v>-4534224.5871043196</v>
      </c>
      <c r="M2" s="13">
        <f t="shared" ref="M2:M33" si="1">LondonHDD*C2</f>
        <v>2167972.1278930474</v>
      </c>
      <c r="N2" s="13">
        <f t="shared" ref="N2:N33" si="2">LondonCDD*D2</f>
        <v>0</v>
      </c>
      <c r="O2" s="13">
        <f t="shared" ref="O2:O33" si="3">LONFTE*E2</f>
        <v>23609337.464148849</v>
      </c>
      <c r="P2" s="13">
        <f t="shared" ref="P2:P33" si="4">PeakDays*F2</f>
        <v>21296425.604193803</v>
      </c>
      <c r="Q2" s="13">
        <f t="shared" ref="Q2:Q33" si="5">WorkDays*G2</f>
        <v>-9196221.9233739544</v>
      </c>
      <c r="R2" s="13">
        <f t="shared" ref="R2:R33" si="6">Shoulder1*H2</f>
        <v>0</v>
      </c>
      <c r="S2" s="13">
        <f t="shared" ref="S2:S33" si="7">Increment*I2</f>
        <v>-21427.740539672599</v>
      </c>
      <c r="T2" s="13">
        <f t="shared" ref="T2:T33" si="8">Recession*J2</f>
        <v>0</v>
      </c>
      <c r="U2" s="13">
        <f t="shared" ref="U2:U33" si="9">SUM(L2:T2)</f>
        <v>33321860.945217755</v>
      </c>
    </row>
    <row r="3" spans="1:21" x14ac:dyDescent="0.25">
      <c r="A3" s="14">
        <v>38384</v>
      </c>
      <c r="B3" s="16">
        <v>33282584.380056243</v>
      </c>
      <c r="C3" s="13">
        <v>650.9</v>
      </c>
      <c r="D3" s="13">
        <v>0</v>
      </c>
      <c r="E3" s="13">
        <v>262.7</v>
      </c>
      <c r="F3" s="13">
        <v>20</v>
      </c>
      <c r="G3" s="13">
        <v>20</v>
      </c>
      <c r="H3" s="13">
        <v>0</v>
      </c>
      <c r="I3" s="13">
        <v>2</v>
      </c>
      <c r="J3" s="13">
        <v>0</v>
      </c>
      <c r="L3" s="13">
        <f t="shared" si="0"/>
        <v>-4534224.5871043196</v>
      </c>
      <c r="M3" s="13">
        <f t="shared" si="1"/>
        <v>1819173.7244367467</v>
      </c>
      <c r="N3" s="13">
        <f t="shared" si="2"/>
        <v>0</v>
      </c>
      <c r="O3" s="13">
        <f t="shared" si="3"/>
        <v>23600353.697990496</v>
      </c>
      <c r="P3" s="13">
        <f t="shared" si="4"/>
        <v>21296425.604193803</v>
      </c>
      <c r="Q3" s="13">
        <f t="shared" si="5"/>
        <v>-8758306.5936894789</v>
      </c>
      <c r="R3" s="13">
        <f t="shared" si="6"/>
        <v>0</v>
      </c>
      <c r="S3" s="13">
        <f t="shared" si="7"/>
        <v>-42855.481079345198</v>
      </c>
      <c r="T3" s="13">
        <f t="shared" si="8"/>
        <v>0</v>
      </c>
      <c r="U3" s="13">
        <f t="shared" si="9"/>
        <v>33380566.364747901</v>
      </c>
    </row>
    <row r="4" spans="1:21" x14ac:dyDescent="0.25">
      <c r="A4" s="14">
        <v>38412</v>
      </c>
      <c r="B4" s="15">
        <v>35020005.949750938</v>
      </c>
      <c r="C4" s="13">
        <v>645</v>
      </c>
      <c r="D4" s="13">
        <v>0</v>
      </c>
      <c r="E4" s="13">
        <v>262.5</v>
      </c>
      <c r="F4" s="13">
        <v>21</v>
      </c>
      <c r="G4" s="13">
        <v>23</v>
      </c>
      <c r="H4" s="13">
        <v>1</v>
      </c>
      <c r="I4" s="13">
        <v>3</v>
      </c>
      <c r="J4" s="13">
        <v>0</v>
      </c>
      <c r="L4" s="13">
        <f t="shared" si="0"/>
        <v>-4534224.5871043196</v>
      </c>
      <c r="M4" s="13">
        <f t="shared" si="1"/>
        <v>1802684.05632463</v>
      </c>
      <c r="N4" s="13">
        <f t="shared" si="2"/>
        <v>0</v>
      </c>
      <c r="O4" s="13">
        <f t="shared" si="3"/>
        <v>23582386.165673792</v>
      </c>
      <c r="P4" s="13">
        <f t="shared" si="4"/>
        <v>22361246.884403493</v>
      </c>
      <c r="Q4" s="13">
        <f t="shared" si="5"/>
        <v>-10072052.582742902</v>
      </c>
      <c r="R4" s="13">
        <f t="shared" si="6"/>
        <v>1009449.64079478</v>
      </c>
      <c r="S4" s="13">
        <f t="shared" si="7"/>
        <v>-64283.221619017801</v>
      </c>
      <c r="T4" s="13">
        <f t="shared" si="8"/>
        <v>0</v>
      </c>
      <c r="U4" s="13">
        <f t="shared" si="9"/>
        <v>34085206.355730459</v>
      </c>
    </row>
    <row r="5" spans="1:21" x14ac:dyDescent="0.25">
      <c r="A5" s="14">
        <v>38443</v>
      </c>
      <c r="B5" s="15">
        <v>33245706.110530481</v>
      </c>
      <c r="C5" s="13">
        <v>310.3</v>
      </c>
      <c r="D5" s="13">
        <v>0</v>
      </c>
      <c r="E5" s="13">
        <v>264.7</v>
      </c>
      <c r="F5" s="13">
        <v>21</v>
      </c>
      <c r="G5" s="13">
        <v>21</v>
      </c>
      <c r="H5" s="13">
        <v>1</v>
      </c>
      <c r="I5" s="13">
        <v>4</v>
      </c>
      <c r="J5" s="13">
        <v>0</v>
      </c>
      <c r="L5" s="13">
        <f t="shared" si="0"/>
        <v>-4534224.5871043196</v>
      </c>
      <c r="M5" s="13">
        <f t="shared" si="1"/>
        <v>867244.74833725998</v>
      </c>
      <c r="N5" s="13">
        <f t="shared" si="2"/>
        <v>0</v>
      </c>
      <c r="O5" s="13">
        <f t="shared" si="3"/>
        <v>23780029.021157533</v>
      </c>
      <c r="P5" s="13">
        <f t="shared" si="4"/>
        <v>22361246.884403493</v>
      </c>
      <c r="Q5" s="13">
        <f t="shared" si="5"/>
        <v>-9196221.9233739544</v>
      </c>
      <c r="R5" s="13">
        <f t="shared" si="6"/>
        <v>1009449.64079478</v>
      </c>
      <c r="S5" s="13">
        <f t="shared" si="7"/>
        <v>-85710.962158690396</v>
      </c>
      <c r="T5" s="13">
        <f t="shared" si="8"/>
        <v>0</v>
      </c>
      <c r="U5" s="13">
        <f t="shared" si="9"/>
        <v>34201812.8220561</v>
      </c>
    </row>
    <row r="6" spans="1:21" x14ac:dyDescent="0.25">
      <c r="A6" s="14">
        <v>38473</v>
      </c>
      <c r="B6" s="15">
        <v>33743322.006216019</v>
      </c>
      <c r="C6" s="13">
        <v>198.5</v>
      </c>
      <c r="D6" s="13">
        <v>0</v>
      </c>
      <c r="E6" s="13">
        <v>267.3</v>
      </c>
      <c r="F6" s="13">
        <v>21</v>
      </c>
      <c r="G6" s="13">
        <v>22</v>
      </c>
      <c r="H6" s="13">
        <v>1</v>
      </c>
      <c r="I6" s="13">
        <v>5</v>
      </c>
      <c r="J6" s="13">
        <v>0</v>
      </c>
      <c r="L6" s="13">
        <f t="shared" si="0"/>
        <v>-4534224.5871043196</v>
      </c>
      <c r="M6" s="13">
        <f t="shared" si="1"/>
        <v>554779.51190765749</v>
      </c>
      <c r="N6" s="13">
        <f t="shared" si="2"/>
        <v>0</v>
      </c>
      <c r="O6" s="13">
        <f t="shared" si="3"/>
        <v>24013606.941274684</v>
      </c>
      <c r="P6" s="13">
        <f t="shared" si="4"/>
        <v>22361246.884403493</v>
      </c>
      <c r="Q6" s="13">
        <f t="shared" si="5"/>
        <v>-9634137.2530584279</v>
      </c>
      <c r="R6" s="13">
        <f t="shared" si="6"/>
        <v>1009449.64079478</v>
      </c>
      <c r="S6" s="13">
        <f t="shared" si="7"/>
        <v>-107138.70269836299</v>
      </c>
      <c r="T6" s="13">
        <f t="shared" si="8"/>
        <v>0</v>
      </c>
      <c r="U6" s="13">
        <f t="shared" si="9"/>
        <v>33663582.435519502</v>
      </c>
    </row>
    <row r="7" spans="1:21" x14ac:dyDescent="0.25">
      <c r="A7" s="14">
        <v>38504</v>
      </c>
      <c r="B7" s="15">
        <v>36587979.507661507</v>
      </c>
      <c r="C7" s="13">
        <v>11.4</v>
      </c>
      <c r="D7" s="13">
        <v>121.1</v>
      </c>
      <c r="E7" s="13">
        <v>272.39999999999998</v>
      </c>
      <c r="F7" s="13">
        <v>22</v>
      </c>
      <c r="G7" s="13">
        <v>22</v>
      </c>
      <c r="H7" s="13">
        <v>0</v>
      </c>
      <c r="I7" s="13">
        <v>6</v>
      </c>
      <c r="J7" s="13">
        <v>0</v>
      </c>
      <c r="L7" s="13">
        <f t="shared" si="0"/>
        <v>-4534224.5871043196</v>
      </c>
      <c r="M7" s="13">
        <f t="shared" si="1"/>
        <v>31861.392623412066</v>
      </c>
      <c r="N7" s="13">
        <f t="shared" si="2"/>
        <v>2174454.0118535287</v>
      </c>
      <c r="O7" s="13">
        <f t="shared" si="3"/>
        <v>24471779.015350629</v>
      </c>
      <c r="P7" s="13">
        <f t="shared" si="4"/>
        <v>23426068.164613184</v>
      </c>
      <c r="Q7" s="13">
        <f t="shared" si="5"/>
        <v>-9634137.2530584279</v>
      </c>
      <c r="R7" s="13">
        <f t="shared" si="6"/>
        <v>0</v>
      </c>
      <c r="S7" s="13">
        <f t="shared" si="7"/>
        <v>-128566.4432380356</v>
      </c>
      <c r="T7" s="13">
        <f t="shared" si="8"/>
        <v>0</v>
      </c>
      <c r="U7" s="13">
        <f t="shared" si="9"/>
        <v>35807234.301039971</v>
      </c>
    </row>
    <row r="8" spans="1:21" x14ac:dyDescent="0.25">
      <c r="A8" s="14">
        <v>38534</v>
      </c>
      <c r="B8" s="16">
        <v>32709248.999254607</v>
      </c>
      <c r="C8" s="13">
        <v>1.5</v>
      </c>
      <c r="D8" s="13">
        <v>137.5</v>
      </c>
      <c r="E8" s="13">
        <v>277.5</v>
      </c>
      <c r="F8" s="13">
        <v>20</v>
      </c>
      <c r="G8" s="13">
        <v>21</v>
      </c>
      <c r="H8" s="13">
        <v>0</v>
      </c>
      <c r="I8" s="13">
        <v>7</v>
      </c>
      <c r="J8" s="13">
        <v>0</v>
      </c>
      <c r="L8" s="13">
        <f t="shared" si="0"/>
        <v>-4534224.5871043196</v>
      </c>
      <c r="M8" s="13">
        <f t="shared" si="1"/>
        <v>4192.2885030805346</v>
      </c>
      <c r="N8" s="13">
        <f t="shared" si="2"/>
        <v>2468930.0299740727</v>
      </c>
      <c r="O8" s="13">
        <f t="shared" si="3"/>
        <v>24929951.089426581</v>
      </c>
      <c r="P8" s="13">
        <f t="shared" si="4"/>
        <v>21296425.604193803</v>
      </c>
      <c r="Q8" s="13">
        <f t="shared" si="5"/>
        <v>-9196221.9233739544</v>
      </c>
      <c r="R8" s="13">
        <f t="shared" si="6"/>
        <v>0</v>
      </c>
      <c r="S8" s="13">
        <f t="shared" si="7"/>
        <v>-149994.18377770818</v>
      </c>
      <c r="T8" s="13">
        <f t="shared" si="8"/>
        <v>0</v>
      </c>
      <c r="U8" s="13">
        <f t="shared" si="9"/>
        <v>34819058.31784156</v>
      </c>
    </row>
    <row r="9" spans="1:21" x14ac:dyDescent="0.25">
      <c r="A9" s="14">
        <v>38565</v>
      </c>
      <c r="B9" s="16">
        <v>37603055.463514507</v>
      </c>
      <c r="C9" s="13">
        <v>4.5</v>
      </c>
      <c r="D9" s="13">
        <v>106.3</v>
      </c>
      <c r="E9" s="13">
        <v>280.2</v>
      </c>
      <c r="F9" s="13">
        <v>22</v>
      </c>
      <c r="G9" s="13">
        <v>23</v>
      </c>
      <c r="H9" s="13">
        <v>0</v>
      </c>
      <c r="I9" s="13">
        <v>8</v>
      </c>
      <c r="J9" s="13">
        <v>0</v>
      </c>
      <c r="L9" s="13">
        <f t="shared" si="0"/>
        <v>-4534224.5871043196</v>
      </c>
      <c r="M9" s="13">
        <f t="shared" si="1"/>
        <v>12576.865509241605</v>
      </c>
      <c r="N9" s="13">
        <f t="shared" si="2"/>
        <v>1908707.3613545012</v>
      </c>
      <c r="O9" s="13">
        <f t="shared" si="3"/>
        <v>25172512.775702082</v>
      </c>
      <c r="P9" s="13">
        <f t="shared" si="4"/>
        <v>23426068.164613184</v>
      </c>
      <c r="Q9" s="13">
        <f t="shared" si="5"/>
        <v>-10072052.582742902</v>
      </c>
      <c r="R9" s="13">
        <f t="shared" si="6"/>
        <v>0</v>
      </c>
      <c r="S9" s="13">
        <f t="shared" si="7"/>
        <v>-171421.92431738079</v>
      </c>
      <c r="T9" s="13">
        <f t="shared" si="8"/>
        <v>0</v>
      </c>
      <c r="U9" s="13">
        <f t="shared" si="9"/>
        <v>35742166.073014401</v>
      </c>
    </row>
    <row r="10" spans="1:21" x14ac:dyDescent="0.25">
      <c r="A10" s="14">
        <v>38596</v>
      </c>
      <c r="B10" s="15">
        <v>35241494.209181152</v>
      </c>
      <c r="C10" s="13">
        <v>30.5</v>
      </c>
      <c r="D10" s="13">
        <v>34.700000000000003</v>
      </c>
      <c r="E10" s="13">
        <v>275.89999999999998</v>
      </c>
      <c r="F10" s="13">
        <v>21</v>
      </c>
      <c r="G10" s="13">
        <v>22</v>
      </c>
      <c r="H10" s="13">
        <v>1</v>
      </c>
      <c r="I10" s="13">
        <v>9</v>
      </c>
      <c r="J10" s="13">
        <v>0</v>
      </c>
      <c r="L10" s="13">
        <f t="shared" si="0"/>
        <v>-4534224.5871043196</v>
      </c>
      <c r="M10" s="13">
        <f t="shared" si="1"/>
        <v>85243.199562637543</v>
      </c>
      <c r="N10" s="13">
        <f t="shared" si="2"/>
        <v>623068.16029163881</v>
      </c>
      <c r="O10" s="13">
        <f t="shared" si="3"/>
        <v>24786210.830892947</v>
      </c>
      <c r="P10" s="13">
        <f t="shared" si="4"/>
        <v>22361246.884403493</v>
      </c>
      <c r="Q10" s="13">
        <f t="shared" si="5"/>
        <v>-9634137.2530584279</v>
      </c>
      <c r="R10" s="13">
        <f t="shared" si="6"/>
        <v>1009449.64079478</v>
      </c>
      <c r="S10" s="13">
        <f t="shared" si="7"/>
        <v>-192849.6648570534</v>
      </c>
      <c r="T10" s="13">
        <f t="shared" si="8"/>
        <v>0</v>
      </c>
      <c r="U10" s="13">
        <f t="shared" si="9"/>
        <v>34504007.210925691</v>
      </c>
    </row>
    <row r="11" spans="1:21" x14ac:dyDescent="0.25">
      <c r="A11" s="14">
        <v>38626</v>
      </c>
      <c r="B11" s="15">
        <v>35365464.302791357</v>
      </c>
      <c r="C11" s="13">
        <v>228.3</v>
      </c>
      <c r="D11" s="13">
        <v>8.6999999999999993</v>
      </c>
      <c r="E11" s="13">
        <v>268.8</v>
      </c>
      <c r="F11" s="13">
        <v>20</v>
      </c>
      <c r="G11" s="13">
        <v>21</v>
      </c>
      <c r="H11" s="13">
        <v>1</v>
      </c>
      <c r="I11" s="13">
        <v>10</v>
      </c>
      <c r="J11" s="13">
        <v>0</v>
      </c>
      <c r="L11" s="13">
        <f t="shared" si="0"/>
        <v>-4534224.5871043196</v>
      </c>
      <c r="M11" s="13">
        <f t="shared" si="1"/>
        <v>638066.31016885745</v>
      </c>
      <c r="N11" s="13">
        <f t="shared" si="2"/>
        <v>156215.93644199587</v>
      </c>
      <c r="O11" s="13">
        <f t="shared" si="3"/>
        <v>24148363.433649965</v>
      </c>
      <c r="P11" s="13">
        <f t="shared" si="4"/>
        <v>21296425.604193803</v>
      </c>
      <c r="Q11" s="13">
        <f t="shared" si="5"/>
        <v>-9196221.9233739544</v>
      </c>
      <c r="R11" s="13">
        <f t="shared" si="6"/>
        <v>1009449.64079478</v>
      </c>
      <c r="S11" s="13">
        <f t="shared" si="7"/>
        <v>-214277.40539672598</v>
      </c>
      <c r="T11" s="13">
        <f t="shared" si="8"/>
        <v>0</v>
      </c>
      <c r="U11" s="13">
        <f t="shared" si="9"/>
        <v>33303797.009374402</v>
      </c>
    </row>
    <row r="12" spans="1:21" x14ac:dyDescent="0.25">
      <c r="A12" s="14">
        <v>38657</v>
      </c>
      <c r="B12" s="16">
        <v>34620066.057036527</v>
      </c>
      <c r="C12" s="13">
        <v>392.7</v>
      </c>
      <c r="D12" s="13">
        <v>0</v>
      </c>
      <c r="E12" s="13">
        <v>263</v>
      </c>
      <c r="F12" s="13">
        <v>22</v>
      </c>
      <c r="G12" s="13">
        <v>22</v>
      </c>
      <c r="H12" s="13">
        <v>1</v>
      </c>
      <c r="I12" s="13">
        <v>11</v>
      </c>
      <c r="J12" s="13">
        <v>0</v>
      </c>
      <c r="L12" s="13">
        <f t="shared" si="0"/>
        <v>-4534224.5871043196</v>
      </c>
      <c r="M12" s="13">
        <f t="shared" si="1"/>
        <v>1097541.1301064841</v>
      </c>
      <c r="N12" s="13">
        <f t="shared" si="2"/>
        <v>0</v>
      </c>
      <c r="O12" s="13">
        <f t="shared" si="3"/>
        <v>23627304.996465553</v>
      </c>
      <c r="P12" s="13">
        <f t="shared" si="4"/>
        <v>23426068.164613184</v>
      </c>
      <c r="Q12" s="13">
        <f t="shared" si="5"/>
        <v>-9634137.2530584279</v>
      </c>
      <c r="R12" s="13">
        <f t="shared" si="6"/>
        <v>1009449.64079478</v>
      </c>
      <c r="S12" s="13">
        <f t="shared" si="7"/>
        <v>-235705.14593639859</v>
      </c>
      <c r="T12" s="13">
        <f t="shared" si="8"/>
        <v>0</v>
      </c>
      <c r="U12" s="13">
        <f t="shared" si="9"/>
        <v>34756296.945880853</v>
      </c>
    </row>
    <row r="13" spans="1:21" x14ac:dyDescent="0.25">
      <c r="A13" s="14">
        <v>38687</v>
      </c>
      <c r="B13" s="15">
        <v>31948590.319067784</v>
      </c>
      <c r="C13" s="13">
        <v>702.3</v>
      </c>
      <c r="D13" s="13">
        <v>0</v>
      </c>
      <c r="E13" s="13">
        <v>262</v>
      </c>
      <c r="F13" s="13">
        <v>20</v>
      </c>
      <c r="G13" s="13">
        <v>22</v>
      </c>
      <c r="H13" s="13">
        <v>0</v>
      </c>
      <c r="I13" s="13">
        <v>12</v>
      </c>
      <c r="J13" s="13">
        <v>0</v>
      </c>
      <c r="L13" s="13">
        <f t="shared" si="0"/>
        <v>-4534224.5871043196</v>
      </c>
      <c r="M13" s="13">
        <f t="shared" si="1"/>
        <v>1962829.4771423063</v>
      </c>
      <c r="N13" s="13">
        <f t="shared" si="2"/>
        <v>0</v>
      </c>
      <c r="O13" s="13">
        <f t="shared" si="3"/>
        <v>23537467.334882032</v>
      </c>
      <c r="P13" s="13">
        <f t="shared" si="4"/>
        <v>21296425.604193803</v>
      </c>
      <c r="Q13" s="13">
        <f t="shared" si="5"/>
        <v>-9634137.2530584279</v>
      </c>
      <c r="R13" s="13">
        <f t="shared" si="6"/>
        <v>0</v>
      </c>
      <c r="S13" s="13">
        <f t="shared" si="7"/>
        <v>-257132.8864760712</v>
      </c>
      <c r="T13" s="13">
        <f t="shared" si="8"/>
        <v>0</v>
      </c>
      <c r="U13" s="13">
        <f t="shared" si="9"/>
        <v>32371227.68957933</v>
      </c>
    </row>
    <row r="14" spans="1:21" x14ac:dyDescent="0.25">
      <c r="A14" s="14">
        <v>38718</v>
      </c>
      <c r="B14" s="15">
        <v>35065430.684663229</v>
      </c>
      <c r="C14" s="13">
        <v>554.70000000000005</v>
      </c>
      <c r="D14" s="13">
        <v>0</v>
      </c>
      <c r="E14" s="13">
        <v>260</v>
      </c>
      <c r="F14" s="13">
        <v>21</v>
      </c>
      <c r="G14" s="13">
        <v>22</v>
      </c>
      <c r="H14" s="13">
        <v>0</v>
      </c>
      <c r="I14" s="13">
        <v>13</v>
      </c>
      <c r="J14" s="13">
        <v>0</v>
      </c>
      <c r="L14" s="13">
        <f t="shared" si="0"/>
        <v>-4534224.5871043196</v>
      </c>
      <c r="M14" s="13">
        <f t="shared" si="1"/>
        <v>1550308.2884391819</v>
      </c>
      <c r="N14" s="13">
        <f t="shared" si="2"/>
        <v>0</v>
      </c>
      <c r="O14" s="13">
        <f t="shared" si="3"/>
        <v>23357792.011714995</v>
      </c>
      <c r="P14" s="13">
        <f t="shared" si="4"/>
        <v>22361246.884403493</v>
      </c>
      <c r="Q14" s="13">
        <f t="shared" si="5"/>
        <v>-9634137.2530584279</v>
      </c>
      <c r="R14" s="13">
        <f t="shared" si="6"/>
        <v>0</v>
      </c>
      <c r="S14" s="13">
        <f t="shared" si="7"/>
        <v>-278560.62701574381</v>
      </c>
      <c r="T14" s="13">
        <f t="shared" si="8"/>
        <v>0</v>
      </c>
      <c r="U14" s="13">
        <f t="shared" si="9"/>
        <v>32822424.717379186</v>
      </c>
    </row>
    <row r="15" spans="1:21" x14ac:dyDescent="0.25">
      <c r="A15" s="14">
        <v>38749</v>
      </c>
      <c r="B15" s="15">
        <v>32706575.58220743</v>
      </c>
      <c r="C15" s="13">
        <v>609.29999999999995</v>
      </c>
      <c r="D15" s="13">
        <v>0</v>
      </c>
      <c r="E15" s="13">
        <v>257.39999999999998</v>
      </c>
      <c r="F15" s="13">
        <v>20</v>
      </c>
      <c r="G15" s="13">
        <v>20</v>
      </c>
      <c r="H15" s="13">
        <v>0</v>
      </c>
      <c r="I15" s="13">
        <v>14</v>
      </c>
      <c r="J15" s="13">
        <v>0</v>
      </c>
      <c r="L15" s="13">
        <f t="shared" si="0"/>
        <v>-4534224.5871043196</v>
      </c>
      <c r="M15" s="13">
        <f t="shared" si="1"/>
        <v>1702907.5899513131</v>
      </c>
      <c r="N15" s="13">
        <f t="shared" si="2"/>
        <v>0</v>
      </c>
      <c r="O15" s="13">
        <f t="shared" si="3"/>
        <v>23124214.09159784</v>
      </c>
      <c r="P15" s="13">
        <f t="shared" si="4"/>
        <v>21296425.604193803</v>
      </c>
      <c r="Q15" s="13">
        <f t="shared" si="5"/>
        <v>-8758306.5936894789</v>
      </c>
      <c r="R15" s="13">
        <f t="shared" si="6"/>
        <v>0</v>
      </c>
      <c r="S15" s="13">
        <f t="shared" si="7"/>
        <v>-299988.36755541636</v>
      </c>
      <c r="T15" s="13">
        <f t="shared" si="8"/>
        <v>0</v>
      </c>
      <c r="U15" s="13">
        <f t="shared" si="9"/>
        <v>32531027.737393737</v>
      </c>
    </row>
    <row r="16" spans="1:21" x14ac:dyDescent="0.25">
      <c r="A16" s="14">
        <v>38777</v>
      </c>
      <c r="B16" s="15">
        <v>35840226.988315403</v>
      </c>
      <c r="C16" s="13">
        <v>545.70000000000005</v>
      </c>
      <c r="D16" s="13">
        <v>0</v>
      </c>
      <c r="E16" s="13">
        <v>256</v>
      </c>
      <c r="F16" s="13">
        <v>23</v>
      </c>
      <c r="G16" s="13">
        <v>23</v>
      </c>
      <c r="H16" s="13">
        <v>1</v>
      </c>
      <c r="I16" s="13">
        <v>15</v>
      </c>
      <c r="J16" s="13">
        <v>0</v>
      </c>
      <c r="L16" s="13">
        <f t="shared" si="0"/>
        <v>-4534224.5871043196</v>
      </c>
      <c r="M16" s="13">
        <f t="shared" si="1"/>
        <v>1525154.5574206987</v>
      </c>
      <c r="N16" s="13">
        <f t="shared" si="2"/>
        <v>0</v>
      </c>
      <c r="O16" s="13">
        <f t="shared" si="3"/>
        <v>22998441.365380917</v>
      </c>
      <c r="P16" s="13">
        <f t="shared" si="4"/>
        <v>24490889.444822874</v>
      </c>
      <c r="Q16" s="13">
        <f t="shared" si="5"/>
        <v>-10072052.582742902</v>
      </c>
      <c r="R16" s="13">
        <f t="shared" si="6"/>
        <v>1009449.64079478</v>
      </c>
      <c r="S16" s="13">
        <f t="shared" si="7"/>
        <v>-321416.10809508897</v>
      </c>
      <c r="T16" s="13">
        <f t="shared" si="8"/>
        <v>0</v>
      </c>
      <c r="U16" s="13">
        <f t="shared" si="9"/>
        <v>35096241.730476961</v>
      </c>
    </row>
    <row r="17" spans="1:21" x14ac:dyDescent="0.25">
      <c r="A17" s="14">
        <v>38808</v>
      </c>
      <c r="B17" s="15">
        <v>32127631.665612552</v>
      </c>
      <c r="C17" s="13">
        <v>286.10000000000002</v>
      </c>
      <c r="D17" s="13">
        <v>0</v>
      </c>
      <c r="E17" s="13">
        <v>260.7</v>
      </c>
      <c r="F17" s="13">
        <v>18</v>
      </c>
      <c r="G17" s="13">
        <v>20</v>
      </c>
      <c r="H17" s="13">
        <v>1</v>
      </c>
      <c r="I17" s="13">
        <v>16</v>
      </c>
      <c r="J17" s="13">
        <v>0</v>
      </c>
      <c r="L17" s="13">
        <f t="shared" si="0"/>
        <v>-4534224.5871043196</v>
      </c>
      <c r="M17" s="13">
        <f t="shared" si="1"/>
        <v>799609.16048756079</v>
      </c>
      <c r="N17" s="13">
        <f t="shared" si="2"/>
        <v>0</v>
      </c>
      <c r="O17" s="13">
        <f t="shared" si="3"/>
        <v>23420678.374823455</v>
      </c>
      <c r="P17" s="13">
        <f t="shared" si="4"/>
        <v>19166783.043774422</v>
      </c>
      <c r="Q17" s="13">
        <f t="shared" si="5"/>
        <v>-8758306.5936894789</v>
      </c>
      <c r="R17" s="13">
        <f t="shared" si="6"/>
        <v>1009449.64079478</v>
      </c>
      <c r="S17" s="13">
        <f t="shared" si="7"/>
        <v>-342843.84863476158</v>
      </c>
      <c r="T17" s="13">
        <f t="shared" si="8"/>
        <v>0</v>
      </c>
      <c r="U17" s="13">
        <f t="shared" si="9"/>
        <v>30761145.190451659</v>
      </c>
    </row>
    <row r="18" spans="1:21" x14ac:dyDescent="0.25">
      <c r="A18" s="14">
        <v>38838</v>
      </c>
      <c r="B18" s="16">
        <v>34807518.815837182</v>
      </c>
      <c r="C18" s="13">
        <v>151.9</v>
      </c>
      <c r="D18" s="13">
        <v>22.9</v>
      </c>
      <c r="E18" s="13">
        <v>267.3</v>
      </c>
      <c r="F18" s="13">
        <v>22</v>
      </c>
      <c r="G18" s="13">
        <v>23</v>
      </c>
      <c r="H18" s="13">
        <v>1</v>
      </c>
      <c r="I18" s="13">
        <v>17</v>
      </c>
      <c r="J18" s="13">
        <v>0</v>
      </c>
      <c r="L18" s="13">
        <f t="shared" si="0"/>
        <v>-4534224.5871043196</v>
      </c>
      <c r="M18" s="13">
        <f t="shared" si="1"/>
        <v>424539.08241195552</v>
      </c>
      <c r="N18" s="13">
        <f t="shared" si="2"/>
        <v>411189.07408295461</v>
      </c>
      <c r="O18" s="13">
        <f t="shared" si="3"/>
        <v>24013606.941274684</v>
      </c>
      <c r="P18" s="13">
        <f t="shared" si="4"/>
        <v>23426068.164613184</v>
      </c>
      <c r="Q18" s="13">
        <f t="shared" si="5"/>
        <v>-10072052.582742902</v>
      </c>
      <c r="R18" s="13">
        <f t="shared" si="6"/>
        <v>1009449.64079478</v>
      </c>
      <c r="S18" s="13">
        <f t="shared" si="7"/>
        <v>-364271.58917443419</v>
      </c>
      <c r="T18" s="13">
        <f t="shared" si="8"/>
        <v>0</v>
      </c>
      <c r="U18" s="13">
        <f t="shared" si="9"/>
        <v>34314304.144155897</v>
      </c>
    </row>
    <row r="19" spans="1:21" x14ac:dyDescent="0.25">
      <c r="A19" s="14">
        <v>38869</v>
      </c>
      <c r="B19" s="16">
        <v>35338403.337846056</v>
      </c>
      <c r="C19" s="13">
        <v>26.7</v>
      </c>
      <c r="D19" s="13">
        <v>44.4</v>
      </c>
      <c r="E19" s="13">
        <v>270.7</v>
      </c>
      <c r="F19" s="13">
        <v>22</v>
      </c>
      <c r="G19" s="13">
        <v>22</v>
      </c>
      <c r="H19" s="13">
        <v>0</v>
      </c>
      <c r="I19" s="13">
        <v>18</v>
      </c>
      <c r="J19" s="13">
        <v>0</v>
      </c>
      <c r="L19" s="13">
        <f t="shared" si="0"/>
        <v>-4534224.5871043196</v>
      </c>
      <c r="M19" s="13">
        <f t="shared" si="1"/>
        <v>74622.735354833523</v>
      </c>
      <c r="N19" s="13">
        <f t="shared" si="2"/>
        <v>797239.95149708237</v>
      </c>
      <c r="O19" s="13">
        <f t="shared" si="3"/>
        <v>24319054.990658648</v>
      </c>
      <c r="P19" s="13">
        <f t="shared" si="4"/>
        <v>23426068.164613184</v>
      </c>
      <c r="Q19" s="13">
        <f t="shared" si="5"/>
        <v>-9634137.2530584279</v>
      </c>
      <c r="R19" s="13">
        <f t="shared" si="6"/>
        <v>0</v>
      </c>
      <c r="S19" s="13">
        <f t="shared" si="7"/>
        <v>-385699.3297141068</v>
      </c>
      <c r="T19" s="13">
        <f t="shared" si="8"/>
        <v>0</v>
      </c>
      <c r="U19" s="13">
        <f t="shared" si="9"/>
        <v>34062924.672246896</v>
      </c>
    </row>
    <row r="20" spans="1:21" x14ac:dyDescent="0.25">
      <c r="A20" s="14">
        <v>38899</v>
      </c>
      <c r="B20" s="16">
        <v>33338653.176894248</v>
      </c>
      <c r="C20" s="13">
        <v>3.3</v>
      </c>
      <c r="D20" s="13">
        <v>133.69999999999999</v>
      </c>
      <c r="E20" s="13">
        <v>272.60000000000002</v>
      </c>
      <c r="F20" s="13">
        <v>20</v>
      </c>
      <c r="G20" s="13">
        <v>21</v>
      </c>
      <c r="H20" s="13">
        <v>0</v>
      </c>
      <c r="I20" s="13">
        <v>19</v>
      </c>
      <c r="J20" s="13">
        <v>0</v>
      </c>
      <c r="L20" s="13">
        <f t="shared" si="0"/>
        <v>-4534224.5871043196</v>
      </c>
      <c r="M20" s="13">
        <f t="shared" si="1"/>
        <v>9223.0347067771763</v>
      </c>
      <c r="N20" s="13">
        <f t="shared" si="2"/>
        <v>2400697.781872971</v>
      </c>
      <c r="O20" s="13">
        <f t="shared" si="3"/>
        <v>24489746.547667339</v>
      </c>
      <c r="P20" s="13">
        <f t="shared" si="4"/>
        <v>21296425.604193803</v>
      </c>
      <c r="Q20" s="13">
        <f t="shared" si="5"/>
        <v>-9196221.9233739544</v>
      </c>
      <c r="R20" s="13">
        <f t="shared" si="6"/>
        <v>0</v>
      </c>
      <c r="S20" s="13">
        <f t="shared" si="7"/>
        <v>-407127.07025377935</v>
      </c>
      <c r="T20" s="13">
        <f t="shared" si="8"/>
        <v>0</v>
      </c>
      <c r="U20" s="13">
        <f t="shared" si="9"/>
        <v>34058519.387708835</v>
      </c>
    </row>
    <row r="21" spans="1:21" x14ac:dyDescent="0.25">
      <c r="A21" s="14">
        <v>38930</v>
      </c>
      <c r="B21" s="16">
        <v>36966836.701800145</v>
      </c>
      <c r="C21" s="13">
        <v>5.3</v>
      </c>
      <c r="D21" s="13">
        <v>68.2</v>
      </c>
      <c r="E21" s="13">
        <v>273.3</v>
      </c>
      <c r="F21" s="13">
        <v>22</v>
      </c>
      <c r="G21" s="13">
        <v>23</v>
      </c>
      <c r="H21" s="13">
        <v>0</v>
      </c>
      <c r="I21" s="13">
        <v>20</v>
      </c>
      <c r="J21" s="13">
        <v>0</v>
      </c>
      <c r="L21" s="13">
        <f t="shared" si="0"/>
        <v>-4534224.5871043196</v>
      </c>
      <c r="M21" s="13">
        <f t="shared" si="1"/>
        <v>14812.752710884555</v>
      </c>
      <c r="N21" s="13">
        <f t="shared" si="2"/>
        <v>1224589.2948671402</v>
      </c>
      <c r="O21" s="13">
        <f t="shared" si="3"/>
        <v>24552632.910775799</v>
      </c>
      <c r="P21" s="13">
        <f t="shared" si="4"/>
        <v>23426068.164613184</v>
      </c>
      <c r="Q21" s="13">
        <f t="shared" si="5"/>
        <v>-10072052.582742902</v>
      </c>
      <c r="R21" s="13">
        <f t="shared" si="6"/>
        <v>0</v>
      </c>
      <c r="S21" s="13">
        <f t="shared" si="7"/>
        <v>-428554.81079345196</v>
      </c>
      <c r="T21" s="13">
        <f t="shared" si="8"/>
        <v>0</v>
      </c>
      <c r="U21" s="13">
        <f t="shared" si="9"/>
        <v>34183271.142326333</v>
      </c>
    </row>
    <row r="22" spans="1:21" x14ac:dyDescent="0.25">
      <c r="A22" s="14">
        <v>38961</v>
      </c>
      <c r="B22" s="16">
        <v>33414985.155541372</v>
      </c>
      <c r="C22" s="13">
        <v>98.5</v>
      </c>
      <c r="D22" s="13">
        <v>5</v>
      </c>
      <c r="E22" s="13">
        <v>272.8</v>
      </c>
      <c r="F22" s="13">
        <v>20</v>
      </c>
      <c r="G22" s="13">
        <v>21</v>
      </c>
      <c r="H22" s="13">
        <v>1</v>
      </c>
      <c r="I22" s="13">
        <v>21</v>
      </c>
      <c r="J22" s="13">
        <v>0</v>
      </c>
      <c r="L22" s="13">
        <f t="shared" si="0"/>
        <v>-4534224.5871043196</v>
      </c>
      <c r="M22" s="13">
        <f t="shared" si="1"/>
        <v>275293.61170228844</v>
      </c>
      <c r="N22" s="13">
        <f t="shared" si="2"/>
        <v>89779.273817239009</v>
      </c>
      <c r="O22" s="13">
        <f t="shared" si="3"/>
        <v>24507714.079984039</v>
      </c>
      <c r="P22" s="13">
        <f t="shared" si="4"/>
        <v>21296425.604193803</v>
      </c>
      <c r="Q22" s="13">
        <f t="shared" si="5"/>
        <v>-9196221.9233739544</v>
      </c>
      <c r="R22" s="13">
        <f t="shared" si="6"/>
        <v>1009449.64079478</v>
      </c>
      <c r="S22" s="13">
        <f t="shared" si="7"/>
        <v>-449982.55133312457</v>
      </c>
      <c r="T22" s="13">
        <f t="shared" si="8"/>
        <v>0</v>
      </c>
      <c r="U22" s="13">
        <f t="shared" si="9"/>
        <v>32998233.148680747</v>
      </c>
    </row>
    <row r="23" spans="1:21" x14ac:dyDescent="0.25">
      <c r="A23" s="14">
        <v>38991</v>
      </c>
      <c r="B23" s="15">
        <v>34502725.12435887</v>
      </c>
      <c r="C23" s="13">
        <v>307.89999999999998</v>
      </c>
      <c r="D23" s="13">
        <v>0.7</v>
      </c>
      <c r="E23" s="13">
        <v>270.8</v>
      </c>
      <c r="F23" s="13">
        <v>21</v>
      </c>
      <c r="G23" s="13">
        <v>22</v>
      </c>
      <c r="H23" s="13">
        <v>1</v>
      </c>
      <c r="I23" s="13">
        <v>22</v>
      </c>
      <c r="J23" s="13">
        <v>0</v>
      </c>
      <c r="L23" s="13">
        <f t="shared" si="0"/>
        <v>-4534224.5871043196</v>
      </c>
      <c r="M23" s="13">
        <f t="shared" si="1"/>
        <v>860537.08673233108</v>
      </c>
      <c r="N23" s="13">
        <f t="shared" si="2"/>
        <v>12569.09833441346</v>
      </c>
      <c r="O23" s="13">
        <f t="shared" si="3"/>
        <v>24328038.756817002</v>
      </c>
      <c r="P23" s="13">
        <f t="shared" si="4"/>
        <v>22361246.884403493</v>
      </c>
      <c r="Q23" s="13">
        <f t="shared" si="5"/>
        <v>-9634137.2530584279</v>
      </c>
      <c r="R23" s="13">
        <f t="shared" si="6"/>
        <v>1009449.64079478</v>
      </c>
      <c r="S23" s="13">
        <f t="shared" si="7"/>
        <v>-471410.29187279718</v>
      </c>
      <c r="T23" s="13">
        <f t="shared" si="8"/>
        <v>0</v>
      </c>
      <c r="U23" s="13">
        <f t="shared" si="9"/>
        <v>33932069.33504647</v>
      </c>
    </row>
    <row r="24" spans="1:21" x14ac:dyDescent="0.25">
      <c r="A24" s="14">
        <v>39022</v>
      </c>
      <c r="B24" s="16">
        <v>34819070.067077681</v>
      </c>
      <c r="C24" s="13">
        <v>383.4</v>
      </c>
      <c r="D24" s="13">
        <v>0</v>
      </c>
      <c r="E24" s="13">
        <v>267.10000000000002</v>
      </c>
      <c r="F24" s="13">
        <v>22</v>
      </c>
      <c r="G24" s="13">
        <v>22</v>
      </c>
      <c r="H24" s="13">
        <v>1</v>
      </c>
      <c r="I24" s="13">
        <v>23</v>
      </c>
      <c r="J24" s="13">
        <v>0</v>
      </c>
      <c r="L24" s="13">
        <f t="shared" si="0"/>
        <v>-4534224.5871043196</v>
      </c>
      <c r="M24" s="13">
        <f t="shared" si="1"/>
        <v>1071548.9413873847</v>
      </c>
      <c r="N24" s="13">
        <f t="shared" si="2"/>
        <v>0</v>
      </c>
      <c r="O24" s="13">
        <f t="shared" si="3"/>
        <v>23995639.408957981</v>
      </c>
      <c r="P24" s="13">
        <f t="shared" si="4"/>
        <v>23426068.164613184</v>
      </c>
      <c r="Q24" s="13">
        <f t="shared" si="5"/>
        <v>-9634137.2530584279</v>
      </c>
      <c r="R24" s="13">
        <f t="shared" si="6"/>
        <v>1009449.64079478</v>
      </c>
      <c r="S24" s="13">
        <f t="shared" si="7"/>
        <v>-492838.03241246979</v>
      </c>
      <c r="T24" s="13">
        <f t="shared" si="8"/>
        <v>0</v>
      </c>
      <c r="U24" s="13">
        <f t="shared" si="9"/>
        <v>34841506.283178106</v>
      </c>
    </row>
    <row r="25" spans="1:21" x14ac:dyDescent="0.25">
      <c r="A25" s="14">
        <v>39052</v>
      </c>
      <c r="B25" s="15">
        <v>30628855.049845826</v>
      </c>
      <c r="C25" s="13">
        <v>511.9</v>
      </c>
      <c r="D25" s="13">
        <v>0</v>
      </c>
      <c r="E25" s="13">
        <v>267.7</v>
      </c>
      <c r="F25" s="13">
        <v>19</v>
      </c>
      <c r="G25" s="13">
        <v>21</v>
      </c>
      <c r="H25" s="13">
        <v>0</v>
      </c>
      <c r="I25" s="13">
        <v>24</v>
      </c>
      <c r="J25" s="13">
        <v>0</v>
      </c>
      <c r="L25" s="13">
        <f t="shared" si="0"/>
        <v>-4534224.5871043196</v>
      </c>
      <c r="M25" s="13">
        <f t="shared" si="1"/>
        <v>1430688.3231512839</v>
      </c>
      <c r="N25" s="13">
        <f t="shared" si="2"/>
        <v>0</v>
      </c>
      <c r="O25" s="13">
        <f t="shared" si="3"/>
        <v>24049542.005908091</v>
      </c>
      <c r="P25" s="13">
        <f t="shared" si="4"/>
        <v>20231604.323984113</v>
      </c>
      <c r="Q25" s="13">
        <f t="shared" si="5"/>
        <v>-9196221.9233739544</v>
      </c>
      <c r="R25" s="13">
        <f t="shared" si="6"/>
        <v>0</v>
      </c>
      <c r="S25" s="13">
        <f t="shared" si="7"/>
        <v>-514265.7729521424</v>
      </c>
      <c r="T25" s="13">
        <f t="shared" si="8"/>
        <v>0</v>
      </c>
      <c r="U25" s="13">
        <f t="shared" si="9"/>
        <v>31467122.369613077</v>
      </c>
    </row>
    <row r="26" spans="1:21" x14ac:dyDescent="0.25">
      <c r="A26" s="14">
        <v>39083</v>
      </c>
      <c r="B26" s="15">
        <v>35962110.837939881</v>
      </c>
      <c r="C26" s="13">
        <v>655.6</v>
      </c>
      <c r="D26" s="13">
        <v>0</v>
      </c>
      <c r="E26" s="13">
        <v>263.3</v>
      </c>
      <c r="F26" s="13">
        <v>22</v>
      </c>
      <c r="G26" s="13">
        <v>23</v>
      </c>
      <c r="H26" s="13">
        <v>0</v>
      </c>
      <c r="I26" s="13">
        <v>25</v>
      </c>
      <c r="J26" s="13">
        <v>0</v>
      </c>
      <c r="L26" s="13">
        <f t="shared" si="0"/>
        <v>-4534224.5871043196</v>
      </c>
      <c r="M26" s="13">
        <f t="shared" si="1"/>
        <v>1832309.5617463992</v>
      </c>
      <c r="N26" s="13">
        <f t="shared" si="2"/>
        <v>0</v>
      </c>
      <c r="O26" s="13">
        <f t="shared" si="3"/>
        <v>23654256.294940609</v>
      </c>
      <c r="P26" s="13">
        <f t="shared" si="4"/>
        <v>23426068.164613184</v>
      </c>
      <c r="Q26" s="13">
        <f t="shared" si="5"/>
        <v>-10072052.582742902</v>
      </c>
      <c r="R26" s="13">
        <f t="shared" si="6"/>
        <v>0</v>
      </c>
      <c r="S26" s="13">
        <f t="shared" si="7"/>
        <v>-535693.51349181496</v>
      </c>
      <c r="T26" s="13">
        <f t="shared" si="8"/>
        <v>0</v>
      </c>
      <c r="U26" s="13">
        <f t="shared" si="9"/>
        <v>33770663.33796116</v>
      </c>
    </row>
    <row r="27" spans="1:21" x14ac:dyDescent="0.25">
      <c r="A27" s="14">
        <v>39114</v>
      </c>
      <c r="B27" s="15">
        <v>33141678.929544702</v>
      </c>
      <c r="C27" s="13">
        <v>758.7</v>
      </c>
      <c r="D27" s="13">
        <v>0</v>
      </c>
      <c r="E27" s="13">
        <v>261.2</v>
      </c>
      <c r="F27" s="13">
        <v>20</v>
      </c>
      <c r="G27" s="13">
        <v>20</v>
      </c>
      <c r="H27" s="13">
        <v>0</v>
      </c>
      <c r="I27" s="13">
        <v>26</v>
      </c>
      <c r="J27" s="13">
        <v>0</v>
      </c>
      <c r="L27" s="13">
        <f t="shared" si="0"/>
        <v>-4534224.5871043196</v>
      </c>
      <c r="M27" s="13">
        <f t="shared" si="1"/>
        <v>2120459.5248581348</v>
      </c>
      <c r="N27" s="13">
        <f t="shared" si="2"/>
        <v>0</v>
      </c>
      <c r="O27" s="13">
        <f t="shared" si="3"/>
        <v>23465597.205615215</v>
      </c>
      <c r="P27" s="13">
        <f t="shared" si="4"/>
        <v>21296425.604193803</v>
      </c>
      <c r="Q27" s="13">
        <f t="shared" si="5"/>
        <v>-8758306.5936894789</v>
      </c>
      <c r="R27" s="13">
        <f t="shared" si="6"/>
        <v>0</v>
      </c>
      <c r="S27" s="13">
        <f t="shared" si="7"/>
        <v>-557121.25403148762</v>
      </c>
      <c r="T27" s="13">
        <f t="shared" si="8"/>
        <v>0</v>
      </c>
      <c r="U27" s="13">
        <f t="shared" si="9"/>
        <v>33032829.899841867</v>
      </c>
    </row>
    <row r="28" spans="1:21" x14ac:dyDescent="0.25">
      <c r="A28" s="14">
        <v>39142</v>
      </c>
      <c r="B28" s="16">
        <v>35746999.2179965</v>
      </c>
      <c r="C28" s="13">
        <v>527</v>
      </c>
      <c r="D28" s="13">
        <v>0</v>
      </c>
      <c r="E28" s="13">
        <v>257.7</v>
      </c>
      <c r="F28" s="13">
        <v>22</v>
      </c>
      <c r="G28" s="13">
        <v>22</v>
      </c>
      <c r="H28" s="13">
        <v>1</v>
      </c>
      <c r="I28" s="13">
        <v>27</v>
      </c>
      <c r="J28" s="13">
        <v>0</v>
      </c>
      <c r="L28" s="13">
        <f t="shared" si="0"/>
        <v>-4534224.5871043196</v>
      </c>
      <c r="M28" s="13">
        <f t="shared" si="1"/>
        <v>1472890.6940822946</v>
      </c>
      <c r="N28" s="13">
        <f t="shared" si="2"/>
        <v>0</v>
      </c>
      <c r="O28" s="13">
        <f t="shared" si="3"/>
        <v>23151165.390072897</v>
      </c>
      <c r="P28" s="13">
        <f t="shared" si="4"/>
        <v>23426068.164613184</v>
      </c>
      <c r="Q28" s="13">
        <f t="shared" si="5"/>
        <v>-9634137.2530584279</v>
      </c>
      <c r="R28" s="13">
        <f t="shared" si="6"/>
        <v>1009449.64079478</v>
      </c>
      <c r="S28" s="13">
        <f t="shared" si="7"/>
        <v>-578548.99457116018</v>
      </c>
      <c r="T28" s="13">
        <f t="shared" si="8"/>
        <v>0</v>
      </c>
      <c r="U28" s="13">
        <f t="shared" si="9"/>
        <v>34312663.054829247</v>
      </c>
    </row>
    <row r="29" spans="1:21" x14ac:dyDescent="0.25">
      <c r="A29" s="14">
        <v>39173</v>
      </c>
      <c r="B29" s="15">
        <v>32385813.603487249</v>
      </c>
      <c r="C29" s="13">
        <v>371.1</v>
      </c>
      <c r="D29" s="13">
        <v>0</v>
      </c>
      <c r="E29" s="13">
        <v>260.60000000000002</v>
      </c>
      <c r="F29" s="13">
        <v>19</v>
      </c>
      <c r="G29" s="13">
        <v>21</v>
      </c>
      <c r="H29" s="13">
        <v>1</v>
      </c>
      <c r="I29" s="13">
        <v>28</v>
      </c>
      <c r="J29" s="13">
        <v>0</v>
      </c>
      <c r="L29" s="13">
        <f t="shared" si="0"/>
        <v>-4534224.5871043196</v>
      </c>
      <c r="M29" s="13">
        <f t="shared" si="1"/>
        <v>1037172.1756621244</v>
      </c>
      <c r="N29" s="13">
        <f t="shared" si="2"/>
        <v>0</v>
      </c>
      <c r="O29" s="13">
        <f t="shared" si="3"/>
        <v>23411694.608665109</v>
      </c>
      <c r="P29" s="13">
        <f t="shared" si="4"/>
        <v>20231604.323984113</v>
      </c>
      <c r="Q29" s="13">
        <f t="shared" si="5"/>
        <v>-9196221.9233739544</v>
      </c>
      <c r="R29" s="13">
        <f t="shared" si="6"/>
        <v>1009449.64079478</v>
      </c>
      <c r="S29" s="13">
        <f t="shared" si="7"/>
        <v>-599976.73511083273</v>
      </c>
      <c r="T29" s="13">
        <f t="shared" si="8"/>
        <v>0</v>
      </c>
      <c r="U29" s="13">
        <f t="shared" si="9"/>
        <v>31359497.50351702</v>
      </c>
    </row>
    <row r="30" spans="1:21" x14ac:dyDescent="0.25">
      <c r="A30" s="14">
        <v>39203</v>
      </c>
      <c r="B30" s="15">
        <v>34558424.709674537</v>
      </c>
      <c r="C30" s="13">
        <v>131.9</v>
      </c>
      <c r="D30" s="13">
        <v>22.7</v>
      </c>
      <c r="E30" s="13">
        <v>264.8</v>
      </c>
      <c r="F30" s="13">
        <v>22</v>
      </c>
      <c r="G30" s="13">
        <v>23</v>
      </c>
      <c r="H30" s="13">
        <v>1</v>
      </c>
      <c r="I30" s="13">
        <v>29</v>
      </c>
      <c r="J30" s="13">
        <v>0</v>
      </c>
      <c r="L30" s="13">
        <f t="shared" si="0"/>
        <v>-4534224.5871043196</v>
      </c>
      <c r="M30" s="13">
        <f t="shared" si="1"/>
        <v>368641.9023708817</v>
      </c>
      <c r="N30" s="13">
        <f t="shared" si="2"/>
        <v>407597.90313026507</v>
      </c>
      <c r="O30" s="13">
        <f t="shared" si="3"/>
        <v>23789012.787315886</v>
      </c>
      <c r="P30" s="13">
        <f t="shared" si="4"/>
        <v>23426068.164613184</v>
      </c>
      <c r="Q30" s="13">
        <f t="shared" si="5"/>
        <v>-10072052.582742902</v>
      </c>
      <c r="R30" s="13">
        <f t="shared" si="6"/>
        <v>1009449.64079478</v>
      </c>
      <c r="S30" s="13">
        <f t="shared" si="7"/>
        <v>-621404.4756505054</v>
      </c>
      <c r="T30" s="13">
        <f t="shared" si="8"/>
        <v>0</v>
      </c>
      <c r="U30" s="13">
        <f t="shared" si="9"/>
        <v>33773088.75272727</v>
      </c>
    </row>
    <row r="31" spans="1:21" x14ac:dyDescent="0.25">
      <c r="A31" s="14">
        <v>39234</v>
      </c>
      <c r="B31" s="16">
        <v>34409900.996462971</v>
      </c>
      <c r="C31" s="13">
        <v>23.2</v>
      </c>
      <c r="D31" s="13">
        <v>70.2</v>
      </c>
      <c r="E31" s="13">
        <v>268.39999999999998</v>
      </c>
      <c r="F31" s="13">
        <v>21</v>
      </c>
      <c r="G31" s="13">
        <v>21</v>
      </c>
      <c r="H31" s="13">
        <v>0</v>
      </c>
      <c r="I31" s="13">
        <v>30</v>
      </c>
      <c r="J31" s="13">
        <v>0</v>
      </c>
      <c r="L31" s="13">
        <f t="shared" si="0"/>
        <v>-4534224.5871043196</v>
      </c>
      <c r="M31" s="13">
        <f t="shared" si="1"/>
        <v>64840.728847645601</v>
      </c>
      <c r="N31" s="13">
        <f t="shared" si="2"/>
        <v>1260501.0043940358</v>
      </c>
      <c r="O31" s="13">
        <f t="shared" si="3"/>
        <v>24112428.369016554</v>
      </c>
      <c r="P31" s="13">
        <f t="shared" si="4"/>
        <v>22361246.884403493</v>
      </c>
      <c r="Q31" s="13">
        <f t="shared" si="5"/>
        <v>-9196221.9233739544</v>
      </c>
      <c r="R31" s="13">
        <f t="shared" si="6"/>
        <v>0</v>
      </c>
      <c r="S31" s="13">
        <f t="shared" si="7"/>
        <v>-642832.21619017795</v>
      </c>
      <c r="T31" s="13">
        <f t="shared" si="8"/>
        <v>0</v>
      </c>
      <c r="U31" s="13">
        <f t="shared" si="9"/>
        <v>33425738.259993281</v>
      </c>
    </row>
    <row r="32" spans="1:21" x14ac:dyDescent="0.25">
      <c r="A32" s="14">
        <v>39264</v>
      </c>
      <c r="B32" s="15">
        <v>32033151.863009609</v>
      </c>
      <c r="C32" s="13">
        <v>11.3</v>
      </c>
      <c r="D32" s="13">
        <v>71.599999999999994</v>
      </c>
      <c r="E32" s="13">
        <v>276.10000000000002</v>
      </c>
      <c r="F32" s="13">
        <v>21</v>
      </c>
      <c r="G32" s="13">
        <v>22</v>
      </c>
      <c r="H32" s="13">
        <v>0</v>
      </c>
      <c r="I32" s="13">
        <v>31</v>
      </c>
      <c r="J32" s="13">
        <v>0</v>
      </c>
      <c r="L32" s="13">
        <f t="shared" si="0"/>
        <v>-4534224.5871043196</v>
      </c>
      <c r="M32" s="13">
        <f t="shared" si="1"/>
        <v>31581.906723206699</v>
      </c>
      <c r="N32" s="13">
        <f t="shared" si="2"/>
        <v>1285639.2010628625</v>
      </c>
      <c r="O32" s="13">
        <f t="shared" si="3"/>
        <v>24804178.363209654</v>
      </c>
      <c r="P32" s="13">
        <f t="shared" si="4"/>
        <v>22361246.884403493</v>
      </c>
      <c r="Q32" s="13">
        <f t="shared" si="5"/>
        <v>-9634137.2530584279</v>
      </c>
      <c r="R32" s="13">
        <f t="shared" si="6"/>
        <v>0</v>
      </c>
      <c r="S32" s="13">
        <f t="shared" si="7"/>
        <v>-664259.95672985062</v>
      </c>
      <c r="T32" s="13">
        <f t="shared" si="8"/>
        <v>0</v>
      </c>
      <c r="U32" s="13">
        <f t="shared" si="9"/>
        <v>33650024.558506623</v>
      </c>
    </row>
    <row r="33" spans="1:21" x14ac:dyDescent="0.25">
      <c r="A33" s="14">
        <v>39295</v>
      </c>
      <c r="B33" s="15">
        <v>35594143.633139156</v>
      </c>
      <c r="C33" s="13">
        <v>11.5</v>
      </c>
      <c r="D33" s="13">
        <v>89.1</v>
      </c>
      <c r="E33" s="13">
        <v>278.39999999999998</v>
      </c>
      <c r="F33" s="13">
        <v>22</v>
      </c>
      <c r="G33" s="13">
        <v>23</v>
      </c>
      <c r="H33" s="13">
        <v>0</v>
      </c>
      <c r="I33" s="13">
        <v>32</v>
      </c>
      <c r="J33" s="13">
        <v>0</v>
      </c>
      <c r="L33" s="13">
        <f t="shared" si="0"/>
        <v>-4534224.5871043196</v>
      </c>
      <c r="M33" s="13">
        <f t="shared" si="1"/>
        <v>32140.878523617434</v>
      </c>
      <c r="N33" s="13">
        <f t="shared" si="2"/>
        <v>1599866.659423199</v>
      </c>
      <c r="O33" s="13">
        <f t="shared" si="3"/>
        <v>25010804.984851744</v>
      </c>
      <c r="P33" s="13">
        <f t="shared" si="4"/>
        <v>23426068.164613184</v>
      </c>
      <c r="Q33" s="13">
        <f t="shared" si="5"/>
        <v>-10072052.582742902</v>
      </c>
      <c r="R33" s="13">
        <f t="shared" si="6"/>
        <v>0</v>
      </c>
      <c r="S33" s="13">
        <f t="shared" si="7"/>
        <v>-685687.69726952317</v>
      </c>
      <c r="T33" s="13">
        <f t="shared" si="8"/>
        <v>0</v>
      </c>
      <c r="U33" s="13">
        <f t="shared" si="9"/>
        <v>34776915.820294999</v>
      </c>
    </row>
    <row r="34" spans="1:21" x14ac:dyDescent="0.25">
      <c r="A34" s="14">
        <v>39326</v>
      </c>
      <c r="B34" s="16">
        <v>32736813.332064744</v>
      </c>
      <c r="C34" s="13">
        <v>61</v>
      </c>
      <c r="D34" s="13">
        <v>35</v>
      </c>
      <c r="E34" s="13">
        <v>281.2</v>
      </c>
      <c r="F34" s="13">
        <v>19</v>
      </c>
      <c r="G34" s="13">
        <v>20</v>
      </c>
      <c r="H34" s="13">
        <v>1</v>
      </c>
      <c r="I34" s="13">
        <v>33</v>
      </c>
      <c r="J34" s="13">
        <v>0</v>
      </c>
      <c r="L34" s="13">
        <f t="shared" ref="L34:L65" si="10">const</f>
        <v>-4534224.5871043196</v>
      </c>
      <c r="M34" s="13">
        <f t="shared" ref="M34:M65" si="11">LondonHDD*C34</f>
        <v>170486.39912527509</v>
      </c>
      <c r="N34" s="13">
        <f t="shared" ref="N34:N65" si="12">LondonCDD*D34</f>
        <v>628454.91672067309</v>
      </c>
      <c r="O34" s="13">
        <f t="shared" ref="O34:O65" si="13">LONFTE*E34</f>
        <v>25262350.437285598</v>
      </c>
      <c r="P34" s="13">
        <f t="shared" ref="P34:P65" si="14">PeakDays*F34</f>
        <v>20231604.323984113</v>
      </c>
      <c r="Q34" s="13">
        <f t="shared" ref="Q34:Q65" si="15">WorkDays*G34</f>
        <v>-8758306.5936894789</v>
      </c>
      <c r="R34" s="13">
        <f t="shared" ref="R34:R65" si="16">Shoulder1*H34</f>
        <v>1009449.64079478</v>
      </c>
      <c r="S34" s="13">
        <f t="shared" ref="S34:S65" si="17">Increment*I34</f>
        <v>-707115.43780919572</v>
      </c>
      <c r="T34" s="13">
        <f t="shared" ref="T34:T65" si="18">Recession*J34</f>
        <v>0</v>
      </c>
      <c r="U34" s="13">
        <f t="shared" ref="U34:U65" si="19">SUM(L34:T34)</f>
        <v>33302699.099307436</v>
      </c>
    </row>
    <row r="35" spans="1:21" x14ac:dyDescent="0.25">
      <c r="A35" s="14">
        <v>39356</v>
      </c>
      <c r="B35" s="15">
        <v>34814745.584050432</v>
      </c>
      <c r="C35" s="13">
        <v>149.9</v>
      </c>
      <c r="D35" s="13">
        <v>21.5</v>
      </c>
      <c r="E35" s="13">
        <v>277.7</v>
      </c>
      <c r="F35" s="13">
        <v>22</v>
      </c>
      <c r="G35" s="13">
        <v>23</v>
      </c>
      <c r="H35" s="13">
        <v>1</v>
      </c>
      <c r="I35" s="13">
        <v>34</v>
      </c>
      <c r="J35" s="13">
        <v>0</v>
      </c>
      <c r="L35" s="13">
        <f t="shared" si="10"/>
        <v>-4534224.5871043196</v>
      </c>
      <c r="M35" s="13">
        <f t="shared" si="11"/>
        <v>418949.36440784816</v>
      </c>
      <c r="N35" s="13">
        <f t="shared" si="12"/>
        <v>386050.87741412775</v>
      </c>
      <c r="O35" s="13">
        <f t="shared" si="13"/>
        <v>24947918.621743284</v>
      </c>
      <c r="P35" s="13">
        <f t="shared" si="14"/>
        <v>23426068.164613184</v>
      </c>
      <c r="Q35" s="13">
        <f t="shared" si="15"/>
        <v>-10072052.582742902</v>
      </c>
      <c r="R35" s="13">
        <f t="shared" si="16"/>
        <v>1009449.64079478</v>
      </c>
      <c r="S35" s="13">
        <f t="shared" si="17"/>
        <v>-728543.17834886839</v>
      </c>
      <c r="T35" s="13">
        <f t="shared" si="18"/>
        <v>0</v>
      </c>
      <c r="U35" s="13">
        <f t="shared" si="19"/>
        <v>34853616.320777133</v>
      </c>
    </row>
    <row r="36" spans="1:21" x14ac:dyDescent="0.25">
      <c r="A36" s="14">
        <v>39387</v>
      </c>
      <c r="B36" s="16">
        <v>33442923.218425829</v>
      </c>
      <c r="C36" s="13">
        <v>468.7</v>
      </c>
      <c r="D36" s="13">
        <v>0</v>
      </c>
      <c r="E36" s="13">
        <v>273.10000000000002</v>
      </c>
      <c r="F36" s="13">
        <v>22</v>
      </c>
      <c r="G36" s="13">
        <v>22</v>
      </c>
      <c r="H36" s="13">
        <v>1</v>
      </c>
      <c r="I36" s="13">
        <v>35</v>
      </c>
      <c r="J36" s="13">
        <v>0</v>
      </c>
      <c r="L36" s="13">
        <f t="shared" si="10"/>
        <v>-4534224.5871043196</v>
      </c>
      <c r="M36" s="13">
        <f t="shared" si="11"/>
        <v>1309950.4142625644</v>
      </c>
      <c r="N36" s="13">
        <f t="shared" si="12"/>
        <v>0</v>
      </c>
      <c r="O36" s="13">
        <f t="shared" si="13"/>
        <v>24534665.378459096</v>
      </c>
      <c r="P36" s="13">
        <f t="shared" si="14"/>
        <v>23426068.164613184</v>
      </c>
      <c r="Q36" s="13">
        <f t="shared" si="15"/>
        <v>-9634137.2530584279</v>
      </c>
      <c r="R36" s="13">
        <f t="shared" si="16"/>
        <v>1009449.64079478</v>
      </c>
      <c r="S36" s="13">
        <f t="shared" si="17"/>
        <v>-749970.91888854094</v>
      </c>
      <c r="T36" s="13">
        <f t="shared" si="18"/>
        <v>0</v>
      </c>
      <c r="U36" s="13">
        <f t="shared" si="19"/>
        <v>35361800.839078337</v>
      </c>
    </row>
    <row r="37" spans="1:21" x14ac:dyDescent="0.25">
      <c r="A37" s="14">
        <v>39417</v>
      </c>
      <c r="B37" s="16">
        <v>29932218.754204392</v>
      </c>
      <c r="C37" s="13">
        <v>657</v>
      </c>
      <c r="D37" s="13">
        <v>0</v>
      </c>
      <c r="E37" s="13">
        <v>271.7</v>
      </c>
      <c r="F37" s="13">
        <v>19</v>
      </c>
      <c r="G37" s="13">
        <v>21</v>
      </c>
      <c r="H37" s="13">
        <v>0</v>
      </c>
      <c r="I37" s="13">
        <v>36</v>
      </c>
      <c r="J37" s="13">
        <v>0</v>
      </c>
      <c r="L37" s="13">
        <f t="shared" si="10"/>
        <v>-4534224.5871043196</v>
      </c>
      <c r="M37" s="13">
        <f t="shared" si="11"/>
        <v>1836222.3643492742</v>
      </c>
      <c r="N37" s="13">
        <f t="shared" si="12"/>
        <v>0</v>
      </c>
      <c r="O37" s="13">
        <f t="shared" si="13"/>
        <v>24408892.652242169</v>
      </c>
      <c r="P37" s="13">
        <f t="shared" si="14"/>
        <v>20231604.323984113</v>
      </c>
      <c r="Q37" s="13">
        <f t="shared" si="15"/>
        <v>-9196221.9233739544</v>
      </c>
      <c r="R37" s="13">
        <f t="shared" si="16"/>
        <v>0</v>
      </c>
      <c r="S37" s="13">
        <f t="shared" si="17"/>
        <v>-771398.65942821361</v>
      </c>
      <c r="T37" s="13">
        <f t="shared" si="18"/>
        <v>0</v>
      </c>
      <c r="U37" s="13">
        <f t="shared" si="19"/>
        <v>31974874.170669075</v>
      </c>
    </row>
    <row r="38" spans="1:21" x14ac:dyDescent="0.25">
      <c r="A38" s="14">
        <v>39448</v>
      </c>
      <c r="B38" s="15">
        <v>34905523.049873188</v>
      </c>
      <c r="C38" s="13">
        <v>639</v>
      </c>
      <c r="D38" s="13">
        <v>0</v>
      </c>
      <c r="E38" s="13">
        <v>269.10000000000002</v>
      </c>
      <c r="F38" s="13">
        <v>22</v>
      </c>
      <c r="G38" s="13">
        <v>23</v>
      </c>
      <c r="H38" s="13">
        <v>0</v>
      </c>
      <c r="I38" s="13">
        <v>37</v>
      </c>
      <c r="J38" s="13">
        <v>0</v>
      </c>
      <c r="L38" s="13">
        <f t="shared" si="10"/>
        <v>-4534224.5871043196</v>
      </c>
      <c r="M38" s="13">
        <f t="shared" si="11"/>
        <v>1785914.9023123079</v>
      </c>
      <c r="N38" s="13">
        <f t="shared" si="12"/>
        <v>0</v>
      </c>
      <c r="O38" s="13">
        <f t="shared" si="13"/>
        <v>24175314.732125022</v>
      </c>
      <c r="P38" s="13">
        <f t="shared" si="14"/>
        <v>23426068.164613184</v>
      </c>
      <c r="Q38" s="13">
        <f t="shared" si="15"/>
        <v>-10072052.582742902</v>
      </c>
      <c r="R38" s="13">
        <f t="shared" si="16"/>
        <v>0</v>
      </c>
      <c r="S38" s="13">
        <f t="shared" si="17"/>
        <v>-792826.39996788616</v>
      </c>
      <c r="T38" s="13">
        <f t="shared" si="18"/>
        <v>0</v>
      </c>
      <c r="U38" s="13">
        <f t="shared" si="19"/>
        <v>33988194.229235403</v>
      </c>
    </row>
    <row r="39" spans="1:21" x14ac:dyDescent="0.25">
      <c r="A39" s="14">
        <v>39479</v>
      </c>
      <c r="B39" s="16">
        <v>32971074.271040484</v>
      </c>
      <c r="C39" s="13">
        <v>692.5</v>
      </c>
      <c r="D39" s="13">
        <v>0</v>
      </c>
      <c r="E39" s="13">
        <v>269.39999999999998</v>
      </c>
      <c r="F39" s="13">
        <v>20</v>
      </c>
      <c r="G39" s="13">
        <v>21</v>
      </c>
      <c r="H39" s="13">
        <v>0</v>
      </c>
      <c r="I39" s="13">
        <v>38</v>
      </c>
      <c r="J39" s="13">
        <v>0</v>
      </c>
      <c r="L39" s="13">
        <f t="shared" si="10"/>
        <v>-4534224.5871043196</v>
      </c>
      <c r="M39" s="13">
        <f t="shared" si="11"/>
        <v>1935439.8589221803</v>
      </c>
      <c r="N39" s="13">
        <f t="shared" si="12"/>
        <v>0</v>
      </c>
      <c r="O39" s="13">
        <f t="shared" si="13"/>
        <v>24202266.030600071</v>
      </c>
      <c r="P39" s="13">
        <f t="shared" si="14"/>
        <v>21296425.604193803</v>
      </c>
      <c r="Q39" s="13">
        <f t="shared" si="15"/>
        <v>-9196221.9233739544</v>
      </c>
      <c r="R39" s="13">
        <f t="shared" si="16"/>
        <v>0</v>
      </c>
      <c r="S39" s="13">
        <f t="shared" si="17"/>
        <v>-814254.14050755871</v>
      </c>
      <c r="T39" s="13">
        <f t="shared" si="18"/>
        <v>0</v>
      </c>
      <c r="U39" s="13">
        <f t="shared" si="19"/>
        <v>32889430.84273022</v>
      </c>
    </row>
    <row r="40" spans="1:21" x14ac:dyDescent="0.25">
      <c r="A40" s="14">
        <v>39508</v>
      </c>
      <c r="B40" s="16">
        <v>33675988.301156245</v>
      </c>
      <c r="C40" s="13">
        <v>627.29999999999995</v>
      </c>
      <c r="D40" s="13">
        <v>0</v>
      </c>
      <c r="E40" s="13">
        <v>267.10000000000002</v>
      </c>
      <c r="F40" s="13">
        <v>19</v>
      </c>
      <c r="G40" s="13">
        <v>21</v>
      </c>
      <c r="H40" s="13">
        <v>1</v>
      </c>
      <c r="I40" s="13">
        <v>39</v>
      </c>
      <c r="J40" s="13">
        <v>0</v>
      </c>
      <c r="L40" s="13">
        <f t="shared" si="10"/>
        <v>-4534224.5871043196</v>
      </c>
      <c r="M40" s="13">
        <f t="shared" si="11"/>
        <v>1753215.0519882794</v>
      </c>
      <c r="N40" s="13">
        <f t="shared" si="12"/>
        <v>0</v>
      </c>
      <c r="O40" s="13">
        <f t="shared" si="13"/>
        <v>23995639.408957981</v>
      </c>
      <c r="P40" s="13">
        <f t="shared" si="14"/>
        <v>20231604.323984113</v>
      </c>
      <c r="Q40" s="13">
        <f t="shared" si="15"/>
        <v>-9196221.9233739544</v>
      </c>
      <c r="R40" s="13">
        <f t="shared" si="16"/>
        <v>1009449.64079478</v>
      </c>
      <c r="S40" s="13">
        <f t="shared" si="17"/>
        <v>-835681.88104723138</v>
      </c>
      <c r="T40" s="13">
        <f t="shared" si="18"/>
        <v>0</v>
      </c>
      <c r="U40" s="13">
        <f t="shared" si="19"/>
        <v>32423780.034199655</v>
      </c>
    </row>
    <row r="41" spans="1:21" x14ac:dyDescent="0.25">
      <c r="A41" s="14">
        <v>39539</v>
      </c>
      <c r="B41" s="15">
        <v>32942973.450524684</v>
      </c>
      <c r="C41" s="13">
        <v>265</v>
      </c>
      <c r="D41" s="13">
        <v>0</v>
      </c>
      <c r="E41" s="13">
        <v>266.7</v>
      </c>
      <c r="F41" s="13">
        <v>22</v>
      </c>
      <c r="G41" s="13">
        <v>22</v>
      </c>
      <c r="H41" s="13">
        <v>1</v>
      </c>
      <c r="I41" s="13">
        <v>40</v>
      </c>
      <c r="J41" s="13">
        <v>0</v>
      </c>
      <c r="L41" s="13">
        <f t="shared" si="10"/>
        <v>-4534224.5871043196</v>
      </c>
      <c r="M41" s="13">
        <f t="shared" si="11"/>
        <v>740637.63554422779</v>
      </c>
      <c r="N41" s="13">
        <f t="shared" si="12"/>
        <v>0</v>
      </c>
      <c r="O41" s="13">
        <f t="shared" si="13"/>
        <v>23959704.34432457</v>
      </c>
      <c r="P41" s="13">
        <f t="shared" si="14"/>
        <v>23426068.164613184</v>
      </c>
      <c r="Q41" s="13">
        <f t="shared" si="15"/>
        <v>-9634137.2530584279</v>
      </c>
      <c r="R41" s="13">
        <f t="shared" si="16"/>
        <v>1009449.64079478</v>
      </c>
      <c r="S41" s="13">
        <f t="shared" si="17"/>
        <v>-857109.62158690393</v>
      </c>
      <c r="T41" s="13">
        <f t="shared" si="18"/>
        <v>0</v>
      </c>
      <c r="U41" s="13">
        <f t="shared" si="19"/>
        <v>34110388.323527113</v>
      </c>
    </row>
    <row r="42" spans="1:21" x14ac:dyDescent="0.25">
      <c r="A42" s="14">
        <v>39569</v>
      </c>
      <c r="B42" s="16">
        <v>32719103.365861006</v>
      </c>
      <c r="C42" s="13">
        <v>208.8</v>
      </c>
      <c r="D42" s="13">
        <v>2.1</v>
      </c>
      <c r="E42" s="13">
        <v>267.3</v>
      </c>
      <c r="F42" s="13">
        <v>21</v>
      </c>
      <c r="G42" s="13">
        <v>22</v>
      </c>
      <c r="H42" s="13">
        <v>1</v>
      </c>
      <c r="I42" s="13">
        <v>41</v>
      </c>
      <c r="J42" s="13">
        <v>0</v>
      </c>
      <c r="L42" s="13">
        <f t="shared" si="10"/>
        <v>-4534224.5871043196</v>
      </c>
      <c r="M42" s="13">
        <f t="shared" si="11"/>
        <v>583566.5596288105</v>
      </c>
      <c r="N42" s="13">
        <f t="shared" si="12"/>
        <v>37707.295003240382</v>
      </c>
      <c r="O42" s="13">
        <f t="shared" si="13"/>
        <v>24013606.941274684</v>
      </c>
      <c r="P42" s="13">
        <f t="shared" si="14"/>
        <v>22361246.884403493</v>
      </c>
      <c r="Q42" s="13">
        <f t="shared" si="15"/>
        <v>-9634137.2530584279</v>
      </c>
      <c r="R42" s="13">
        <f t="shared" si="16"/>
        <v>1009449.64079478</v>
      </c>
      <c r="S42" s="13">
        <f t="shared" si="17"/>
        <v>-878537.3621265766</v>
      </c>
      <c r="T42" s="13">
        <f t="shared" si="18"/>
        <v>0</v>
      </c>
      <c r="U42" s="13">
        <f t="shared" si="19"/>
        <v>32958678.118815687</v>
      </c>
    </row>
    <row r="43" spans="1:21" x14ac:dyDescent="0.25">
      <c r="A43" s="14">
        <v>39600</v>
      </c>
      <c r="B43" s="15">
        <v>32968048.28211417</v>
      </c>
      <c r="C43" s="13">
        <v>24.1</v>
      </c>
      <c r="D43" s="13">
        <v>66.400000000000006</v>
      </c>
      <c r="E43" s="13">
        <v>271.39999999999998</v>
      </c>
      <c r="F43" s="13">
        <v>21</v>
      </c>
      <c r="G43" s="13">
        <v>21</v>
      </c>
      <c r="H43" s="13">
        <v>0</v>
      </c>
      <c r="I43" s="13">
        <v>42</v>
      </c>
      <c r="J43" s="13">
        <v>0</v>
      </c>
      <c r="L43" s="13">
        <f t="shared" si="10"/>
        <v>-4534224.5871043196</v>
      </c>
      <c r="M43" s="13">
        <f t="shared" si="11"/>
        <v>67356.101949493925</v>
      </c>
      <c r="N43" s="13">
        <f t="shared" si="12"/>
        <v>1192268.7562929341</v>
      </c>
      <c r="O43" s="13">
        <f t="shared" si="13"/>
        <v>24381941.353767112</v>
      </c>
      <c r="P43" s="13">
        <f t="shared" si="14"/>
        <v>22361246.884403493</v>
      </c>
      <c r="Q43" s="13">
        <f t="shared" si="15"/>
        <v>-9196221.9233739544</v>
      </c>
      <c r="R43" s="13">
        <f t="shared" si="16"/>
        <v>0</v>
      </c>
      <c r="S43" s="13">
        <f t="shared" si="17"/>
        <v>-899965.10266624915</v>
      </c>
      <c r="T43" s="13">
        <f t="shared" si="18"/>
        <v>0</v>
      </c>
      <c r="U43" s="13">
        <f t="shared" si="19"/>
        <v>33372401.483268511</v>
      </c>
    </row>
    <row r="44" spans="1:21" x14ac:dyDescent="0.25">
      <c r="A44" s="14">
        <v>39630</v>
      </c>
      <c r="B44" s="15">
        <v>31929107.93319986</v>
      </c>
      <c r="C44" s="13">
        <v>4</v>
      </c>
      <c r="D44" s="13">
        <v>97</v>
      </c>
      <c r="E44" s="13">
        <v>276.60000000000002</v>
      </c>
      <c r="F44" s="13">
        <v>22</v>
      </c>
      <c r="G44" s="13">
        <v>23</v>
      </c>
      <c r="H44" s="13">
        <v>0</v>
      </c>
      <c r="I44" s="13">
        <v>43</v>
      </c>
      <c r="J44" s="13">
        <v>0</v>
      </c>
      <c r="L44" s="13">
        <f t="shared" si="10"/>
        <v>-4534224.5871043196</v>
      </c>
      <c r="M44" s="13">
        <f t="shared" si="11"/>
        <v>11179.43600821476</v>
      </c>
      <c r="N44" s="13">
        <f t="shared" si="12"/>
        <v>1741717.9120544367</v>
      </c>
      <c r="O44" s="13">
        <f t="shared" si="13"/>
        <v>24849097.194001414</v>
      </c>
      <c r="P44" s="13">
        <f t="shared" si="14"/>
        <v>23426068.164613184</v>
      </c>
      <c r="Q44" s="13">
        <f t="shared" si="15"/>
        <v>-10072052.582742902</v>
      </c>
      <c r="R44" s="13">
        <f t="shared" si="16"/>
        <v>0</v>
      </c>
      <c r="S44" s="13">
        <f t="shared" si="17"/>
        <v>-921392.8432059217</v>
      </c>
      <c r="T44" s="13">
        <f t="shared" si="18"/>
        <v>0</v>
      </c>
      <c r="U44" s="13">
        <f t="shared" si="19"/>
        <v>34500392.693624109</v>
      </c>
    </row>
    <row r="45" spans="1:21" x14ac:dyDescent="0.25">
      <c r="A45" s="14">
        <v>39661</v>
      </c>
      <c r="B45" s="15">
        <v>31818715.437265437</v>
      </c>
      <c r="C45" s="13">
        <v>12.4</v>
      </c>
      <c r="D45" s="13">
        <v>53.2</v>
      </c>
      <c r="E45" s="13">
        <v>282.10000000000002</v>
      </c>
      <c r="F45" s="13">
        <v>20</v>
      </c>
      <c r="G45" s="13">
        <v>21</v>
      </c>
      <c r="H45" s="13">
        <v>0</v>
      </c>
      <c r="I45" s="13">
        <v>44</v>
      </c>
      <c r="J45" s="13">
        <v>0</v>
      </c>
      <c r="L45" s="13">
        <f t="shared" si="10"/>
        <v>-4534224.5871043196</v>
      </c>
      <c r="M45" s="13">
        <f t="shared" si="11"/>
        <v>34656.251625465753</v>
      </c>
      <c r="N45" s="13">
        <f t="shared" si="12"/>
        <v>955251.47341542307</v>
      </c>
      <c r="O45" s="13">
        <f t="shared" si="13"/>
        <v>25343204.332710769</v>
      </c>
      <c r="P45" s="13">
        <f t="shared" si="14"/>
        <v>21296425.604193803</v>
      </c>
      <c r="Q45" s="13">
        <f t="shared" si="15"/>
        <v>-9196221.9233739544</v>
      </c>
      <c r="R45" s="13">
        <f t="shared" si="16"/>
        <v>0</v>
      </c>
      <c r="S45" s="13">
        <f t="shared" si="17"/>
        <v>-942820.58374559437</v>
      </c>
      <c r="T45" s="13">
        <f t="shared" si="18"/>
        <v>0</v>
      </c>
      <c r="U45" s="13">
        <f t="shared" si="19"/>
        <v>32956270.567721594</v>
      </c>
    </row>
    <row r="46" spans="1:21" x14ac:dyDescent="0.25">
      <c r="A46" s="14">
        <v>39692</v>
      </c>
      <c r="B46" s="16">
        <v>31763423.735970922</v>
      </c>
      <c r="C46" s="13">
        <v>56.7</v>
      </c>
      <c r="D46" s="13">
        <v>21.4</v>
      </c>
      <c r="E46" s="13">
        <v>277.5</v>
      </c>
      <c r="F46" s="13">
        <v>21</v>
      </c>
      <c r="G46" s="13">
        <v>22</v>
      </c>
      <c r="H46" s="13">
        <v>1</v>
      </c>
      <c r="I46" s="13">
        <v>45</v>
      </c>
      <c r="J46" s="13">
        <v>0</v>
      </c>
      <c r="L46" s="13">
        <f t="shared" si="10"/>
        <v>-4534224.5871043196</v>
      </c>
      <c r="M46" s="13">
        <f t="shared" si="11"/>
        <v>158468.50541644421</v>
      </c>
      <c r="N46" s="13">
        <f t="shared" si="12"/>
        <v>384255.29193778295</v>
      </c>
      <c r="O46" s="13">
        <f t="shared" si="13"/>
        <v>24929951.089426581</v>
      </c>
      <c r="P46" s="13">
        <f t="shared" si="14"/>
        <v>22361246.884403493</v>
      </c>
      <c r="Q46" s="13">
        <f t="shared" si="15"/>
        <v>-9634137.2530584279</v>
      </c>
      <c r="R46" s="13">
        <f t="shared" si="16"/>
        <v>1009449.64079478</v>
      </c>
      <c r="S46" s="13">
        <f t="shared" si="17"/>
        <v>-964248.32428526692</v>
      </c>
      <c r="T46" s="13">
        <f t="shared" si="18"/>
        <v>0</v>
      </c>
      <c r="U46" s="13">
        <f t="shared" si="19"/>
        <v>33710761.247531064</v>
      </c>
    </row>
    <row r="47" spans="1:21" x14ac:dyDescent="0.25">
      <c r="A47" s="14">
        <v>39722</v>
      </c>
      <c r="B47" s="15">
        <v>31969263.423501484</v>
      </c>
      <c r="C47" s="13">
        <v>286.8</v>
      </c>
      <c r="D47" s="13">
        <v>0</v>
      </c>
      <c r="E47" s="13">
        <v>272.7</v>
      </c>
      <c r="F47" s="13">
        <v>22</v>
      </c>
      <c r="G47" s="13">
        <v>23</v>
      </c>
      <c r="H47" s="13">
        <v>1</v>
      </c>
      <c r="I47" s="13">
        <v>46</v>
      </c>
      <c r="J47" s="13">
        <v>0</v>
      </c>
      <c r="L47" s="13">
        <f t="shared" si="10"/>
        <v>-4534224.5871043196</v>
      </c>
      <c r="M47" s="13">
        <f t="shared" si="11"/>
        <v>801565.56178899831</v>
      </c>
      <c r="N47" s="13">
        <f t="shared" si="12"/>
        <v>0</v>
      </c>
      <c r="O47" s="13">
        <f t="shared" si="13"/>
        <v>24498730.313825686</v>
      </c>
      <c r="P47" s="13">
        <f t="shared" si="14"/>
        <v>23426068.164613184</v>
      </c>
      <c r="Q47" s="13">
        <f t="shared" si="15"/>
        <v>-10072052.582742902</v>
      </c>
      <c r="R47" s="13">
        <f t="shared" si="16"/>
        <v>1009449.64079478</v>
      </c>
      <c r="S47" s="13">
        <f t="shared" si="17"/>
        <v>-985676.06482493959</v>
      </c>
      <c r="T47" s="13">
        <f t="shared" si="18"/>
        <v>0</v>
      </c>
      <c r="U47" s="13">
        <f t="shared" si="19"/>
        <v>34143860.446350485</v>
      </c>
    </row>
    <row r="48" spans="1:21" x14ac:dyDescent="0.25">
      <c r="A48" s="14">
        <v>39753</v>
      </c>
      <c r="B48" s="16">
        <v>30139735.496248577</v>
      </c>
      <c r="C48" s="13">
        <v>468.3</v>
      </c>
      <c r="D48" s="13">
        <v>0</v>
      </c>
      <c r="E48" s="13">
        <v>263.10000000000002</v>
      </c>
      <c r="F48" s="13">
        <v>20</v>
      </c>
      <c r="G48" s="13">
        <v>20</v>
      </c>
      <c r="H48" s="13">
        <v>1</v>
      </c>
      <c r="I48" s="13">
        <v>47</v>
      </c>
      <c r="J48" s="13">
        <v>0</v>
      </c>
      <c r="L48" s="13">
        <f t="shared" si="10"/>
        <v>-4534224.5871043196</v>
      </c>
      <c r="M48" s="13">
        <f t="shared" si="11"/>
        <v>1308832.4706617431</v>
      </c>
      <c r="N48" s="13">
        <f t="shared" si="12"/>
        <v>0</v>
      </c>
      <c r="O48" s="13">
        <f t="shared" si="13"/>
        <v>23636288.762623906</v>
      </c>
      <c r="P48" s="13">
        <f t="shared" si="14"/>
        <v>21296425.604193803</v>
      </c>
      <c r="Q48" s="13">
        <f t="shared" si="15"/>
        <v>-8758306.5936894789</v>
      </c>
      <c r="R48" s="13">
        <f t="shared" si="16"/>
        <v>1009449.64079478</v>
      </c>
      <c r="S48" s="13">
        <f t="shared" si="17"/>
        <v>-1007103.8053646121</v>
      </c>
      <c r="T48" s="13">
        <f t="shared" si="18"/>
        <v>0</v>
      </c>
      <c r="U48" s="13">
        <f t="shared" si="19"/>
        <v>32951361.492115822</v>
      </c>
    </row>
    <row r="49" spans="1:21" x14ac:dyDescent="0.25">
      <c r="A49" s="14">
        <v>39783</v>
      </c>
      <c r="B49" s="16">
        <v>27284384.253243946</v>
      </c>
      <c r="C49" s="13">
        <v>671</v>
      </c>
      <c r="D49" s="13">
        <v>0</v>
      </c>
      <c r="E49" s="13">
        <v>259.39999999999998</v>
      </c>
      <c r="F49" s="13">
        <v>21</v>
      </c>
      <c r="G49" s="13">
        <v>23</v>
      </c>
      <c r="H49" s="13">
        <v>0</v>
      </c>
      <c r="I49" s="13">
        <v>48</v>
      </c>
      <c r="J49" s="13">
        <v>0</v>
      </c>
      <c r="L49" s="13">
        <f t="shared" si="10"/>
        <v>-4534224.5871043196</v>
      </c>
      <c r="M49" s="13">
        <f t="shared" si="11"/>
        <v>1875350.3903780258</v>
      </c>
      <c r="N49" s="13">
        <f t="shared" si="12"/>
        <v>0</v>
      </c>
      <c r="O49" s="13">
        <f t="shared" si="13"/>
        <v>23303889.414764881</v>
      </c>
      <c r="P49" s="13">
        <f t="shared" si="14"/>
        <v>22361246.884403493</v>
      </c>
      <c r="Q49" s="13">
        <f t="shared" si="15"/>
        <v>-10072052.582742902</v>
      </c>
      <c r="R49" s="13">
        <f t="shared" si="16"/>
        <v>0</v>
      </c>
      <c r="S49" s="13">
        <f t="shared" si="17"/>
        <v>-1028531.5459042848</v>
      </c>
      <c r="T49" s="13">
        <f t="shared" si="18"/>
        <v>0</v>
      </c>
      <c r="U49" s="13">
        <f t="shared" si="19"/>
        <v>31905677.9737949</v>
      </c>
    </row>
    <row r="50" spans="1:21" x14ac:dyDescent="0.25">
      <c r="A50" s="14">
        <v>39814</v>
      </c>
      <c r="B50" s="16">
        <v>28849145.935590561</v>
      </c>
      <c r="C50" s="13">
        <v>849.6</v>
      </c>
      <c r="D50" s="13">
        <v>0</v>
      </c>
      <c r="E50" s="13">
        <v>253.7</v>
      </c>
      <c r="F50" s="13">
        <v>21</v>
      </c>
      <c r="G50" s="13">
        <v>22</v>
      </c>
      <c r="H50" s="13">
        <v>0</v>
      </c>
      <c r="I50" s="13">
        <v>49</v>
      </c>
      <c r="J50" s="13">
        <v>1</v>
      </c>
      <c r="L50" s="13">
        <f t="shared" si="10"/>
        <v>-4534224.5871043196</v>
      </c>
      <c r="M50" s="13">
        <f t="shared" si="11"/>
        <v>2374512.2081448152</v>
      </c>
      <c r="N50" s="13">
        <f t="shared" si="12"/>
        <v>0</v>
      </c>
      <c r="O50" s="13">
        <f t="shared" si="13"/>
        <v>22791814.743738823</v>
      </c>
      <c r="P50" s="13">
        <f t="shared" si="14"/>
        <v>22361246.884403493</v>
      </c>
      <c r="Q50" s="13">
        <f t="shared" si="15"/>
        <v>-9634137.2530584279</v>
      </c>
      <c r="R50" s="13">
        <f t="shared" si="16"/>
        <v>0</v>
      </c>
      <c r="S50" s="13">
        <f t="shared" si="17"/>
        <v>-1049959.2864439574</v>
      </c>
      <c r="T50" s="13">
        <f t="shared" si="18"/>
        <v>-655118.487577099</v>
      </c>
      <c r="U50" s="13">
        <f t="shared" si="19"/>
        <v>31654134.222103331</v>
      </c>
    </row>
    <row r="51" spans="1:21" x14ac:dyDescent="0.25">
      <c r="A51" s="14">
        <v>39845</v>
      </c>
      <c r="B51" s="15">
        <v>26956342.129380018</v>
      </c>
      <c r="C51" s="13">
        <v>612.70000000000005</v>
      </c>
      <c r="D51" s="13">
        <v>0</v>
      </c>
      <c r="E51" s="13">
        <v>248.9</v>
      </c>
      <c r="F51" s="13">
        <v>19</v>
      </c>
      <c r="G51" s="13">
        <v>20</v>
      </c>
      <c r="H51" s="13">
        <v>0</v>
      </c>
      <c r="I51" s="13">
        <v>50</v>
      </c>
      <c r="J51" s="13">
        <v>1</v>
      </c>
      <c r="L51" s="13">
        <f t="shared" si="10"/>
        <v>-4534224.5871043196</v>
      </c>
      <c r="M51" s="13">
        <f t="shared" si="11"/>
        <v>1712410.1105582959</v>
      </c>
      <c r="N51" s="13">
        <f t="shared" si="12"/>
        <v>0</v>
      </c>
      <c r="O51" s="13">
        <f t="shared" si="13"/>
        <v>22360593.968137931</v>
      </c>
      <c r="P51" s="13">
        <f t="shared" si="14"/>
        <v>20231604.323984113</v>
      </c>
      <c r="Q51" s="13">
        <f t="shared" si="15"/>
        <v>-8758306.5936894789</v>
      </c>
      <c r="R51" s="13">
        <f t="shared" si="16"/>
        <v>0</v>
      </c>
      <c r="S51" s="13">
        <f t="shared" si="17"/>
        <v>-1071387.0269836299</v>
      </c>
      <c r="T51" s="13">
        <f t="shared" si="18"/>
        <v>-655118.487577099</v>
      </c>
      <c r="U51" s="13">
        <f t="shared" si="19"/>
        <v>29285571.707325809</v>
      </c>
    </row>
    <row r="52" spans="1:21" x14ac:dyDescent="0.25">
      <c r="A52" s="14">
        <v>39873</v>
      </c>
      <c r="B52" s="15">
        <v>29227016.300310459</v>
      </c>
      <c r="C52" s="13">
        <v>533.29999999999995</v>
      </c>
      <c r="D52" s="13">
        <v>0</v>
      </c>
      <c r="E52" s="13">
        <v>245.6</v>
      </c>
      <c r="F52" s="13">
        <v>22</v>
      </c>
      <c r="G52" s="13">
        <v>22</v>
      </c>
      <c r="H52" s="13">
        <v>1</v>
      </c>
      <c r="I52" s="13">
        <v>51</v>
      </c>
      <c r="J52" s="13">
        <v>1</v>
      </c>
      <c r="L52" s="13">
        <f t="shared" si="10"/>
        <v>-4534224.5871043196</v>
      </c>
      <c r="M52" s="13">
        <f t="shared" si="11"/>
        <v>1490498.3057952328</v>
      </c>
      <c r="N52" s="13">
        <f t="shared" si="12"/>
        <v>0</v>
      </c>
      <c r="O52" s="13">
        <f t="shared" si="13"/>
        <v>22064129.684912317</v>
      </c>
      <c r="P52" s="13">
        <f t="shared" si="14"/>
        <v>23426068.164613184</v>
      </c>
      <c r="Q52" s="13">
        <f t="shared" si="15"/>
        <v>-9634137.2530584279</v>
      </c>
      <c r="R52" s="13">
        <f t="shared" si="16"/>
        <v>1009449.64079478</v>
      </c>
      <c r="S52" s="13">
        <f t="shared" si="17"/>
        <v>-1092814.7675233025</v>
      </c>
      <c r="T52" s="13">
        <f t="shared" si="18"/>
        <v>-655118.487577099</v>
      </c>
      <c r="U52" s="13">
        <f t="shared" si="19"/>
        <v>32073850.700852361</v>
      </c>
    </row>
    <row r="53" spans="1:21" x14ac:dyDescent="0.25">
      <c r="A53" s="14">
        <v>39904</v>
      </c>
      <c r="B53" s="15">
        <v>27572440.722535033</v>
      </c>
      <c r="C53" s="13">
        <v>307</v>
      </c>
      <c r="D53" s="13">
        <v>3.2</v>
      </c>
      <c r="E53" s="13">
        <v>244.6</v>
      </c>
      <c r="F53" s="13">
        <v>20</v>
      </c>
      <c r="G53" s="13">
        <v>22</v>
      </c>
      <c r="H53" s="13">
        <v>1</v>
      </c>
      <c r="I53" s="13">
        <v>52</v>
      </c>
      <c r="J53" s="13">
        <v>1</v>
      </c>
      <c r="L53" s="13">
        <f t="shared" si="10"/>
        <v>-4534224.5871043196</v>
      </c>
      <c r="M53" s="13">
        <f t="shared" si="11"/>
        <v>858021.71363048279</v>
      </c>
      <c r="N53" s="13">
        <f t="shared" si="12"/>
        <v>57458.73524303297</v>
      </c>
      <c r="O53" s="13">
        <f t="shared" si="13"/>
        <v>21974292.023328796</v>
      </c>
      <c r="P53" s="13">
        <f t="shared" si="14"/>
        <v>21296425.604193803</v>
      </c>
      <c r="Q53" s="13">
        <f t="shared" si="15"/>
        <v>-9634137.2530584279</v>
      </c>
      <c r="R53" s="13">
        <f t="shared" si="16"/>
        <v>1009449.64079478</v>
      </c>
      <c r="S53" s="13">
        <f t="shared" si="17"/>
        <v>-1114242.5080629752</v>
      </c>
      <c r="T53" s="13">
        <f t="shared" si="18"/>
        <v>-655118.487577099</v>
      </c>
      <c r="U53" s="13">
        <f t="shared" si="19"/>
        <v>29257924.881388076</v>
      </c>
    </row>
    <row r="54" spans="1:21" x14ac:dyDescent="0.25">
      <c r="A54" s="14">
        <v>39934</v>
      </c>
      <c r="B54" s="15">
        <v>26054244.423496928</v>
      </c>
      <c r="C54" s="13">
        <v>156.9</v>
      </c>
      <c r="D54" s="13">
        <v>3.1</v>
      </c>
      <c r="E54" s="13">
        <v>247.9</v>
      </c>
      <c r="F54" s="13">
        <v>20</v>
      </c>
      <c r="G54" s="13">
        <v>21</v>
      </c>
      <c r="H54" s="13">
        <v>1</v>
      </c>
      <c r="I54" s="13">
        <v>53</v>
      </c>
      <c r="J54" s="13">
        <v>1</v>
      </c>
      <c r="L54" s="13">
        <f t="shared" si="10"/>
        <v>-4534224.5871043196</v>
      </c>
      <c r="M54" s="13">
        <f t="shared" si="11"/>
        <v>438513.37742222397</v>
      </c>
      <c r="N54" s="13">
        <f t="shared" si="12"/>
        <v>55663.149766688184</v>
      </c>
      <c r="O54" s="13">
        <f t="shared" si="13"/>
        <v>22270756.306554411</v>
      </c>
      <c r="P54" s="13">
        <f t="shared" si="14"/>
        <v>21296425.604193803</v>
      </c>
      <c r="Q54" s="13">
        <f t="shared" si="15"/>
        <v>-9196221.9233739544</v>
      </c>
      <c r="R54" s="13">
        <f t="shared" si="16"/>
        <v>1009449.64079478</v>
      </c>
      <c r="S54" s="13">
        <f t="shared" si="17"/>
        <v>-1135670.2486026478</v>
      </c>
      <c r="T54" s="13">
        <f t="shared" si="18"/>
        <v>-655118.487577099</v>
      </c>
      <c r="U54" s="13">
        <f t="shared" si="19"/>
        <v>29549572.832073886</v>
      </c>
    </row>
    <row r="55" spans="1:21" x14ac:dyDescent="0.25">
      <c r="A55" s="14">
        <v>39965</v>
      </c>
      <c r="B55" s="15">
        <v>27805448.272619553</v>
      </c>
      <c r="C55" s="13">
        <v>49.7</v>
      </c>
      <c r="D55" s="13">
        <v>35.5</v>
      </c>
      <c r="E55" s="13">
        <v>252.2</v>
      </c>
      <c r="F55" s="13">
        <v>22</v>
      </c>
      <c r="G55" s="13">
        <v>22</v>
      </c>
      <c r="H55" s="13">
        <v>0</v>
      </c>
      <c r="I55" s="13">
        <v>54</v>
      </c>
      <c r="J55" s="13">
        <v>1</v>
      </c>
      <c r="L55" s="13">
        <f t="shared" si="10"/>
        <v>-4534224.5871043196</v>
      </c>
      <c r="M55" s="13">
        <f t="shared" si="11"/>
        <v>138904.4924020684</v>
      </c>
      <c r="N55" s="13">
        <f t="shared" si="12"/>
        <v>637432.84410239698</v>
      </c>
      <c r="O55" s="13">
        <f t="shared" si="13"/>
        <v>22657058.251363542</v>
      </c>
      <c r="P55" s="13">
        <f t="shared" si="14"/>
        <v>23426068.164613184</v>
      </c>
      <c r="Q55" s="13">
        <f t="shared" si="15"/>
        <v>-9634137.2530584279</v>
      </c>
      <c r="R55" s="13">
        <f t="shared" si="16"/>
        <v>0</v>
      </c>
      <c r="S55" s="13">
        <f t="shared" si="17"/>
        <v>-1157097.9891423204</v>
      </c>
      <c r="T55" s="13">
        <f t="shared" si="18"/>
        <v>-655118.487577099</v>
      </c>
      <c r="U55" s="13">
        <f t="shared" si="19"/>
        <v>30878885.435599025</v>
      </c>
    </row>
    <row r="56" spans="1:21" x14ac:dyDescent="0.25">
      <c r="A56" s="14">
        <v>39995</v>
      </c>
      <c r="B56" s="16">
        <v>28020880.106031932</v>
      </c>
      <c r="C56" s="13">
        <v>20.2</v>
      </c>
      <c r="D56" s="13">
        <v>29.4</v>
      </c>
      <c r="E56" s="13">
        <v>256</v>
      </c>
      <c r="F56" s="13">
        <v>22</v>
      </c>
      <c r="G56" s="13">
        <v>23</v>
      </c>
      <c r="H56" s="13">
        <v>0</v>
      </c>
      <c r="I56" s="13">
        <v>55</v>
      </c>
      <c r="J56" s="13">
        <v>1</v>
      </c>
      <c r="L56" s="13">
        <f t="shared" si="10"/>
        <v>-4534224.5871043196</v>
      </c>
      <c r="M56" s="13">
        <f t="shared" si="11"/>
        <v>56456.151841484534</v>
      </c>
      <c r="N56" s="13">
        <f t="shared" si="12"/>
        <v>527902.13004536531</v>
      </c>
      <c r="O56" s="13">
        <f t="shared" si="13"/>
        <v>22998441.365380917</v>
      </c>
      <c r="P56" s="13">
        <f t="shared" si="14"/>
        <v>23426068.164613184</v>
      </c>
      <c r="Q56" s="13">
        <f t="shared" si="15"/>
        <v>-10072052.582742902</v>
      </c>
      <c r="R56" s="13">
        <f t="shared" si="16"/>
        <v>0</v>
      </c>
      <c r="S56" s="13">
        <f t="shared" si="17"/>
        <v>-1178525.7296819929</v>
      </c>
      <c r="T56" s="13">
        <f t="shared" si="18"/>
        <v>-655118.487577099</v>
      </c>
      <c r="U56" s="13">
        <f t="shared" si="19"/>
        <v>30568946.424774636</v>
      </c>
    </row>
    <row r="57" spans="1:21" x14ac:dyDescent="0.25">
      <c r="A57" s="14">
        <v>40026</v>
      </c>
      <c r="B57" s="15">
        <v>30298754.52771467</v>
      </c>
      <c r="C57" s="13">
        <v>17.899999999999999</v>
      </c>
      <c r="D57" s="13">
        <v>71.900000000000006</v>
      </c>
      <c r="E57" s="13">
        <v>257.10000000000002</v>
      </c>
      <c r="F57" s="13">
        <v>20</v>
      </c>
      <c r="G57" s="13">
        <v>21</v>
      </c>
      <c r="H57" s="13">
        <v>0</v>
      </c>
      <c r="I57" s="13">
        <v>56</v>
      </c>
      <c r="J57" s="13">
        <v>1</v>
      </c>
      <c r="L57" s="13">
        <f t="shared" si="10"/>
        <v>-4534224.5871043196</v>
      </c>
      <c r="M57" s="13">
        <f t="shared" si="11"/>
        <v>50027.976136761048</v>
      </c>
      <c r="N57" s="13">
        <f t="shared" si="12"/>
        <v>1291025.957491897</v>
      </c>
      <c r="O57" s="13">
        <f t="shared" si="13"/>
        <v>23097262.793122791</v>
      </c>
      <c r="P57" s="13">
        <f t="shared" si="14"/>
        <v>21296425.604193803</v>
      </c>
      <c r="Q57" s="13">
        <f t="shared" si="15"/>
        <v>-9196221.9233739544</v>
      </c>
      <c r="R57" s="13">
        <f t="shared" si="16"/>
        <v>0</v>
      </c>
      <c r="S57" s="13">
        <f t="shared" si="17"/>
        <v>-1199953.4702216655</v>
      </c>
      <c r="T57" s="13">
        <f t="shared" si="18"/>
        <v>-655118.487577099</v>
      </c>
      <c r="U57" s="13">
        <f t="shared" si="19"/>
        <v>30149223.862668216</v>
      </c>
    </row>
    <row r="58" spans="1:21" x14ac:dyDescent="0.25">
      <c r="A58" s="14">
        <v>40057</v>
      </c>
      <c r="B58" s="15">
        <v>30031126.612114679</v>
      </c>
      <c r="C58" s="13">
        <v>71.2</v>
      </c>
      <c r="D58" s="13">
        <v>15.9</v>
      </c>
      <c r="E58" s="13">
        <v>254.1</v>
      </c>
      <c r="F58" s="13">
        <v>21</v>
      </c>
      <c r="G58" s="13">
        <v>22</v>
      </c>
      <c r="H58" s="13">
        <v>1</v>
      </c>
      <c r="I58" s="13">
        <v>57</v>
      </c>
      <c r="J58" s="13">
        <v>1</v>
      </c>
      <c r="L58" s="13">
        <f t="shared" si="10"/>
        <v>-4534224.5871043196</v>
      </c>
      <c r="M58" s="13">
        <f t="shared" si="11"/>
        <v>198993.96094622274</v>
      </c>
      <c r="N58" s="13">
        <f t="shared" si="12"/>
        <v>285498.09073882003</v>
      </c>
      <c r="O58" s="13">
        <f t="shared" si="13"/>
        <v>22827749.808372229</v>
      </c>
      <c r="P58" s="13">
        <f t="shared" si="14"/>
        <v>22361246.884403493</v>
      </c>
      <c r="Q58" s="13">
        <f t="shared" si="15"/>
        <v>-9634137.2530584279</v>
      </c>
      <c r="R58" s="13">
        <f t="shared" si="16"/>
        <v>1009449.64079478</v>
      </c>
      <c r="S58" s="13">
        <f t="shared" si="17"/>
        <v>-1221381.2107613382</v>
      </c>
      <c r="T58" s="13">
        <f t="shared" si="18"/>
        <v>-655118.487577099</v>
      </c>
      <c r="U58" s="13">
        <f t="shared" si="19"/>
        <v>30638076.846754357</v>
      </c>
    </row>
    <row r="59" spans="1:21" x14ac:dyDescent="0.25">
      <c r="A59" s="14">
        <v>40087</v>
      </c>
      <c r="B59" s="15">
        <v>30792023.504983552</v>
      </c>
      <c r="C59" s="13">
        <v>301.2</v>
      </c>
      <c r="D59" s="13">
        <v>0</v>
      </c>
      <c r="E59" s="13">
        <v>250.7</v>
      </c>
      <c r="F59" s="13">
        <v>21</v>
      </c>
      <c r="G59" s="13">
        <v>22</v>
      </c>
      <c r="H59" s="13">
        <v>1</v>
      </c>
      <c r="I59" s="13">
        <v>58</v>
      </c>
      <c r="J59" s="13">
        <v>1</v>
      </c>
      <c r="L59" s="13">
        <f t="shared" si="10"/>
        <v>-4534224.5871043196</v>
      </c>
      <c r="M59" s="13">
        <f t="shared" si="11"/>
        <v>841811.53141857137</v>
      </c>
      <c r="N59" s="13">
        <f t="shared" si="12"/>
        <v>0</v>
      </c>
      <c r="O59" s="13">
        <f t="shared" si="13"/>
        <v>22522301.758988265</v>
      </c>
      <c r="P59" s="13">
        <f t="shared" si="14"/>
        <v>22361246.884403493</v>
      </c>
      <c r="Q59" s="13">
        <f t="shared" si="15"/>
        <v>-9634137.2530584279</v>
      </c>
      <c r="R59" s="13">
        <f t="shared" si="16"/>
        <v>1009449.64079478</v>
      </c>
      <c r="S59" s="13">
        <f t="shared" si="17"/>
        <v>-1242808.9513010108</v>
      </c>
      <c r="T59" s="13">
        <f t="shared" si="18"/>
        <v>-655118.487577099</v>
      </c>
      <c r="U59" s="13">
        <f t="shared" si="19"/>
        <v>30668520.536564257</v>
      </c>
    </row>
    <row r="60" spans="1:21" x14ac:dyDescent="0.25">
      <c r="A60" s="14">
        <v>40118</v>
      </c>
      <c r="B60" s="15">
        <v>30321482.124312438</v>
      </c>
      <c r="C60" s="13">
        <v>356.7</v>
      </c>
      <c r="D60" s="13">
        <v>0</v>
      </c>
      <c r="E60" s="13">
        <v>248.4</v>
      </c>
      <c r="F60" s="13">
        <v>21</v>
      </c>
      <c r="G60" s="13">
        <v>21</v>
      </c>
      <c r="H60" s="13">
        <v>1</v>
      </c>
      <c r="I60" s="13">
        <v>59</v>
      </c>
      <c r="J60" s="13">
        <v>1</v>
      </c>
      <c r="L60" s="13">
        <f t="shared" si="10"/>
        <v>-4534224.5871043196</v>
      </c>
      <c r="M60" s="13">
        <f t="shared" si="11"/>
        <v>996926.20603255113</v>
      </c>
      <c r="N60" s="13">
        <f t="shared" si="12"/>
        <v>0</v>
      </c>
      <c r="O60" s="13">
        <f t="shared" si="13"/>
        <v>22315675.137346171</v>
      </c>
      <c r="P60" s="13">
        <f t="shared" si="14"/>
        <v>22361246.884403493</v>
      </c>
      <c r="Q60" s="13">
        <f t="shared" si="15"/>
        <v>-9196221.9233739544</v>
      </c>
      <c r="R60" s="13">
        <f t="shared" si="16"/>
        <v>1009449.64079478</v>
      </c>
      <c r="S60" s="13">
        <f t="shared" si="17"/>
        <v>-1264236.6918406833</v>
      </c>
      <c r="T60" s="13">
        <f t="shared" si="18"/>
        <v>-655118.487577099</v>
      </c>
      <c r="U60" s="13">
        <f t="shared" si="19"/>
        <v>31033496.178680945</v>
      </c>
    </row>
    <row r="61" spans="1:21" x14ac:dyDescent="0.25">
      <c r="A61" s="14">
        <v>40148</v>
      </c>
      <c r="B61" s="15">
        <v>28853077.940910172</v>
      </c>
      <c r="C61" s="13">
        <v>637.29999999999995</v>
      </c>
      <c r="D61" s="13">
        <v>0</v>
      </c>
      <c r="E61" s="13">
        <v>249.8</v>
      </c>
      <c r="F61" s="13">
        <v>21</v>
      </c>
      <c r="G61" s="13">
        <v>23</v>
      </c>
      <c r="H61" s="13">
        <v>0</v>
      </c>
      <c r="I61" s="13">
        <v>60</v>
      </c>
      <c r="J61" s="13">
        <v>1</v>
      </c>
      <c r="L61" s="13">
        <f t="shared" si="10"/>
        <v>-4534224.5871043196</v>
      </c>
      <c r="M61" s="13">
        <f t="shared" si="11"/>
        <v>1781163.6420088164</v>
      </c>
      <c r="N61" s="13">
        <f t="shared" si="12"/>
        <v>0</v>
      </c>
      <c r="O61" s="13">
        <f t="shared" si="13"/>
        <v>22441447.863563098</v>
      </c>
      <c r="P61" s="13">
        <f t="shared" si="14"/>
        <v>22361246.884403493</v>
      </c>
      <c r="Q61" s="13">
        <f t="shared" si="15"/>
        <v>-10072052.582742902</v>
      </c>
      <c r="R61" s="13">
        <f t="shared" si="16"/>
        <v>0</v>
      </c>
      <c r="S61" s="13">
        <f t="shared" si="17"/>
        <v>-1285664.4323803559</v>
      </c>
      <c r="T61" s="13">
        <f t="shared" si="18"/>
        <v>-655118.487577099</v>
      </c>
      <c r="U61" s="13">
        <f t="shared" si="19"/>
        <v>30036798.300170738</v>
      </c>
    </row>
    <row r="62" spans="1:21" x14ac:dyDescent="0.25">
      <c r="A62" s="14">
        <v>40179</v>
      </c>
      <c r="B62" s="15">
        <v>30374399.927864909</v>
      </c>
      <c r="C62" s="13">
        <v>733.1</v>
      </c>
      <c r="D62" s="13">
        <v>0</v>
      </c>
      <c r="E62" s="13">
        <v>246.8</v>
      </c>
      <c r="F62" s="13">
        <v>20</v>
      </c>
      <c r="G62" s="13">
        <v>21</v>
      </c>
      <c r="H62" s="13">
        <v>0</v>
      </c>
      <c r="I62" s="13">
        <v>61</v>
      </c>
      <c r="J62" s="13">
        <v>1</v>
      </c>
      <c r="L62" s="13">
        <f t="shared" si="10"/>
        <v>-4534224.5871043196</v>
      </c>
      <c r="M62" s="13">
        <f t="shared" si="11"/>
        <v>2048911.1344055601</v>
      </c>
      <c r="N62" s="13">
        <f t="shared" si="12"/>
        <v>0</v>
      </c>
      <c r="O62" s="13">
        <f t="shared" si="13"/>
        <v>22171934.87881254</v>
      </c>
      <c r="P62" s="13">
        <f t="shared" si="14"/>
        <v>21296425.604193803</v>
      </c>
      <c r="Q62" s="13">
        <f t="shared" si="15"/>
        <v>-9196221.9233739544</v>
      </c>
      <c r="R62" s="13">
        <f t="shared" si="16"/>
        <v>0</v>
      </c>
      <c r="S62" s="13">
        <f t="shared" si="17"/>
        <v>-1307092.1729200284</v>
      </c>
      <c r="T62" s="13">
        <f t="shared" si="18"/>
        <v>-655118.487577099</v>
      </c>
      <c r="U62" s="13">
        <f t="shared" si="19"/>
        <v>29824614.446436502</v>
      </c>
    </row>
    <row r="63" spans="1:21" x14ac:dyDescent="0.25">
      <c r="A63" s="14">
        <v>40210</v>
      </c>
      <c r="B63" s="16">
        <v>28081042.947897345</v>
      </c>
      <c r="C63" s="13">
        <v>633.4</v>
      </c>
      <c r="D63" s="13">
        <v>0</v>
      </c>
      <c r="E63" s="13">
        <v>245.4</v>
      </c>
      <c r="F63" s="13">
        <v>19</v>
      </c>
      <c r="G63" s="13">
        <v>20</v>
      </c>
      <c r="H63" s="13">
        <v>0</v>
      </c>
      <c r="I63" s="13">
        <v>62</v>
      </c>
      <c r="J63" s="13">
        <v>1</v>
      </c>
      <c r="L63" s="13">
        <f t="shared" si="10"/>
        <v>-4534224.5871043196</v>
      </c>
      <c r="M63" s="13">
        <f t="shared" si="11"/>
        <v>1770263.6919008072</v>
      </c>
      <c r="N63" s="13">
        <f t="shared" si="12"/>
        <v>0</v>
      </c>
      <c r="O63" s="13">
        <f t="shared" si="13"/>
        <v>22046162.152595613</v>
      </c>
      <c r="P63" s="13">
        <f t="shared" si="14"/>
        <v>20231604.323984113</v>
      </c>
      <c r="Q63" s="13">
        <f t="shared" si="15"/>
        <v>-8758306.5936894789</v>
      </c>
      <c r="R63" s="13">
        <f t="shared" si="16"/>
        <v>0</v>
      </c>
      <c r="S63" s="13">
        <f t="shared" si="17"/>
        <v>-1328519.9134597012</v>
      </c>
      <c r="T63" s="13">
        <f t="shared" si="18"/>
        <v>-655118.487577099</v>
      </c>
      <c r="U63" s="13">
        <f t="shared" si="19"/>
        <v>28771860.586649932</v>
      </c>
    </row>
    <row r="64" spans="1:21" x14ac:dyDescent="0.25">
      <c r="A64" s="14">
        <v>40238</v>
      </c>
      <c r="B64" s="15">
        <v>31106132.340711989</v>
      </c>
      <c r="C64" s="13">
        <v>450.2</v>
      </c>
      <c r="D64" s="13">
        <v>0</v>
      </c>
      <c r="E64" s="13">
        <v>242.7</v>
      </c>
      <c r="F64" s="13">
        <v>23</v>
      </c>
      <c r="G64" s="13">
        <v>23</v>
      </c>
      <c r="H64" s="13">
        <v>1</v>
      </c>
      <c r="I64" s="13">
        <v>63</v>
      </c>
      <c r="J64" s="13">
        <v>1</v>
      </c>
      <c r="L64" s="13">
        <f t="shared" si="10"/>
        <v>-4534224.5871043196</v>
      </c>
      <c r="M64" s="13">
        <f t="shared" si="11"/>
        <v>1258245.5227245712</v>
      </c>
      <c r="N64" s="13">
        <f t="shared" si="12"/>
        <v>0</v>
      </c>
      <c r="O64" s="13">
        <f t="shared" si="13"/>
        <v>21803600.466320109</v>
      </c>
      <c r="P64" s="13">
        <f t="shared" si="14"/>
        <v>24490889.444822874</v>
      </c>
      <c r="Q64" s="13">
        <f t="shared" si="15"/>
        <v>-10072052.582742902</v>
      </c>
      <c r="R64" s="13">
        <f t="shared" si="16"/>
        <v>1009449.64079478</v>
      </c>
      <c r="S64" s="13">
        <f t="shared" si="17"/>
        <v>-1349947.6539993738</v>
      </c>
      <c r="T64" s="13">
        <f t="shared" si="18"/>
        <v>-655118.487577099</v>
      </c>
      <c r="U64" s="13">
        <f t="shared" si="19"/>
        <v>31950841.763238642</v>
      </c>
    </row>
    <row r="65" spans="1:21" x14ac:dyDescent="0.25">
      <c r="A65" s="14">
        <v>40269</v>
      </c>
      <c r="B65" s="16">
        <v>29031854.548955541</v>
      </c>
      <c r="C65" s="13">
        <v>236.4</v>
      </c>
      <c r="D65" s="13">
        <v>0</v>
      </c>
      <c r="E65" s="13">
        <v>248.3</v>
      </c>
      <c r="F65" s="13">
        <v>20</v>
      </c>
      <c r="G65" s="13">
        <v>22</v>
      </c>
      <c r="H65" s="13">
        <v>1</v>
      </c>
      <c r="I65" s="13">
        <v>64</v>
      </c>
      <c r="J65" s="13">
        <v>1</v>
      </c>
      <c r="L65" s="13">
        <f t="shared" si="10"/>
        <v>-4534224.5871043196</v>
      </c>
      <c r="M65" s="13">
        <f t="shared" si="11"/>
        <v>660704.66808549233</v>
      </c>
      <c r="N65" s="13">
        <f t="shared" si="12"/>
        <v>0</v>
      </c>
      <c r="O65" s="13">
        <f t="shared" si="13"/>
        <v>22306691.371187821</v>
      </c>
      <c r="P65" s="13">
        <f t="shared" si="14"/>
        <v>21296425.604193803</v>
      </c>
      <c r="Q65" s="13">
        <f t="shared" si="15"/>
        <v>-9634137.2530584279</v>
      </c>
      <c r="R65" s="13">
        <f t="shared" si="16"/>
        <v>1009449.64079478</v>
      </c>
      <c r="S65" s="13">
        <f t="shared" si="17"/>
        <v>-1371375.3945390463</v>
      </c>
      <c r="T65" s="13">
        <f t="shared" si="18"/>
        <v>-655118.487577099</v>
      </c>
      <c r="U65" s="13">
        <f t="shared" si="19"/>
        <v>29078415.561983</v>
      </c>
    </row>
    <row r="66" spans="1:21" x14ac:dyDescent="0.25">
      <c r="A66" s="14">
        <v>40299</v>
      </c>
      <c r="B66" s="16">
        <v>30332891.000103939</v>
      </c>
      <c r="C66" s="13">
        <v>121.1</v>
      </c>
      <c r="D66" s="13">
        <v>34.9</v>
      </c>
      <c r="E66" s="13">
        <v>253.5</v>
      </c>
      <c r="F66" s="13">
        <v>20</v>
      </c>
      <c r="G66" s="13">
        <v>21</v>
      </c>
      <c r="H66" s="13">
        <v>1</v>
      </c>
      <c r="I66" s="13">
        <v>65</v>
      </c>
      <c r="J66" s="13">
        <v>1</v>
      </c>
      <c r="L66" s="13">
        <f t="shared" ref="L66:L97" si="20">const</f>
        <v>-4534224.5871043196</v>
      </c>
      <c r="M66" s="13">
        <f t="shared" ref="M66:M97" si="21">LondonHDD*C66</f>
        <v>338457.42514870182</v>
      </c>
      <c r="N66" s="13">
        <f t="shared" ref="N66:N97" si="22">LondonCDD*D66</f>
        <v>626659.33124432829</v>
      </c>
      <c r="O66" s="13">
        <f t="shared" ref="O66:O97" si="23">LONFTE*E66</f>
        <v>22773847.211422119</v>
      </c>
      <c r="P66" s="13">
        <f t="shared" ref="P66:P97" si="24">PeakDays*F66</f>
        <v>21296425.604193803</v>
      </c>
      <c r="Q66" s="13">
        <f t="shared" ref="Q66:Q97" si="25">WorkDays*G66</f>
        <v>-9196221.9233739544</v>
      </c>
      <c r="R66" s="13">
        <f t="shared" ref="R66:R97" si="26">Shoulder1*H66</f>
        <v>1009449.64079478</v>
      </c>
      <c r="S66" s="13">
        <f t="shared" ref="S66:S97" si="27">Increment*I66</f>
        <v>-1392803.1350787189</v>
      </c>
      <c r="T66" s="13">
        <f t="shared" ref="T66:T97" si="28">Recession*J66</f>
        <v>-655118.487577099</v>
      </c>
      <c r="U66" s="13">
        <f t="shared" ref="U66:U97" si="29">SUM(L66:T66)</f>
        <v>30266471.079669643</v>
      </c>
    </row>
    <row r="67" spans="1:21" x14ac:dyDescent="0.25">
      <c r="A67" s="14">
        <v>40330</v>
      </c>
      <c r="B67" s="15">
        <v>32055991.678814385</v>
      </c>
      <c r="C67" s="13">
        <v>23.6</v>
      </c>
      <c r="D67" s="13">
        <v>57.5</v>
      </c>
      <c r="E67" s="13">
        <v>260</v>
      </c>
      <c r="F67" s="13">
        <v>22</v>
      </c>
      <c r="G67" s="13">
        <v>22</v>
      </c>
      <c r="H67" s="13">
        <v>0</v>
      </c>
      <c r="I67" s="13">
        <v>66</v>
      </c>
      <c r="J67" s="13">
        <v>1</v>
      </c>
      <c r="L67" s="13">
        <f t="shared" si="20"/>
        <v>-4534224.5871043196</v>
      </c>
      <c r="M67" s="13">
        <f t="shared" si="21"/>
        <v>65958.672448467085</v>
      </c>
      <c r="N67" s="13">
        <f t="shared" si="22"/>
        <v>1032461.6488982486</v>
      </c>
      <c r="O67" s="13">
        <f t="shared" si="23"/>
        <v>23357792.011714995</v>
      </c>
      <c r="P67" s="13">
        <f t="shared" si="24"/>
        <v>23426068.164613184</v>
      </c>
      <c r="Q67" s="13">
        <f t="shared" si="25"/>
        <v>-9634137.2530584279</v>
      </c>
      <c r="R67" s="13">
        <f t="shared" si="26"/>
        <v>0</v>
      </c>
      <c r="S67" s="13">
        <f t="shared" si="27"/>
        <v>-1414230.8756183914</v>
      </c>
      <c r="T67" s="13">
        <f t="shared" si="28"/>
        <v>-655118.487577099</v>
      </c>
      <c r="U67" s="13">
        <f t="shared" si="29"/>
        <v>31644569.294316661</v>
      </c>
    </row>
    <row r="68" spans="1:21" x14ac:dyDescent="0.25">
      <c r="A68" s="14">
        <v>40360</v>
      </c>
      <c r="B68" s="15">
        <v>31434687.972987365</v>
      </c>
      <c r="C68" s="13">
        <v>5.6</v>
      </c>
      <c r="D68" s="13">
        <v>129.69999999999999</v>
      </c>
      <c r="E68" s="13">
        <v>261.7</v>
      </c>
      <c r="F68" s="13">
        <v>21</v>
      </c>
      <c r="G68" s="13">
        <v>22</v>
      </c>
      <c r="H68" s="13">
        <v>0</v>
      </c>
      <c r="I68" s="13">
        <v>67</v>
      </c>
      <c r="J68" s="13">
        <v>1</v>
      </c>
      <c r="L68" s="13">
        <f t="shared" si="20"/>
        <v>-4534224.5871043196</v>
      </c>
      <c r="M68" s="13">
        <f t="shared" si="21"/>
        <v>15651.210411500662</v>
      </c>
      <c r="N68" s="13">
        <f t="shared" si="22"/>
        <v>2328874.3628191799</v>
      </c>
      <c r="O68" s="13">
        <f t="shared" si="23"/>
        <v>23510516.036406975</v>
      </c>
      <c r="P68" s="13">
        <f t="shared" si="24"/>
        <v>22361246.884403493</v>
      </c>
      <c r="Q68" s="13">
        <f t="shared" si="25"/>
        <v>-9634137.2530584279</v>
      </c>
      <c r="R68" s="13">
        <f t="shared" si="26"/>
        <v>0</v>
      </c>
      <c r="S68" s="13">
        <f t="shared" si="27"/>
        <v>-1435658.6161580642</v>
      </c>
      <c r="T68" s="13">
        <f t="shared" si="28"/>
        <v>-655118.487577099</v>
      </c>
      <c r="U68" s="13">
        <f t="shared" si="29"/>
        <v>31957149.550143234</v>
      </c>
    </row>
    <row r="69" spans="1:21" x14ac:dyDescent="0.25">
      <c r="A69" s="14">
        <v>40391</v>
      </c>
      <c r="B69" s="16">
        <v>33132054.446981192</v>
      </c>
      <c r="C69" s="13">
        <v>6</v>
      </c>
      <c r="D69" s="13">
        <v>121.7</v>
      </c>
      <c r="E69" s="13">
        <v>259.39999999999998</v>
      </c>
      <c r="F69" s="13">
        <v>21</v>
      </c>
      <c r="G69" s="13">
        <v>22</v>
      </c>
      <c r="H69" s="13">
        <v>0</v>
      </c>
      <c r="I69" s="13">
        <v>68</v>
      </c>
      <c r="J69" s="13">
        <v>1</v>
      </c>
      <c r="L69" s="13">
        <f t="shared" si="20"/>
        <v>-4534224.5871043196</v>
      </c>
      <c r="M69" s="13">
        <f t="shared" si="21"/>
        <v>16769.154012322138</v>
      </c>
      <c r="N69" s="13">
        <f t="shared" si="22"/>
        <v>2185227.5247115977</v>
      </c>
      <c r="O69" s="13">
        <f t="shared" si="23"/>
        <v>23303889.414764881</v>
      </c>
      <c r="P69" s="13">
        <f t="shared" si="24"/>
        <v>22361246.884403493</v>
      </c>
      <c r="Q69" s="13">
        <f t="shared" si="25"/>
        <v>-9634137.2530584279</v>
      </c>
      <c r="R69" s="13">
        <f t="shared" si="26"/>
        <v>0</v>
      </c>
      <c r="S69" s="13">
        <f t="shared" si="27"/>
        <v>-1457086.3566977368</v>
      </c>
      <c r="T69" s="13">
        <f t="shared" si="28"/>
        <v>-655118.487577099</v>
      </c>
      <c r="U69" s="13">
        <f t="shared" si="29"/>
        <v>31586566.29345471</v>
      </c>
    </row>
    <row r="70" spans="1:21" x14ac:dyDescent="0.25">
      <c r="A70" s="14">
        <v>40422</v>
      </c>
      <c r="B70" s="16">
        <v>31114045.918627713</v>
      </c>
      <c r="C70" s="13">
        <v>87.9</v>
      </c>
      <c r="D70" s="13">
        <v>24.1</v>
      </c>
      <c r="E70" s="13">
        <v>253.5</v>
      </c>
      <c r="F70" s="13">
        <v>21</v>
      </c>
      <c r="G70" s="13">
        <v>22</v>
      </c>
      <c r="H70" s="13">
        <v>1</v>
      </c>
      <c r="I70" s="13">
        <v>69</v>
      </c>
      <c r="J70" s="13">
        <v>1</v>
      </c>
      <c r="L70" s="13">
        <f t="shared" si="20"/>
        <v>-4534224.5871043196</v>
      </c>
      <c r="M70" s="13">
        <f t="shared" si="21"/>
        <v>245668.10628051937</v>
      </c>
      <c r="N70" s="13">
        <f t="shared" si="22"/>
        <v>432736.09979909204</v>
      </c>
      <c r="O70" s="13">
        <f t="shared" si="23"/>
        <v>22773847.211422119</v>
      </c>
      <c r="P70" s="13">
        <f t="shared" si="24"/>
        <v>22361246.884403493</v>
      </c>
      <c r="Q70" s="13">
        <f t="shared" si="25"/>
        <v>-9634137.2530584279</v>
      </c>
      <c r="R70" s="13">
        <f t="shared" si="26"/>
        <v>1009449.64079478</v>
      </c>
      <c r="S70" s="13">
        <f t="shared" si="27"/>
        <v>-1478514.0972374093</v>
      </c>
      <c r="T70" s="13">
        <f t="shared" si="28"/>
        <v>-655118.487577099</v>
      </c>
      <c r="U70" s="13">
        <f t="shared" si="29"/>
        <v>30520953.517722756</v>
      </c>
    </row>
    <row r="71" spans="1:21" x14ac:dyDescent="0.25">
      <c r="A71" s="14">
        <v>40452</v>
      </c>
      <c r="B71" s="15">
        <v>31324725.882925775</v>
      </c>
      <c r="C71" s="13">
        <v>239.5</v>
      </c>
      <c r="D71" s="13">
        <v>0</v>
      </c>
      <c r="E71" s="13">
        <v>248.3</v>
      </c>
      <c r="F71" s="13">
        <v>20</v>
      </c>
      <c r="G71" s="13">
        <v>21</v>
      </c>
      <c r="H71" s="13">
        <v>1</v>
      </c>
      <c r="I71" s="13">
        <v>70</v>
      </c>
      <c r="J71" s="13">
        <v>1</v>
      </c>
      <c r="L71" s="13">
        <f t="shared" si="20"/>
        <v>-4534224.5871043196</v>
      </c>
      <c r="M71" s="13">
        <f t="shared" si="21"/>
        <v>669368.73099185876</v>
      </c>
      <c r="N71" s="13">
        <f t="shared" si="22"/>
        <v>0</v>
      </c>
      <c r="O71" s="13">
        <f t="shared" si="23"/>
        <v>22306691.371187821</v>
      </c>
      <c r="P71" s="13">
        <f t="shared" si="24"/>
        <v>21296425.604193803</v>
      </c>
      <c r="Q71" s="13">
        <f t="shared" si="25"/>
        <v>-9196221.9233739544</v>
      </c>
      <c r="R71" s="13">
        <f t="shared" si="26"/>
        <v>1009449.64079478</v>
      </c>
      <c r="S71" s="13">
        <f t="shared" si="27"/>
        <v>-1499941.8377770819</v>
      </c>
      <c r="T71" s="13">
        <f t="shared" si="28"/>
        <v>-655118.487577099</v>
      </c>
      <c r="U71" s="13">
        <f t="shared" si="29"/>
        <v>29396428.511335809</v>
      </c>
    </row>
    <row r="72" spans="1:21" x14ac:dyDescent="0.25">
      <c r="A72" s="14">
        <v>40483</v>
      </c>
      <c r="B72" s="16">
        <v>31302721.549692102</v>
      </c>
      <c r="C72" s="13">
        <v>413.6</v>
      </c>
      <c r="D72" s="13">
        <v>0</v>
      </c>
      <c r="E72" s="13">
        <v>249.7</v>
      </c>
      <c r="F72" s="13">
        <v>22</v>
      </c>
      <c r="G72" s="13">
        <v>22</v>
      </c>
      <c r="H72" s="13">
        <v>1</v>
      </c>
      <c r="I72" s="13">
        <v>71</v>
      </c>
      <c r="J72" s="13">
        <v>1</v>
      </c>
      <c r="L72" s="13">
        <f t="shared" si="20"/>
        <v>-4534224.5871043196</v>
      </c>
      <c r="M72" s="13">
        <f t="shared" si="21"/>
        <v>1155953.6832494063</v>
      </c>
      <c r="N72" s="13">
        <f t="shared" si="22"/>
        <v>0</v>
      </c>
      <c r="O72" s="13">
        <f t="shared" si="23"/>
        <v>22432464.097404744</v>
      </c>
      <c r="P72" s="13">
        <f t="shared" si="24"/>
        <v>23426068.164613184</v>
      </c>
      <c r="Q72" s="13">
        <f t="shared" si="25"/>
        <v>-9634137.2530584279</v>
      </c>
      <c r="R72" s="13">
        <f t="shared" si="26"/>
        <v>1009449.64079478</v>
      </c>
      <c r="S72" s="13">
        <f t="shared" si="27"/>
        <v>-1521369.5783167544</v>
      </c>
      <c r="T72" s="13">
        <f t="shared" si="28"/>
        <v>-655118.487577099</v>
      </c>
      <c r="U72" s="13">
        <f t="shared" si="29"/>
        <v>31679085.680005509</v>
      </c>
    </row>
    <row r="73" spans="1:21" x14ac:dyDescent="0.25">
      <c r="A73" s="14">
        <v>40513</v>
      </c>
      <c r="B73" s="15">
        <v>29162683.79443774</v>
      </c>
      <c r="C73" s="13">
        <v>713.5</v>
      </c>
      <c r="D73" s="13">
        <v>0</v>
      </c>
      <c r="E73" s="13">
        <v>251.5</v>
      </c>
      <c r="F73" s="13">
        <v>21</v>
      </c>
      <c r="G73" s="13">
        <v>23</v>
      </c>
      <c r="H73" s="13">
        <v>0</v>
      </c>
      <c r="I73" s="13">
        <v>72</v>
      </c>
      <c r="J73" s="13">
        <v>1</v>
      </c>
      <c r="L73" s="13">
        <f t="shared" si="20"/>
        <v>-4534224.5871043196</v>
      </c>
      <c r="M73" s="13">
        <f t="shared" si="21"/>
        <v>1994131.8979653078</v>
      </c>
      <c r="N73" s="13">
        <f t="shared" si="22"/>
        <v>0</v>
      </c>
      <c r="O73" s="13">
        <f t="shared" si="23"/>
        <v>22594171.888255082</v>
      </c>
      <c r="P73" s="13">
        <f t="shared" si="24"/>
        <v>22361246.884403493</v>
      </c>
      <c r="Q73" s="13">
        <f t="shared" si="25"/>
        <v>-10072052.582742902</v>
      </c>
      <c r="R73" s="13">
        <f t="shared" si="26"/>
        <v>0</v>
      </c>
      <c r="S73" s="13">
        <f t="shared" si="27"/>
        <v>-1542797.3188564272</v>
      </c>
      <c r="T73" s="13">
        <f t="shared" si="28"/>
        <v>-655118.487577099</v>
      </c>
      <c r="U73" s="13">
        <f t="shared" si="29"/>
        <v>30145357.694343138</v>
      </c>
    </row>
    <row r="74" spans="1:21" x14ac:dyDescent="0.25">
      <c r="A74" s="14">
        <v>40544</v>
      </c>
      <c r="B74" s="15">
        <v>32622453.115325075</v>
      </c>
      <c r="C74" s="13">
        <v>798.8</v>
      </c>
      <c r="D74" s="13">
        <v>0</v>
      </c>
      <c r="E74" s="13">
        <v>251.6</v>
      </c>
      <c r="F74" s="13">
        <v>20</v>
      </c>
      <c r="G74" s="13">
        <v>21</v>
      </c>
      <c r="H74" s="13">
        <v>0</v>
      </c>
      <c r="I74" s="13">
        <v>73</v>
      </c>
      <c r="J74" s="13">
        <v>1</v>
      </c>
      <c r="L74" s="13">
        <f t="shared" si="20"/>
        <v>-4534224.5871043196</v>
      </c>
      <c r="M74" s="13">
        <f t="shared" si="21"/>
        <v>2232533.3708404875</v>
      </c>
      <c r="N74" s="13">
        <f t="shared" si="22"/>
        <v>0</v>
      </c>
      <c r="O74" s="13">
        <f t="shared" si="23"/>
        <v>22603155.654413432</v>
      </c>
      <c r="P74" s="13">
        <f t="shared" si="24"/>
        <v>21296425.604193803</v>
      </c>
      <c r="Q74" s="13">
        <f t="shared" si="25"/>
        <v>-9196221.9233739544</v>
      </c>
      <c r="R74" s="13">
        <f t="shared" si="26"/>
        <v>0</v>
      </c>
      <c r="S74" s="13">
        <f t="shared" si="27"/>
        <v>-1564225.0593960998</v>
      </c>
      <c r="T74" s="13">
        <f t="shared" si="28"/>
        <v>-655118.487577099</v>
      </c>
      <c r="U74" s="13">
        <f t="shared" si="29"/>
        <v>30182324.571996257</v>
      </c>
    </row>
    <row r="75" spans="1:21" x14ac:dyDescent="0.25">
      <c r="A75" s="14">
        <v>40575</v>
      </c>
      <c r="B75" s="15">
        <v>30069138.4645341</v>
      </c>
      <c r="C75" s="13">
        <v>677.8</v>
      </c>
      <c r="D75" s="13">
        <v>0</v>
      </c>
      <c r="E75" s="13">
        <v>250.6</v>
      </c>
      <c r="F75" s="13">
        <v>19</v>
      </c>
      <c r="G75" s="13">
        <v>20</v>
      </c>
      <c r="H75" s="13">
        <v>0</v>
      </c>
      <c r="I75" s="13">
        <v>74</v>
      </c>
      <c r="J75" s="13">
        <v>1</v>
      </c>
      <c r="L75" s="13">
        <f t="shared" si="20"/>
        <v>-4534224.5871043196</v>
      </c>
      <c r="M75" s="13">
        <f t="shared" si="21"/>
        <v>1894355.4315919909</v>
      </c>
      <c r="N75" s="13">
        <f t="shared" si="22"/>
        <v>0</v>
      </c>
      <c r="O75" s="13">
        <f t="shared" si="23"/>
        <v>22513317.992829911</v>
      </c>
      <c r="P75" s="13">
        <f t="shared" si="24"/>
        <v>20231604.323984113</v>
      </c>
      <c r="Q75" s="13">
        <f t="shared" si="25"/>
        <v>-8758306.5936894789</v>
      </c>
      <c r="R75" s="13">
        <f t="shared" si="26"/>
        <v>0</v>
      </c>
      <c r="S75" s="13">
        <f t="shared" si="27"/>
        <v>-1585652.7999357723</v>
      </c>
      <c r="T75" s="13">
        <f t="shared" si="28"/>
        <v>-655118.487577099</v>
      </c>
      <c r="U75" s="13">
        <f t="shared" si="29"/>
        <v>29105975.280099344</v>
      </c>
    </row>
    <row r="76" spans="1:21" x14ac:dyDescent="0.25">
      <c r="A76" s="14">
        <v>40603</v>
      </c>
      <c r="B76" s="16">
        <v>33521993.988199789</v>
      </c>
      <c r="C76" s="13">
        <v>599.6</v>
      </c>
      <c r="D76" s="13">
        <v>0</v>
      </c>
      <c r="E76" s="13">
        <v>251.7</v>
      </c>
      <c r="F76" s="13">
        <v>23</v>
      </c>
      <c r="G76" s="13">
        <v>23</v>
      </c>
      <c r="H76" s="13">
        <v>1</v>
      </c>
      <c r="I76" s="13">
        <v>75</v>
      </c>
      <c r="J76" s="13">
        <v>1</v>
      </c>
      <c r="L76" s="13">
        <f t="shared" si="20"/>
        <v>-4534224.5871043196</v>
      </c>
      <c r="M76" s="13">
        <f t="shared" si="21"/>
        <v>1675797.4576313926</v>
      </c>
      <c r="N76" s="13">
        <f t="shared" si="22"/>
        <v>0</v>
      </c>
      <c r="O76" s="13">
        <f t="shared" si="23"/>
        <v>22612139.420571782</v>
      </c>
      <c r="P76" s="13">
        <f t="shared" si="24"/>
        <v>24490889.444822874</v>
      </c>
      <c r="Q76" s="13">
        <f t="shared" si="25"/>
        <v>-10072052.582742902</v>
      </c>
      <c r="R76" s="13">
        <f t="shared" si="26"/>
        <v>1009449.64079478</v>
      </c>
      <c r="S76" s="13">
        <f t="shared" si="27"/>
        <v>-1607080.5404754449</v>
      </c>
      <c r="T76" s="13">
        <f t="shared" si="28"/>
        <v>-655118.487577099</v>
      </c>
      <c r="U76" s="13">
        <f t="shared" si="29"/>
        <v>32919799.76592106</v>
      </c>
    </row>
    <row r="77" spans="1:21" x14ac:dyDescent="0.25">
      <c r="A77" s="14">
        <v>40634</v>
      </c>
      <c r="B77" s="15">
        <v>29790483.970162548</v>
      </c>
      <c r="C77" s="13">
        <v>330.4</v>
      </c>
      <c r="D77" s="13">
        <v>0</v>
      </c>
      <c r="E77" s="13">
        <v>255.1</v>
      </c>
      <c r="F77" s="13">
        <v>19</v>
      </c>
      <c r="G77" s="13">
        <v>21</v>
      </c>
      <c r="H77" s="13">
        <v>1</v>
      </c>
      <c r="I77" s="13">
        <v>76</v>
      </c>
      <c r="J77" s="13">
        <v>1</v>
      </c>
      <c r="L77" s="13">
        <f t="shared" si="20"/>
        <v>-4534224.5871043196</v>
      </c>
      <c r="M77" s="13">
        <f t="shared" si="21"/>
        <v>923421.41427853913</v>
      </c>
      <c r="N77" s="13">
        <f t="shared" si="22"/>
        <v>0</v>
      </c>
      <c r="O77" s="13">
        <f t="shared" si="23"/>
        <v>22917587.46995575</v>
      </c>
      <c r="P77" s="13">
        <f t="shared" si="24"/>
        <v>20231604.323984113</v>
      </c>
      <c r="Q77" s="13">
        <f t="shared" si="25"/>
        <v>-9196221.9233739544</v>
      </c>
      <c r="R77" s="13">
        <f t="shared" si="26"/>
        <v>1009449.64079478</v>
      </c>
      <c r="S77" s="13">
        <f t="shared" si="27"/>
        <v>-1628508.2810151174</v>
      </c>
      <c r="T77" s="13">
        <f t="shared" si="28"/>
        <v>-655118.487577099</v>
      </c>
      <c r="U77" s="13">
        <f t="shared" si="29"/>
        <v>29067989.569942694</v>
      </c>
    </row>
    <row r="78" spans="1:21" x14ac:dyDescent="0.25">
      <c r="A78" s="14">
        <v>40664</v>
      </c>
      <c r="B78" s="16">
        <v>30514888.89513151</v>
      </c>
      <c r="C78" s="13">
        <v>126.4</v>
      </c>
      <c r="D78" s="13">
        <v>17.399999999999999</v>
      </c>
      <c r="E78" s="13">
        <v>257.5</v>
      </c>
      <c r="F78" s="13">
        <v>21</v>
      </c>
      <c r="G78" s="13">
        <v>22</v>
      </c>
      <c r="H78" s="13">
        <v>1</v>
      </c>
      <c r="I78" s="13">
        <v>77</v>
      </c>
      <c r="J78" s="13">
        <v>1</v>
      </c>
      <c r="L78" s="13">
        <f t="shared" si="20"/>
        <v>-4534224.5871043196</v>
      </c>
      <c r="M78" s="13">
        <f t="shared" si="21"/>
        <v>353270.17785958643</v>
      </c>
      <c r="N78" s="13">
        <f t="shared" si="22"/>
        <v>312431.87288399175</v>
      </c>
      <c r="O78" s="13">
        <f t="shared" si="23"/>
        <v>23133197.857756194</v>
      </c>
      <c r="P78" s="13">
        <f t="shared" si="24"/>
        <v>22361246.884403493</v>
      </c>
      <c r="Q78" s="13">
        <f t="shared" si="25"/>
        <v>-9634137.2530584279</v>
      </c>
      <c r="R78" s="13">
        <f t="shared" si="26"/>
        <v>1009449.64079478</v>
      </c>
      <c r="S78" s="13">
        <f t="shared" si="27"/>
        <v>-1649936.0215547902</v>
      </c>
      <c r="T78" s="13">
        <f t="shared" si="28"/>
        <v>-655118.487577099</v>
      </c>
      <c r="U78" s="13">
        <f t="shared" si="29"/>
        <v>30696180.084403411</v>
      </c>
    </row>
    <row r="79" spans="1:21" x14ac:dyDescent="0.25">
      <c r="A79" s="14">
        <v>40695</v>
      </c>
      <c r="B79" s="15">
        <v>31332686.678045858</v>
      </c>
      <c r="C79" s="13">
        <v>27</v>
      </c>
      <c r="D79" s="13">
        <v>39.6</v>
      </c>
      <c r="E79" s="13">
        <v>258.8</v>
      </c>
      <c r="F79" s="13">
        <v>22</v>
      </c>
      <c r="G79" s="13">
        <v>22</v>
      </c>
      <c r="H79" s="13">
        <v>0</v>
      </c>
      <c r="I79" s="13">
        <v>78</v>
      </c>
      <c r="J79" s="13">
        <v>1</v>
      </c>
      <c r="L79" s="13">
        <f t="shared" si="20"/>
        <v>-4534224.5871043196</v>
      </c>
      <c r="M79" s="13">
        <f t="shared" si="21"/>
        <v>75461.193055449621</v>
      </c>
      <c r="N79" s="13">
        <f t="shared" si="22"/>
        <v>711051.84863253299</v>
      </c>
      <c r="O79" s="13">
        <f t="shared" si="23"/>
        <v>23249986.817814771</v>
      </c>
      <c r="P79" s="13">
        <f t="shared" si="24"/>
        <v>23426068.164613184</v>
      </c>
      <c r="Q79" s="13">
        <f t="shared" si="25"/>
        <v>-9634137.2530584279</v>
      </c>
      <c r="R79" s="13">
        <f t="shared" si="26"/>
        <v>0</v>
      </c>
      <c r="S79" s="13">
        <f t="shared" si="27"/>
        <v>-1671363.7620944628</v>
      </c>
      <c r="T79" s="13">
        <f t="shared" si="28"/>
        <v>-655118.487577099</v>
      </c>
      <c r="U79" s="13">
        <f t="shared" si="29"/>
        <v>30967723.934281625</v>
      </c>
    </row>
    <row r="80" spans="1:21" x14ac:dyDescent="0.25">
      <c r="A80" s="14">
        <v>40725</v>
      </c>
      <c r="B80" s="15">
        <v>31048378.097471207</v>
      </c>
      <c r="C80" s="13">
        <v>0</v>
      </c>
      <c r="D80" s="13">
        <v>160.9</v>
      </c>
      <c r="E80" s="13">
        <v>261.3</v>
      </c>
      <c r="F80" s="13">
        <v>20</v>
      </c>
      <c r="G80" s="13">
        <v>21</v>
      </c>
      <c r="H80" s="13">
        <v>0</v>
      </c>
      <c r="I80" s="13">
        <v>79</v>
      </c>
      <c r="J80" s="13">
        <v>1</v>
      </c>
      <c r="L80" s="13">
        <f t="shared" si="20"/>
        <v>-4534224.5871043196</v>
      </c>
      <c r="M80" s="13">
        <f t="shared" si="21"/>
        <v>0</v>
      </c>
      <c r="N80" s="13">
        <f t="shared" si="22"/>
        <v>2889097.0314387516</v>
      </c>
      <c r="O80" s="13">
        <f t="shared" si="23"/>
        <v>23474580.971773569</v>
      </c>
      <c r="P80" s="13">
        <f t="shared" si="24"/>
        <v>21296425.604193803</v>
      </c>
      <c r="Q80" s="13">
        <f t="shared" si="25"/>
        <v>-9196221.9233739544</v>
      </c>
      <c r="R80" s="13">
        <f t="shared" si="26"/>
        <v>0</v>
      </c>
      <c r="S80" s="13">
        <f t="shared" si="27"/>
        <v>-1692791.5026341353</v>
      </c>
      <c r="T80" s="13">
        <f t="shared" si="28"/>
        <v>-655118.487577099</v>
      </c>
      <c r="U80" s="13">
        <f t="shared" si="29"/>
        <v>31581747.106716618</v>
      </c>
    </row>
    <row r="81" spans="1:21" x14ac:dyDescent="0.25">
      <c r="A81" s="14">
        <v>40756</v>
      </c>
      <c r="B81" s="15">
        <v>33761562.440655842</v>
      </c>
      <c r="C81" s="13">
        <v>1.5</v>
      </c>
      <c r="D81" s="13">
        <v>82.9</v>
      </c>
      <c r="E81" s="13">
        <v>263.60000000000002</v>
      </c>
      <c r="F81" s="13">
        <v>22</v>
      </c>
      <c r="G81" s="13">
        <v>23</v>
      </c>
      <c r="H81" s="13">
        <v>0</v>
      </c>
      <c r="I81" s="13">
        <v>80</v>
      </c>
      <c r="J81" s="13">
        <v>1</v>
      </c>
      <c r="L81" s="13">
        <f t="shared" si="20"/>
        <v>-4534224.5871043196</v>
      </c>
      <c r="M81" s="13">
        <f t="shared" si="21"/>
        <v>4192.2885030805346</v>
      </c>
      <c r="N81" s="13">
        <f t="shared" si="22"/>
        <v>1488540.3598898228</v>
      </c>
      <c r="O81" s="13">
        <f t="shared" si="23"/>
        <v>23681207.593415666</v>
      </c>
      <c r="P81" s="13">
        <f t="shared" si="24"/>
        <v>23426068.164613184</v>
      </c>
      <c r="Q81" s="13">
        <f t="shared" si="25"/>
        <v>-10072052.582742902</v>
      </c>
      <c r="R81" s="13">
        <f t="shared" si="26"/>
        <v>0</v>
      </c>
      <c r="S81" s="13">
        <f t="shared" si="27"/>
        <v>-1714219.2431738079</v>
      </c>
      <c r="T81" s="13">
        <f t="shared" si="28"/>
        <v>-655118.487577099</v>
      </c>
      <c r="U81" s="13">
        <f t="shared" si="29"/>
        <v>31624393.505823623</v>
      </c>
    </row>
    <row r="82" spans="1:21" x14ac:dyDescent="0.25">
      <c r="A82" s="14">
        <v>40787</v>
      </c>
      <c r="B82" s="15">
        <v>31947935.858446322</v>
      </c>
      <c r="C82" s="13">
        <v>71.900000000000006</v>
      </c>
      <c r="D82" s="13">
        <v>29</v>
      </c>
      <c r="E82" s="13">
        <v>264.8</v>
      </c>
      <c r="F82" s="13">
        <v>21</v>
      </c>
      <c r="G82" s="13">
        <v>22</v>
      </c>
      <c r="H82" s="13">
        <v>1</v>
      </c>
      <c r="I82" s="13">
        <v>81</v>
      </c>
      <c r="J82" s="13">
        <v>1</v>
      </c>
      <c r="L82" s="13">
        <f t="shared" si="20"/>
        <v>-4534224.5871043196</v>
      </c>
      <c r="M82" s="13">
        <f t="shared" si="21"/>
        <v>200950.36224766032</v>
      </c>
      <c r="N82" s="13">
        <f t="shared" si="22"/>
        <v>520719.78813998622</v>
      </c>
      <c r="O82" s="13">
        <f t="shared" si="23"/>
        <v>23789012.787315886</v>
      </c>
      <c r="P82" s="13">
        <f t="shared" si="24"/>
        <v>22361246.884403493</v>
      </c>
      <c r="Q82" s="13">
        <f t="shared" si="25"/>
        <v>-9634137.2530584279</v>
      </c>
      <c r="R82" s="13">
        <f t="shared" si="26"/>
        <v>1009449.64079478</v>
      </c>
      <c r="S82" s="13">
        <f t="shared" si="27"/>
        <v>-1735646.9837134804</v>
      </c>
      <c r="T82" s="13">
        <f t="shared" si="28"/>
        <v>-655118.487577099</v>
      </c>
      <c r="U82" s="13">
        <f t="shared" si="29"/>
        <v>31322252.151448481</v>
      </c>
    </row>
    <row r="83" spans="1:21" x14ac:dyDescent="0.25">
      <c r="A83" s="14">
        <v>40817</v>
      </c>
      <c r="B83" s="16">
        <v>32934221.898680408</v>
      </c>
      <c r="C83" s="13">
        <v>234.6</v>
      </c>
      <c r="D83" s="13">
        <v>0</v>
      </c>
      <c r="E83" s="13">
        <v>260.3</v>
      </c>
      <c r="F83" s="13">
        <v>20</v>
      </c>
      <c r="G83" s="13">
        <v>21</v>
      </c>
      <c r="H83" s="13">
        <v>1</v>
      </c>
      <c r="I83" s="13">
        <v>82</v>
      </c>
      <c r="J83" s="13">
        <v>1</v>
      </c>
      <c r="L83" s="13">
        <f t="shared" si="20"/>
        <v>-4534224.5871043196</v>
      </c>
      <c r="M83" s="13">
        <f t="shared" si="21"/>
        <v>655673.92188179563</v>
      </c>
      <c r="N83" s="13">
        <f t="shared" si="22"/>
        <v>0</v>
      </c>
      <c r="O83" s="13">
        <f t="shared" si="23"/>
        <v>23384743.310190052</v>
      </c>
      <c r="P83" s="13">
        <f t="shared" si="24"/>
        <v>21296425.604193803</v>
      </c>
      <c r="Q83" s="13">
        <f t="shared" si="25"/>
        <v>-9196221.9233739544</v>
      </c>
      <c r="R83" s="13">
        <f t="shared" si="26"/>
        <v>1009449.64079478</v>
      </c>
      <c r="S83" s="13">
        <f t="shared" si="27"/>
        <v>-1757074.7242531532</v>
      </c>
      <c r="T83" s="13">
        <f t="shared" si="28"/>
        <v>-655118.487577099</v>
      </c>
      <c r="U83" s="13">
        <f t="shared" si="29"/>
        <v>30203652.75475191</v>
      </c>
    </row>
    <row r="84" spans="1:21" x14ac:dyDescent="0.25">
      <c r="A84" s="14">
        <v>40848</v>
      </c>
      <c r="B84" s="15">
        <v>32118203.797977068</v>
      </c>
      <c r="C84" s="13">
        <v>347.9</v>
      </c>
      <c r="D84" s="13">
        <v>0</v>
      </c>
      <c r="E84" s="13">
        <v>254.2</v>
      </c>
      <c r="F84" s="13">
        <v>22</v>
      </c>
      <c r="G84" s="13">
        <v>22</v>
      </c>
      <c r="H84" s="13">
        <v>1</v>
      </c>
      <c r="I84" s="13">
        <v>83</v>
      </c>
      <c r="J84" s="13">
        <v>1</v>
      </c>
      <c r="L84" s="13">
        <f t="shared" si="20"/>
        <v>-4534224.5871043196</v>
      </c>
      <c r="M84" s="13">
        <f t="shared" si="21"/>
        <v>972331.44681447861</v>
      </c>
      <c r="N84" s="13">
        <f t="shared" si="22"/>
        <v>0</v>
      </c>
      <c r="O84" s="13">
        <f t="shared" si="23"/>
        <v>22836733.574530583</v>
      </c>
      <c r="P84" s="13">
        <f t="shared" si="24"/>
        <v>23426068.164613184</v>
      </c>
      <c r="Q84" s="13">
        <f t="shared" si="25"/>
        <v>-9634137.2530584279</v>
      </c>
      <c r="R84" s="13">
        <f t="shared" si="26"/>
        <v>1009449.64079478</v>
      </c>
      <c r="S84" s="13">
        <f t="shared" si="27"/>
        <v>-1778502.4647928257</v>
      </c>
      <c r="T84" s="13">
        <f t="shared" si="28"/>
        <v>-655118.487577099</v>
      </c>
      <c r="U84" s="13">
        <f t="shared" si="29"/>
        <v>31642600.034220356</v>
      </c>
    </row>
    <row r="85" spans="1:21" x14ac:dyDescent="0.25">
      <c r="A85" s="14">
        <v>40878</v>
      </c>
      <c r="B85" s="15">
        <v>29560112.105370279</v>
      </c>
      <c r="C85" s="13">
        <v>548.4</v>
      </c>
      <c r="D85" s="13">
        <v>0</v>
      </c>
      <c r="E85" s="13">
        <v>252.5</v>
      </c>
      <c r="F85" s="13">
        <v>20</v>
      </c>
      <c r="G85" s="13">
        <v>22</v>
      </c>
      <c r="H85" s="13">
        <v>0</v>
      </c>
      <c r="I85" s="13">
        <v>84</v>
      </c>
      <c r="J85" s="13">
        <v>1</v>
      </c>
      <c r="L85" s="13">
        <f t="shared" si="20"/>
        <v>-4534224.5871043196</v>
      </c>
      <c r="M85" s="13">
        <f t="shared" si="21"/>
        <v>1532700.6767262435</v>
      </c>
      <c r="N85" s="13">
        <f t="shared" si="22"/>
        <v>0</v>
      </c>
      <c r="O85" s="13">
        <f t="shared" si="23"/>
        <v>22684009.549838599</v>
      </c>
      <c r="P85" s="13">
        <f t="shared" si="24"/>
        <v>21296425.604193803</v>
      </c>
      <c r="Q85" s="13">
        <f t="shared" si="25"/>
        <v>-9634137.2530584279</v>
      </c>
      <c r="R85" s="13">
        <f t="shared" si="26"/>
        <v>0</v>
      </c>
      <c r="S85" s="13">
        <f t="shared" si="27"/>
        <v>-1799930.2053324983</v>
      </c>
      <c r="T85" s="13">
        <f t="shared" si="28"/>
        <v>-655118.487577099</v>
      </c>
      <c r="U85" s="13">
        <f t="shared" si="29"/>
        <v>28889725.297686301</v>
      </c>
    </row>
    <row r="86" spans="1:21" x14ac:dyDescent="0.25">
      <c r="A86" s="14">
        <v>40909</v>
      </c>
      <c r="B86" s="15">
        <v>33097914.661556832</v>
      </c>
      <c r="C86" s="13">
        <v>644.79999999999995</v>
      </c>
      <c r="D86" s="13">
        <v>0</v>
      </c>
      <c r="E86" s="13">
        <v>250.9</v>
      </c>
      <c r="F86" s="13">
        <v>21</v>
      </c>
      <c r="G86" s="13">
        <v>22</v>
      </c>
      <c r="H86" s="13">
        <v>0</v>
      </c>
      <c r="I86" s="13">
        <v>85</v>
      </c>
      <c r="J86" s="13">
        <v>1</v>
      </c>
      <c r="L86" s="13">
        <f t="shared" si="20"/>
        <v>-4534224.5871043196</v>
      </c>
      <c r="M86" s="13">
        <f t="shared" si="21"/>
        <v>1802125.0845242192</v>
      </c>
      <c r="N86" s="13">
        <f t="shared" si="22"/>
        <v>0</v>
      </c>
      <c r="O86" s="13">
        <f t="shared" si="23"/>
        <v>22540269.291304968</v>
      </c>
      <c r="P86" s="13">
        <f t="shared" si="24"/>
        <v>22361246.884403493</v>
      </c>
      <c r="Q86" s="13">
        <f t="shared" si="25"/>
        <v>-9634137.2530584279</v>
      </c>
      <c r="R86" s="13">
        <f t="shared" si="26"/>
        <v>0</v>
      </c>
      <c r="S86" s="13">
        <f t="shared" si="27"/>
        <v>-1821357.9458721709</v>
      </c>
      <c r="T86" s="13">
        <f t="shared" si="28"/>
        <v>-655118.487577099</v>
      </c>
      <c r="U86" s="13">
        <f t="shared" si="29"/>
        <v>30058802.986620668</v>
      </c>
    </row>
    <row r="87" spans="1:21" x14ac:dyDescent="0.25">
      <c r="A87" s="14">
        <v>40940</v>
      </c>
      <c r="B87" s="15">
        <v>31432067.424907692</v>
      </c>
      <c r="C87" s="13">
        <v>553</v>
      </c>
      <c r="D87" s="13">
        <v>0</v>
      </c>
      <c r="E87" s="13">
        <v>248.9</v>
      </c>
      <c r="F87" s="13">
        <v>20</v>
      </c>
      <c r="G87" s="13">
        <v>21</v>
      </c>
      <c r="H87" s="13">
        <v>0</v>
      </c>
      <c r="I87" s="13">
        <v>86</v>
      </c>
      <c r="J87" s="13">
        <v>1</v>
      </c>
      <c r="L87" s="13">
        <f t="shared" si="20"/>
        <v>-4534224.5871043196</v>
      </c>
      <c r="M87" s="13">
        <f t="shared" si="21"/>
        <v>1545557.0281356906</v>
      </c>
      <c r="N87" s="13">
        <f t="shared" si="22"/>
        <v>0</v>
      </c>
      <c r="O87" s="13">
        <f t="shared" si="23"/>
        <v>22360593.968137931</v>
      </c>
      <c r="P87" s="13">
        <f t="shared" si="24"/>
        <v>21296425.604193803</v>
      </c>
      <c r="Q87" s="13">
        <f t="shared" si="25"/>
        <v>-9196221.9233739544</v>
      </c>
      <c r="R87" s="13">
        <f t="shared" si="26"/>
        <v>0</v>
      </c>
      <c r="S87" s="13">
        <f t="shared" si="27"/>
        <v>-1842785.6864118434</v>
      </c>
      <c r="T87" s="13">
        <f t="shared" si="28"/>
        <v>-655118.487577099</v>
      </c>
      <c r="U87" s="13">
        <f t="shared" si="29"/>
        <v>28974225.916000213</v>
      </c>
    </row>
    <row r="88" spans="1:21" x14ac:dyDescent="0.25">
      <c r="A88" s="14">
        <v>40969</v>
      </c>
      <c r="B88" s="15">
        <v>32610967.549940124</v>
      </c>
      <c r="C88" s="13">
        <v>331.1</v>
      </c>
      <c r="D88" s="13">
        <v>2.2000000000000002</v>
      </c>
      <c r="E88" s="13">
        <v>246.3</v>
      </c>
      <c r="F88" s="13">
        <v>22</v>
      </c>
      <c r="G88" s="13">
        <v>22</v>
      </c>
      <c r="H88" s="13">
        <v>1</v>
      </c>
      <c r="I88" s="13">
        <v>87</v>
      </c>
      <c r="J88" s="13">
        <v>1</v>
      </c>
      <c r="L88" s="13">
        <f t="shared" si="20"/>
        <v>-4534224.5871043196</v>
      </c>
      <c r="M88" s="13">
        <f t="shared" si="21"/>
        <v>925377.81557997677</v>
      </c>
      <c r="N88" s="13">
        <f t="shared" si="22"/>
        <v>39502.880479585168</v>
      </c>
      <c r="O88" s="13">
        <f t="shared" si="23"/>
        <v>22127016.04802078</v>
      </c>
      <c r="P88" s="13">
        <f t="shared" si="24"/>
        <v>23426068.164613184</v>
      </c>
      <c r="Q88" s="13">
        <f t="shared" si="25"/>
        <v>-9634137.2530584279</v>
      </c>
      <c r="R88" s="13">
        <f t="shared" si="26"/>
        <v>1009449.64079478</v>
      </c>
      <c r="S88" s="13">
        <f t="shared" si="27"/>
        <v>-1864213.4269515162</v>
      </c>
      <c r="T88" s="13">
        <f t="shared" si="28"/>
        <v>-655118.487577099</v>
      </c>
      <c r="U88" s="13">
        <f t="shared" si="29"/>
        <v>30839720.79479694</v>
      </c>
    </row>
    <row r="89" spans="1:21" x14ac:dyDescent="0.25">
      <c r="A89" s="14">
        <v>41000</v>
      </c>
      <c r="B89" s="15">
        <v>30118053.504457429</v>
      </c>
      <c r="C89" s="13">
        <v>334.6</v>
      </c>
      <c r="D89" s="13">
        <v>0</v>
      </c>
      <c r="E89" s="13">
        <v>252</v>
      </c>
      <c r="F89" s="13">
        <v>19</v>
      </c>
      <c r="G89" s="13">
        <v>21</v>
      </c>
      <c r="H89" s="13">
        <v>1</v>
      </c>
      <c r="I89" s="13">
        <v>88</v>
      </c>
      <c r="J89" s="13">
        <v>1</v>
      </c>
      <c r="L89" s="13">
        <f t="shared" si="20"/>
        <v>-4534224.5871043196</v>
      </c>
      <c r="M89" s="13">
        <f t="shared" si="21"/>
        <v>935159.82208716474</v>
      </c>
      <c r="N89" s="13">
        <f t="shared" si="22"/>
        <v>0</v>
      </c>
      <c r="O89" s="13">
        <f t="shared" si="23"/>
        <v>22639090.719046839</v>
      </c>
      <c r="P89" s="13">
        <f t="shared" si="24"/>
        <v>20231604.323984113</v>
      </c>
      <c r="Q89" s="13">
        <f t="shared" si="25"/>
        <v>-9196221.9233739544</v>
      </c>
      <c r="R89" s="13">
        <f t="shared" si="26"/>
        <v>1009449.64079478</v>
      </c>
      <c r="S89" s="13">
        <f t="shared" si="27"/>
        <v>-1885641.1674911887</v>
      </c>
      <c r="T89" s="13">
        <f t="shared" si="28"/>
        <v>-655118.487577099</v>
      </c>
      <c r="U89" s="13">
        <f t="shared" si="29"/>
        <v>28544098.340366334</v>
      </c>
    </row>
    <row r="90" spans="1:21" x14ac:dyDescent="0.25">
      <c r="A90" s="14">
        <v>41030</v>
      </c>
      <c r="B90" s="15">
        <v>32039785.029330183</v>
      </c>
      <c r="C90" s="13">
        <v>87.2</v>
      </c>
      <c r="D90" s="13">
        <v>28.5</v>
      </c>
      <c r="E90" s="13">
        <v>258.5</v>
      </c>
      <c r="F90" s="13">
        <v>22</v>
      </c>
      <c r="G90" s="13">
        <v>23</v>
      </c>
      <c r="H90" s="13">
        <v>1</v>
      </c>
      <c r="I90" s="13">
        <v>89</v>
      </c>
      <c r="J90" s="13">
        <v>1</v>
      </c>
      <c r="L90" s="13">
        <f t="shared" si="20"/>
        <v>-4534224.5871043196</v>
      </c>
      <c r="M90" s="13">
        <f t="shared" si="21"/>
        <v>243711.70497908175</v>
      </c>
      <c r="N90" s="13">
        <f t="shared" si="22"/>
        <v>511741.86075826234</v>
      </c>
      <c r="O90" s="13">
        <f t="shared" si="23"/>
        <v>23223035.519339714</v>
      </c>
      <c r="P90" s="13">
        <f t="shared" si="24"/>
        <v>23426068.164613184</v>
      </c>
      <c r="Q90" s="13">
        <f t="shared" si="25"/>
        <v>-10072052.582742902</v>
      </c>
      <c r="R90" s="13">
        <f t="shared" si="26"/>
        <v>1009449.64079478</v>
      </c>
      <c r="S90" s="13">
        <f t="shared" si="27"/>
        <v>-1907068.9080308613</v>
      </c>
      <c r="T90" s="13">
        <f t="shared" si="28"/>
        <v>-655118.487577099</v>
      </c>
      <c r="U90" s="13">
        <f t="shared" si="29"/>
        <v>31245542.325029839</v>
      </c>
    </row>
    <row r="91" spans="1:21" x14ac:dyDescent="0.25">
      <c r="A91" s="14">
        <v>41061</v>
      </c>
      <c r="B91" s="16">
        <v>32369984.509227082</v>
      </c>
      <c r="C91" s="13">
        <v>28.2</v>
      </c>
      <c r="D91" s="13">
        <v>81.7</v>
      </c>
      <c r="E91" s="13">
        <v>263.39999999999998</v>
      </c>
      <c r="F91" s="13">
        <v>21</v>
      </c>
      <c r="G91" s="13">
        <v>21</v>
      </c>
      <c r="H91" s="13">
        <v>0</v>
      </c>
      <c r="I91" s="13">
        <v>90</v>
      </c>
      <c r="J91" s="13">
        <v>1</v>
      </c>
      <c r="L91" s="13">
        <f t="shared" si="20"/>
        <v>-4534224.5871043196</v>
      </c>
      <c r="M91" s="13">
        <f t="shared" si="21"/>
        <v>78815.023857914057</v>
      </c>
      <c r="N91" s="13">
        <f t="shared" si="22"/>
        <v>1466993.3341736854</v>
      </c>
      <c r="O91" s="13">
        <f t="shared" si="23"/>
        <v>23663240.061098956</v>
      </c>
      <c r="P91" s="13">
        <f t="shared" si="24"/>
        <v>22361246.884403493</v>
      </c>
      <c r="Q91" s="13">
        <f t="shared" si="25"/>
        <v>-9196221.9233739544</v>
      </c>
      <c r="R91" s="13">
        <f t="shared" si="26"/>
        <v>0</v>
      </c>
      <c r="S91" s="13">
        <f t="shared" si="27"/>
        <v>-1928496.6485705338</v>
      </c>
      <c r="T91" s="13">
        <f t="shared" si="28"/>
        <v>-655118.487577099</v>
      </c>
      <c r="U91" s="13">
        <f t="shared" si="29"/>
        <v>31256233.65690814</v>
      </c>
    </row>
    <row r="92" spans="1:21" x14ac:dyDescent="0.25">
      <c r="A92" s="14">
        <v>41091</v>
      </c>
      <c r="B92" s="15">
        <v>32673879.188200943</v>
      </c>
      <c r="C92" s="13">
        <v>0</v>
      </c>
      <c r="D92" s="13">
        <v>161</v>
      </c>
      <c r="E92" s="13">
        <v>267</v>
      </c>
      <c r="F92" s="13">
        <v>21</v>
      </c>
      <c r="G92" s="13">
        <v>22</v>
      </c>
      <c r="H92" s="13">
        <v>0</v>
      </c>
      <c r="I92" s="13">
        <v>91</v>
      </c>
      <c r="J92" s="13">
        <v>1</v>
      </c>
      <c r="L92" s="13">
        <f t="shared" si="20"/>
        <v>-4534224.5871043196</v>
      </c>
      <c r="M92" s="13">
        <f t="shared" si="21"/>
        <v>0</v>
      </c>
      <c r="N92" s="13">
        <f t="shared" si="22"/>
        <v>2890892.6169150961</v>
      </c>
      <c r="O92" s="13">
        <f t="shared" si="23"/>
        <v>23986655.642799627</v>
      </c>
      <c r="P92" s="13">
        <f t="shared" si="24"/>
        <v>22361246.884403493</v>
      </c>
      <c r="Q92" s="13">
        <f t="shared" si="25"/>
        <v>-9634137.2530584279</v>
      </c>
      <c r="R92" s="13">
        <f t="shared" si="26"/>
        <v>0</v>
      </c>
      <c r="S92" s="13">
        <f t="shared" si="27"/>
        <v>-1949924.3891102064</v>
      </c>
      <c r="T92" s="13">
        <f t="shared" si="28"/>
        <v>-655118.487577099</v>
      </c>
      <c r="U92" s="13">
        <f t="shared" si="29"/>
        <v>32465390.427268166</v>
      </c>
    </row>
    <row r="93" spans="1:21" x14ac:dyDescent="0.25">
      <c r="A93" s="14">
        <v>41122</v>
      </c>
      <c r="B93" s="15">
        <v>33207960.610965997</v>
      </c>
      <c r="C93" s="13">
        <v>7.8</v>
      </c>
      <c r="D93" s="13">
        <v>79.599999999999994</v>
      </c>
      <c r="E93" s="13">
        <v>269.3</v>
      </c>
      <c r="F93" s="13">
        <v>22</v>
      </c>
      <c r="G93" s="13">
        <v>23</v>
      </c>
      <c r="H93" s="13">
        <v>0</v>
      </c>
      <c r="I93" s="13">
        <v>92</v>
      </c>
      <c r="J93" s="13">
        <v>1</v>
      </c>
      <c r="L93" s="13">
        <f t="shared" si="20"/>
        <v>-4534224.5871043196</v>
      </c>
      <c r="M93" s="13">
        <f t="shared" si="21"/>
        <v>21799.900216018781</v>
      </c>
      <c r="N93" s="13">
        <f t="shared" si="22"/>
        <v>1429286.0391704449</v>
      </c>
      <c r="O93" s="13">
        <f t="shared" si="23"/>
        <v>24193282.264441725</v>
      </c>
      <c r="P93" s="13">
        <f t="shared" si="24"/>
        <v>23426068.164613184</v>
      </c>
      <c r="Q93" s="13">
        <f t="shared" si="25"/>
        <v>-10072052.582742902</v>
      </c>
      <c r="R93" s="13">
        <f t="shared" si="26"/>
        <v>0</v>
      </c>
      <c r="S93" s="13">
        <f t="shared" si="27"/>
        <v>-1971352.1296498792</v>
      </c>
      <c r="T93" s="13">
        <f t="shared" si="28"/>
        <v>-655118.487577099</v>
      </c>
      <c r="U93" s="13">
        <f t="shared" si="29"/>
        <v>31837688.581367176</v>
      </c>
    </row>
    <row r="94" spans="1:21" x14ac:dyDescent="0.25">
      <c r="A94" s="14">
        <v>41153</v>
      </c>
      <c r="B94" s="15">
        <v>30143633.786629554</v>
      </c>
      <c r="C94" s="13">
        <v>103.4</v>
      </c>
      <c r="D94" s="13">
        <v>27.7</v>
      </c>
      <c r="E94" s="13">
        <v>267.2</v>
      </c>
      <c r="F94" s="13">
        <v>19</v>
      </c>
      <c r="G94" s="13">
        <v>20</v>
      </c>
      <c r="H94" s="13">
        <v>1</v>
      </c>
      <c r="I94" s="13">
        <v>93</v>
      </c>
      <c r="J94" s="13">
        <v>1</v>
      </c>
      <c r="L94" s="13">
        <f t="shared" si="20"/>
        <v>-4534224.5871043196</v>
      </c>
      <c r="M94" s="13">
        <f t="shared" si="21"/>
        <v>288988.42081235157</v>
      </c>
      <c r="N94" s="13">
        <f t="shared" si="22"/>
        <v>497377.17694750411</v>
      </c>
      <c r="O94" s="13">
        <f t="shared" si="23"/>
        <v>24004623.17511633</v>
      </c>
      <c r="P94" s="13">
        <f t="shared" si="24"/>
        <v>20231604.323984113</v>
      </c>
      <c r="Q94" s="13">
        <f t="shared" si="25"/>
        <v>-8758306.5936894789</v>
      </c>
      <c r="R94" s="13">
        <f t="shared" si="26"/>
        <v>1009449.64079478</v>
      </c>
      <c r="S94" s="13">
        <f t="shared" si="27"/>
        <v>-1992779.8701895517</v>
      </c>
      <c r="T94" s="13">
        <f t="shared" si="28"/>
        <v>-655118.487577099</v>
      </c>
      <c r="U94" s="13">
        <f t="shared" si="29"/>
        <v>30091613.199094635</v>
      </c>
    </row>
    <row r="95" spans="1:21" x14ac:dyDescent="0.25">
      <c r="A95" s="14">
        <v>41183</v>
      </c>
      <c r="B95" s="15">
        <v>31754112.792993777</v>
      </c>
      <c r="C95" s="13">
        <v>250.5</v>
      </c>
      <c r="D95" s="13">
        <v>0.7</v>
      </c>
      <c r="E95" s="13">
        <v>261.39999999999998</v>
      </c>
      <c r="F95" s="13">
        <v>22</v>
      </c>
      <c r="G95" s="13">
        <v>23</v>
      </c>
      <c r="H95" s="13">
        <v>1</v>
      </c>
      <c r="I95" s="13">
        <v>94</v>
      </c>
      <c r="J95" s="13">
        <v>1</v>
      </c>
      <c r="L95" s="13">
        <f t="shared" si="20"/>
        <v>-4534224.5871043196</v>
      </c>
      <c r="M95" s="13">
        <f t="shared" si="21"/>
        <v>700112.18001444929</v>
      </c>
      <c r="N95" s="13">
        <f t="shared" si="22"/>
        <v>12569.09833441346</v>
      </c>
      <c r="O95" s="13">
        <f t="shared" si="23"/>
        <v>23483564.737931918</v>
      </c>
      <c r="P95" s="13">
        <f t="shared" si="24"/>
        <v>23426068.164613184</v>
      </c>
      <c r="Q95" s="13">
        <f t="shared" si="25"/>
        <v>-10072052.582742902</v>
      </c>
      <c r="R95" s="13">
        <f t="shared" si="26"/>
        <v>1009449.64079478</v>
      </c>
      <c r="S95" s="13">
        <f t="shared" si="27"/>
        <v>-2014207.6107292243</v>
      </c>
      <c r="T95" s="13">
        <f t="shared" si="28"/>
        <v>-655118.487577099</v>
      </c>
      <c r="U95" s="13">
        <f t="shared" si="29"/>
        <v>31356160.553535197</v>
      </c>
    </row>
    <row r="96" spans="1:21" x14ac:dyDescent="0.25">
      <c r="A96" s="14">
        <v>41214</v>
      </c>
      <c r="B96" s="15">
        <v>31052952.606975973</v>
      </c>
      <c r="C96" s="13">
        <v>420.4</v>
      </c>
      <c r="D96" s="13">
        <v>0</v>
      </c>
      <c r="E96" s="13">
        <v>256.3</v>
      </c>
      <c r="F96" s="13">
        <v>22</v>
      </c>
      <c r="G96" s="13">
        <v>22</v>
      </c>
      <c r="H96" s="13">
        <v>1</v>
      </c>
      <c r="I96" s="13">
        <v>95</v>
      </c>
      <c r="J96" s="13">
        <v>1</v>
      </c>
      <c r="L96" s="13">
        <f t="shared" si="20"/>
        <v>-4534224.5871043196</v>
      </c>
      <c r="M96" s="13">
        <f t="shared" si="21"/>
        <v>1174958.7244633711</v>
      </c>
      <c r="N96" s="13">
        <f t="shared" si="22"/>
        <v>0</v>
      </c>
      <c r="O96" s="13">
        <f t="shared" si="23"/>
        <v>23025392.663855974</v>
      </c>
      <c r="P96" s="13">
        <f t="shared" si="24"/>
        <v>23426068.164613184</v>
      </c>
      <c r="Q96" s="13">
        <f t="shared" si="25"/>
        <v>-9634137.2530584279</v>
      </c>
      <c r="R96" s="13">
        <f t="shared" si="26"/>
        <v>1009449.64079478</v>
      </c>
      <c r="S96" s="13">
        <f t="shared" si="27"/>
        <v>-2035635.3512688968</v>
      </c>
      <c r="T96" s="13">
        <f t="shared" si="28"/>
        <v>-655118.487577099</v>
      </c>
      <c r="U96" s="13">
        <f t="shared" si="29"/>
        <v>31776753.514718566</v>
      </c>
    </row>
    <row r="97" spans="1:21" x14ac:dyDescent="0.25">
      <c r="A97" s="14">
        <v>41244</v>
      </c>
      <c r="B97" s="15">
        <v>27355168.154814415</v>
      </c>
      <c r="C97" s="13">
        <v>535.9</v>
      </c>
      <c r="D97" s="13">
        <v>0</v>
      </c>
      <c r="E97" s="13">
        <v>254.9</v>
      </c>
      <c r="F97" s="13">
        <v>19</v>
      </c>
      <c r="G97" s="13">
        <v>21</v>
      </c>
      <c r="H97" s="13">
        <v>0</v>
      </c>
      <c r="I97" s="13">
        <v>96</v>
      </c>
      <c r="J97" s="13">
        <v>1</v>
      </c>
      <c r="L97" s="13">
        <f t="shared" si="20"/>
        <v>-4534224.5871043196</v>
      </c>
      <c r="M97" s="13">
        <f t="shared" si="21"/>
        <v>1497764.9392005724</v>
      </c>
      <c r="N97" s="13">
        <f t="shared" si="22"/>
        <v>0</v>
      </c>
      <c r="O97" s="13">
        <f t="shared" si="23"/>
        <v>22899619.937639046</v>
      </c>
      <c r="P97" s="13">
        <f t="shared" si="24"/>
        <v>20231604.323984113</v>
      </c>
      <c r="Q97" s="13">
        <f t="shared" si="25"/>
        <v>-9196221.9233739544</v>
      </c>
      <c r="R97" s="13">
        <f t="shared" si="26"/>
        <v>0</v>
      </c>
      <c r="S97" s="13">
        <f t="shared" si="27"/>
        <v>-2057063.0918085696</v>
      </c>
      <c r="T97" s="13">
        <f t="shared" si="28"/>
        <v>-655118.487577099</v>
      </c>
      <c r="U97" s="13">
        <f t="shared" si="29"/>
        <v>28186361.110959791</v>
      </c>
    </row>
    <row r="98" spans="1:21" x14ac:dyDescent="0.25">
      <c r="A98" s="14">
        <v>41275</v>
      </c>
      <c r="B98" s="15">
        <v>31454796.749053448</v>
      </c>
      <c r="C98" s="13">
        <v>657.4</v>
      </c>
      <c r="D98" s="13">
        <v>0</v>
      </c>
      <c r="E98" s="13">
        <v>253.9</v>
      </c>
      <c r="F98" s="13">
        <v>22</v>
      </c>
      <c r="G98" s="13">
        <v>23</v>
      </c>
      <c r="H98" s="13">
        <v>0</v>
      </c>
      <c r="I98" s="13">
        <v>97</v>
      </c>
      <c r="J98" s="13">
        <v>1</v>
      </c>
      <c r="L98" s="13">
        <f t="shared" ref="L98:L109" si="30">const</f>
        <v>-4534224.5871043196</v>
      </c>
      <c r="M98" s="13">
        <f t="shared" ref="M98:M109" si="31">LondonHDD*C98</f>
        <v>1837340.3079500957</v>
      </c>
      <c r="N98" s="13">
        <f t="shared" ref="N98:N109" si="32">LondonCDD*D98</f>
        <v>0</v>
      </c>
      <c r="O98" s="13">
        <f t="shared" ref="O98:O109" si="33">LONFTE*E98</f>
        <v>22809782.276055526</v>
      </c>
      <c r="P98" s="13">
        <f t="shared" ref="P98:P109" si="34">PeakDays*F98</f>
        <v>23426068.164613184</v>
      </c>
      <c r="Q98" s="13">
        <f t="shared" ref="Q98:Q109" si="35">WorkDays*G98</f>
        <v>-10072052.582742902</v>
      </c>
      <c r="R98" s="13">
        <f t="shared" ref="R98:R109" si="36">Shoulder1*H98</f>
        <v>0</v>
      </c>
      <c r="S98" s="13">
        <f t="shared" ref="S98:S109" si="37">Increment*I98</f>
        <v>-2078490.8323482422</v>
      </c>
      <c r="T98" s="13">
        <f t="shared" ref="T98:T109" si="38">Recession*J98</f>
        <v>-655118.487577099</v>
      </c>
      <c r="U98" s="13">
        <f t="shared" ref="U98:U109" si="39">SUM(L98:T98)</f>
        <v>30733304.258846249</v>
      </c>
    </row>
    <row r="99" spans="1:21" x14ac:dyDescent="0.25">
      <c r="A99" s="17">
        <v>41306</v>
      </c>
      <c r="B99" s="15">
        <v>28621464.973133311</v>
      </c>
      <c r="C99" s="13">
        <v>657</v>
      </c>
      <c r="D99" s="13">
        <v>0</v>
      </c>
      <c r="E99" s="13">
        <v>249.1</v>
      </c>
      <c r="F99" s="13">
        <v>19</v>
      </c>
      <c r="G99" s="13">
        <v>20</v>
      </c>
      <c r="H99" s="13">
        <v>0</v>
      </c>
      <c r="I99" s="13">
        <v>98</v>
      </c>
      <c r="J99" s="13">
        <v>1</v>
      </c>
      <c r="L99" s="13">
        <f t="shared" si="30"/>
        <v>-4534224.5871043196</v>
      </c>
      <c r="M99" s="13">
        <f t="shared" si="31"/>
        <v>1836222.3643492742</v>
      </c>
      <c r="N99" s="13">
        <f t="shared" si="32"/>
        <v>0</v>
      </c>
      <c r="O99" s="13">
        <f t="shared" si="33"/>
        <v>22378561.500454634</v>
      </c>
      <c r="P99" s="13">
        <f t="shared" si="34"/>
        <v>20231604.323984113</v>
      </c>
      <c r="Q99" s="13">
        <f t="shared" si="35"/>
        <v>-8758306.5936894789</v>
      </c>
      <c r="R99" s="13">
        <f t="shared" si="36"/>
        <v>0</v>
      </c>
      <c r="S99" s="13">
        <f t="shared" si="37"/>
        <v>-2099918.5728879147</v>
      </c>
      <c r="T99" s="13">
        <f t="shared" si="38"/>
        <v>-655118.487577099</v>
      </c>
      <c r="U99" s="13">
        <f t="shared" si="39"/>
        <v>28398819.947529212</v>
      </c>
    </row>
    <row r="100" spans="1:21" x14ac:dyDescent="0.25">
      <c r="A100" s="14">
        <v>41334</v>
      </c>
      <c r="B100" s="15">
        <v>30079625.096221432</v>
      </c>
      <c r="C100" s="13">
        <v>581.9</v>
      </c>
      <c r="D100" s="13">
        <v>0</v>
      </c>
      <c r="E100" s="13">
        <v>247.6</v>
      </c>
      <c r="F100" s="13">
        <v>20</v>
      </c>
      <c r="G100" s="13">
        <v>21</v>
      </c>
      <c r="H100" s="13">
        <v>1</v>
      </c>
      <c r="I100" s="13">
        <v>99</v>
      </c>
      <c r="J100" s="13">
        <v>1</v>
      </c>
      <c r="L100" s="13">
        <f t="shared" si="30"/>
        <v>-4534224.5871043196</v>
      </c>
      <c r="M100" s="13">
        <f t="shared" si="31"/>
        <v>1626328.453295042</v>
      </c>
      <c r="N100" s="13">
        <f t="shared" si="32"/>
        <v>0</v>
      </c>
      <c r="O100" s="13">
        <f t="shared" si="33"/>
        <v>22243805.008079354</v>
      </c>
      <c r="P100" s="13">
        <f t="shared" si="34"/>
        <v>21296425.604193803</v>
      </c>
      <c r="Q100" s="13">
        <f t="shared" si="35"/>
        <v>-9196221.9233739544</v>
      </c>
      <c r="R100" s="13">
        <f t="shared" si="36"/>
        <v>1009449.64079478</v>
      </c>
      <c r="S100" s="13">
        <f t="shared" si="37"/>
        <v>-2121346.3134275875</v>
      </c>
      <c r="T100" s="13">
        <f t="shared" si="38"/>
        <v>-655118.487577099</v>
      </c>
      <c r="U100" s="13">
        <f t="shared" si="39"/>
        <v>29669097.394880015</v>
      </c>
    </row>
    <row r="101" spans="1:21" x14ac:dyDescent="0.25">
      <c r="A101" s="14">
        <v>41365</v>
      </c>
      <c r="B101" s="15">
        <v>29557113.807281584</v>
      </c>
      <c r="C101" s="13">
        <v>362.2</v>
      </c>
      <c r="D101" s="13">
        <v>0</v>
      </c>
      <c r="E101" s="13">
        <v>248.1</v>
      </c>
      <c r="F101" s="13">
        <v>21</v>
      </c>
      <c r="G101" s="13">
        <v>22</v>
      </c>
      <c r="H101" s="13">
        <v>1</v>
      </c>
      <c r="I101" s="13">
        <v>100</v>
      </c>
      <c r="J101" s="13">
        <v>1</v>
      </c>
      <c r="L101" s="13">
        <f t="shared" si="30"/>
        <v>-4534224.5871043196</v>
      </c>
      <c r="M101" s="13">
        <f t="shared" si="31"/>
        <v>1012297.9305438465</v>
      </c>
      <c r="N101" s="13">
        <f t="shared" si="32"/>
        <v>0</v>
      </c>
      <c r="O101" s="13">
        <f t="shared" si="33"/>
        <v>22288723.838871114</v>
      </c>
      <c r="P101" s="13">
        <f t="shared" si="34"/>
        <v>22361246.884403493</v>
      </c>
      <c r="Q101" s="13">
        <f t="shared" si="35"/>
        <v>-9634137.2530584279</v>
      </c>
      <c r="R101" s="13">
        <f t="shared" si="36"/>
        <v>1009449.64079478</v>
      </c>
      <c r="S101" s="13">
        <f t="shared" si="37"/>
        <v>-2142774.0539672598</v>
      </c>
      <c r="T101" s="13">
        <f t="shared" si="38"/>
        <v>-655118.487577099</v>
      </c>
      <c r="U101" s="13">
        <f t="shared" si="39"/>
        <v>29705463.912906133</v>
      </c>
    </row>
    <row r="102" spans="1:21" x14ac:dyDescent="0.25">
      <c r="A102" s="14">
        <v>41395</v>
      </c>
      <c r="B102" s="15">
        <v>29892333.306250855</v>
      </c>
      <c r="C102" s="13">
        <v>122.2</v>
      </c>
      <c r="D102" s="13">
        <v>27</v>
      </c>
      <c r="E102" s="13">
        <v>255.6</v>
      </c>
      <c r="F102" s="13">
        <v>22</v>
      </c>
      <c r="G102" s="13">
        <v>23</v>
      </c>
      <c r="H102" s="13">
        <v>1</v>
      </c>
      <c r="I102" s="13">
        <v>101</v>
      </c>
      <c r="J102" s="13">
        <v>1</v>
      </c>
      <c r="L102" s="13">
        <f t="shared" si="30"/>
        <v>-4534224.5871043196</v>
      </c>
      <c r="M102" s="13">
        <f t="shared" si="31"/>
        <v>341531.77005096088</v>
      </c>
      <c r="N102" s="13">
        <f t="shared" si="32"/>
        <v>484808.07861309068</v>
      </c>
      <c r="O102" s="13">
        <f t="shared" si="33"/>
        <v>22962506.30074751</v>
      </c>
      <c r="P102" s="13">
        <f t="shared" si="34"/>
        <v>23426068.164613184</v>
      </c>
      <c r="Q102" s="13">
        <f t="shared" si="35"/>
        <v>-10072052.582742902</v>
      </c>
      <c r="R102" s="13">
        <f t="shared" si="36"/>
        <v>1009449.64079478</v>
      </c>
      <c r="S102" s="13">
        <f t="shared" si="37"/>
        <v>-2164201.7945069326</v>
      </c>
      <c r="T102" s="13">
        <f t="shared" si="38"/>
        <v>-655118.487577099</v>
      </c>
      <c r="U102" s="13">
        <f t="shared" si="39"/>
        <v>30798766.50288827</v>
      </c>
    </row>
    <row r="103" spans="1:21" x14ac:dyDescent="0.25">
      <c r="A103" s="14">
        <v>41426</v>
      </c>
      <c r="B103" s="15">
        <v>29757587.90078669</v>
      </c>
      <c r="C103" s="13">
        <v>41.1</v>
      </c>
      <c r="D103" s="13">
        <v>52.7</v>
      </c>
      <c r="E103" s="13">
        <v>263</v>
      </c>
      <c r="F103" s="13">
        <v>20</v>
      </c>
      <c r="G103" s="13">
        <v>20</v>
      </c>
      <c r="H103" s="13">
        <v>0</v>
      </c>
      <c r="I103" s="13">
        <v>102</v>
      </c>
      <c r="J103" s="13">
        <v>1</v>
      </c>
      <c r="L103" s="13">
        <f t="shared" si="30"/>
        <v>-4534224.5871043196</v>
      </c>
      <c r="M103" s="13">
        <f t="shared" si="31"/>
        <v>114868.70498440666</v>
      </c>
      <c r="N103" s="13">
        <f t="shared" si="32"/>
        <v>946273.54603369918</v>
      </c>
      <c r="O103" s="13">
        <f t="shared" si="33"/>
        <v>23627304.996465553</v>
      </c>
      <c r="P103" s="13">
        <f t="shared" si="34"/>
        <v>21296425.604193803</v>
      </c>
      <c r="Q103" s="13">
        <f t="shared" si="35"/>
        <v>-8758306.5936894789</v>
      </c>
      <c r="R103" s="13">
        <f t="shared" si="36"/>
        <v>0</v>
      </c>
      <c r="S103" s="13">
        <f t="shared" si="37"/>
        <v>-2185629.5350466049</v>
      </c>
      <c r="T103" s="13">
        <f t="shared" si="38"/>
        <v>-655118.487577099</v>
      </c>
      <c r="U103" s="13">
        <f t="shared" si="39"/>
        <v>29851593.64825996</v>
      </c>
    </row>
    <row r="104" spans="1:21" x14ac:dyDescent="0.25">
      <c r="A104" s="14">
        <v>41456</v>
      </c>
      <c r="B104" s="15">
        <v>30029944.468078002</v>
      </c>
      <c r="C104" s="13">
        <v>7.1</v>
      </c>
      <c r="D104" s="13">
        <v>108.8</v>
      </c>
      <c r="E104" s="13">
        <v>267.39999999999998</v>
      </c>
      <c r="F104" s="13">
        <v>22</v>
      </c>
      <c r="G104" s="13">
        <v>23</v>
      </c>
      <c r="H104" s="13">
        <v>0</v>
      </c>
      <c r="I104" s="13">
        <v>103</v>
      </c>
      <c r="J104" s="13">
        <v>1</v>
      </c>
      <c r="L104" s="13">
        <f t="shared" si="30"/>
        <v>-4534224.5871043196</v>
      </c>
      <c r="M104" s="13">
        <f t="shared" si="31"/>
        <v>19843.498914581196</v>
      </c>
      <c r="N104" s="13">
        <f t="shared" si="32"/>
        <v>1953596.9982631209</v>
      </c>
      <c r="O104" s="13">
        <f t="shared" si="33"/>
        <v>24022590.707433034</v>
      </c>
      <c r="P104" s="13">
        <f t="shared" si="34"/>
        <v>23426068.164613184</v>
      </c>
      <c r="Q104" s="13">
        <f t="shared" si="35"/>
        <v>-10072052.582742902</v>
      </c>
      <c r="R104" s="13">
        <f t="shared" si="36"/>
        <v>0</v>
      </c>
      <c r="S104" s="13">
        <f t="shared" si="37"/>
        <v>-2207057.2755862777</v>
      </c>
      <c r="T104" s="13">
        <f t="shared" si="38"/>
        <v>-655118.487577099</v>
      </c>
      <c r="U104" s="13">
        <f t="shared" si="39"/>
        <v>31953646.436213326</v>
      </c>
    </row>
    <row r="105" spans="1:21" x14ac:dyDescent="0.25">
      <c r="A105" s="14">
        <v>41487</v>
      </c>
      <c r="B105" s="15">
        <v>31034762.655809991</v>
      </c>
      <c r="C105" s="13">
        <v>18.399999999999999</v>
      </c>
      <c r="D105" s="13">
        <v>57.5</v>
      </c>
      <c r="E105" s="13">
        <v>266.5</v>
      </c>
      <c r="F105" s="13">
        <v>21</v>
      </c>
      <c r="G105" s="13">
        <v>22</v>
      </c>
      <c r="H105" s="13">
        <v>0</v>
      </c>
      <c r="I105" s="13">
        <v>104</v>
      </c>
      <c r="J105" s="13">
        <v>1</v>
      </c>
      <c r="L105" s="13">
        <f t="shared" si="30"/>
        <v>-4534224.5871043196</v>
      </c>
      <c r="M105" s="13">
        <f t="shared" si="31"/>
        <v>51425.405637787888</v>
      </c>
      <c r="N105" s="13">
        <f t="shared" si="32"/>
        <v>1032461.6488982486</v>
      </c>
      <c r="O105" s="13">
        <f t="shared" si="33"/>
        <v>23941736.812007867</v>
      </c>
      <c r="P105" s="13">
        <f t="shared" si="34"/>
        <v>22361246.884403493</v>
      </c>
      <c r="Q105" s="13">
        <f t="shared" si="35"/>
        <v>-9634137.2530584279</v>
      </c>
      <c r="R105" s="13">
        <f t="shared" si="36"/>
        <v>0</v>
      </c>
      <c r="S105" s="13">
        <f t="shared" si="37"/>
        <v>-2228485.0161259505</v>
      </c>
      <c r="T105" s="13">
        <f t="shared" si="38"/>
        <v>-655118.487577099</v>
      </c>
      <c r="U105" s="13">
        <f t="shared" si="39"/>
        <v>30334905.407081604</v>
      </c>
    </row>
    <row r="106" spans="1:21" x14ac:dyDescent="0.25">
      <c r="A106" s="14">
        <v>41518</v>
      </c>
      <c r="B106" s="15">
        <v>29984275.784078471</v>
      </c>
      <c r="C106" s="13">
        <v>94.9</v>
      </c>
      <c r="D106" s="13">
        <v>26</v>
      </c>
      <c r="E106" s="13">
        <v>263.10000000000002</v>
      </c>
      <c r="F106" s="13">
        <v>20</v>
      </c>
      <c r="G106" s="13">
        <v>21</v>
      </c>
      <c r="H106" s="13">
        <v>1</v>
      </c>
      <c r="I106" s="13">
        <v>105</v>
      </c>
      <c r="J106" s="13">
        <v>1</v>
      </c>
      <c r="L106" s="13">
        <f t="shared" si="30"/>
        <v>-4534224.5871043196</v>
      </c>
      <c r="M106" s="13">
        <f t="shared" si="31"/>
        <v>265232.11929489521</v>
      </c>
      <c r="N106" s="13">
        <f t="shared" si="32"/>
        <v>466852.22384964285</v>
      </c>
      <c r="O106" s="13">
        <f t="shared" si="33"/>
        <v>23636288.762623906</v>
      </c>
      <c r="P106" s="13">
        <f t="shared" si="34"/>
        <v>21296425.604193803</v>
      </c>
      <c r="Q106" s="13">
        <f t="shared" si="35"/>
        <v>-9196221.9233739544</v>
      </c>
      <c r="R106" s="13">
        <f t="shared" si="36"/>
        <v>1009449.64079478</v>
      </c>
      <c r="S106" s="13">
        <f t="shared" si="37"/>
        <v>-2249912.7566656228</v>
      </c>
      <c r="T106" s="13">
        <f t="shared" si="38"/>
        <v>-655118.487577099</v>
      </c>
      <c r="U106" s="13">
        <f t="shared" si="39"/>
        <v>30038770.596036036</v>
      </c>
    </row>
    <row r="107" spans="1:21" x14ac:dyDescent="0.25">
      <c r="A107" s="14">
        <v>41548</v>
      </c>
      <c r="B107" s="15">
        <v>31392134.936166354</v>
      </c>
      <c r="C107" s="13">
        <v>184</v>
      </c>
      <c r="D107" s="13">
        <v>2.6</v>
      </c>
      <c r="E107" s="13">
        <v>259.39999999999998</v>
      </c>
      <c r="F107" s="13">
        <v>22</v>
      </c>
      <c r="G107" s="13">
        <v>23</v>
      </c>
      <c r="H107" s="13">
        <v>1</v>
      </c>
      <c r="I107" s="13">
        <v>106</v>
      </c>
      <c r="J107" s="13">
        <v>1</v>
      </c>
      <c r="L107" s="13">
        <f t="shared" si="30"/>
        <v>-4534224.5871043196</v>
      </c>
      <c r="M107" s="13">
        <f t="shared" si="31"/>
        <v>514254.05637787894</v>
      </c>
      <c r="N107" s="13">
        <f t="shared" si="32"/>
        <v>46685.222384964283</v>
      </c>
      <c r="O107" s="13">
        <f t="shared" si="33"/>
        <v>23303889.414764881</v>
      </c>
      <c r="P107" s="13">
        <f t="shared" si="34"/>
        <v>23426068.164613184</v>
      </c>
      <c r="Q107" s="13">
        <f t="shared" si="35"/>
        <v>-10072052.582742902</v>
      </c>
      <c r="R107" s="13">
        <f t="shared" si="36"/>
        <v>1009449.64079478</v>
      </c>
      <c r="S107" s="13">
        <f t="shared" si="37"/>
        <v>-2271340.4972052956</v>
      </c>
      <c r="T107" s="13">
        <f t="shared" si="38"/>
        <v>-655118.487577099</v>
      </c>
      <c r="U107" s="13">
        <f t="shared" si="39"/>
        <v>30767610.34430607</v>
      </c>
    </row>
    <row r="108" spans="1:21" x14ac:dyDescent="0.25">
      <c r="A108" s="17">
        <v>41579</v>
      </c>
      <c r="B108" s="15">
        <v>30556913.865457237</v>
      </c>
      <c r="C108" s="13">
        <v>492.1</v>
      </c>
      <c r="D108" s="13">
        <v>0</v>
      </c>
      <c r="E108" s="13">
        <v>259.10000000000002</v>
      </c>
      <c r="F108" s="13">
        <v>21</v>
      </c>
      <c r="G108" s="13">
        <v>21</v>
      </c>
      <c r="H108" s="13">
        <v>1</v>
      </c>
      <c r="I108" s="13">
        <v>107</v>
      </c>
      <c r="J108" s="13">
        <v>1</v>
      </c>
      <c r="L108" s="13">
        <f t="shared" si="30"/>
        <v>-4534224.5871043196</v>
      </c>
      <c r="M108" s="13">
        <f t="shared" si="31"/>
        <v>1375350.114910621</v>
      </c>
      <c r="N108" s="13">
        <f t="shared" si="32"/>
        <v>0</v>
      </c>
      <c r="O108" s="13">
        <f t="shared" si="33"/>
        <v>23276938.116289828</v>
      </c>
      <c r="P108" s="13">
        <f t="shared" si="34"/>
        <v>22361246.884403493</v>
      </c>
      <c r="Q108" s="13">
        <f t="shared" si="35"/>
        <v>-9196221.9233739544</v>
      </c>
      <c r="R108" s="13">
        <f t="shared" si="36"/>
        <v>1009449.64079478</v>
      </c>
      <c r="S108" s="13">
        <f t="shared" si="37"/>
        <v>-2292768.2377449679</v>
      </c>
      <c r="T108" s="13">
        <f t="shared" si="38"/>
        <v>-655118.487577099</v>
      </c>
      <c r="U108" s="13">
        <f t="shared" si="39"/>
        <v>31344651.520598374</v>
      </c>
    </row>
    <row r="109" spans="1:21" x14ac:dyDescent="0.25">
      <c r="A109" s="14">
        <v>41609</v>
      </c>
      <c r="B109" s="15">
        <v>27592562.507682629</v>
      </c>
      <c r="C109" s="13">
        <v>675.7</v>
      </c>
      <c r="D109" s="13">
        <v>0</v>
      </c>
      <c r="E109" s="13">
        <v>257.89999999999998</v>
      </c>
      <c r="F109" s="13">
        <v>20</v>
      </c>
      <c r="G109" s="13">
        <v>22</v>
      </c>
      <c r="H109" s="13">
        <v>0</v>
      </c>
      <c r="I109" s="13">
        <v>108</v>
      </c>
      <c r="J109" s="13">
        <v>1</v>
      </c>
      <c r="L109" s="13">
        <f t="shared" si="30"/>
        <v>-4534224.5871043196</v>
      </c>
      <c r="M109" s="13">
        <f t="shared" si="31"/>
        <v>1888486.2276876783</v>
      </c>
      <c r="N109" s="13">
        <f t="shared" si="32"/>
        <v>0</v>
      </c>
      <c r="O109" s="13">
        <f t="shared" si="33"/>
        <v>23169132.9223896</v>
      </c>
      <c r="P109" s="13">
        <f t="shared" si="34"/>
        <v>21296425.604193803</v>
      </c>
      <c r="Q109" s="13">
        <f t="shared" si="35"/>
        <v>-9634137.2530584279</v>
      </c>
      <c r="R109" s="13">
        <f t="shared" si="36"/>
        <v>0</v>
      </c>
      <c r="S109" s="13">
        <f t="shared" si="37"/>
        <v>-2314195.9782846407</v>
      </c>
      <c r="T109" s="13">
        <f t="shared" si="38"/>
        <v>-655118.487577099</v>
      </c>
      <c r="U109" s="13">
        <f t="shared" si="39"/>
        <v>29216368.448246595</v>
      </c>
    </row>
    <row r="110" spans="1:21" x14ac:dyDescent="0.25">
      <c r="B110" s="15"/>
    </row>
    <row r="111" spans="1:21" ht="15.75" x14ac:dyDescent="0.25">
      <c r="B111" s="18"/>
    </row>
    <row r="112" spans="1:21" x14ac:dyDescent="0.25">
      <c r="B112" s="19"/>
    </row>
    <row r="113" spans="2:2" x14ac:dyDescent="0.25">
      <c r="B113" s="19"/>
    </row>
    <row r="114" spans="2:2" x14ac:dyDescent="0.25">
      <c r="B114" s="19"/>
    </row>
    <row r="115" spans="2:2" x14ac:dyDescent="0.25">
      <c r="B115" s="19"/>
    </row>
    <row r="116" spans="2:2" x14ac:dyDescent="0.25">
      <c r="B116" s="19"/>
    </row>
    <row r="117" spans="2:2" x14ac:dyDescent="0.25">
      <c r="B117" s="19"/>
    </row>
    <row r="118" spans="2:2" x14ac:dyDescent="0.25">
      <c r="B118" s="20"/>
    </row>
    <row r="119" spans="2:2" x14ac:dyDescent="0.25">
      <c r="B119" s="20"/>
    </row>
    <row r="120" spans="2:2" x14ac:dyDescent="0.25">
      <c r="B120" s="20"/>
    </row>
    <row r="121" spans="2:2" x14ac:dyDescent="0.25">
      <c r="B121" s="20"/>
    </row>
    <row r="122" spans="2:2" x14ac:dyDescent="0.25">
      <c r="B122" s="20"/>
    </row>
    <row r="123" spans="2:2" x14ac:dyDescent="0.25">
      <c r="B123" s="2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E123"/>
  <sheetViews>
    <sheetView workbookViewId="0"/>
  </sheetViews>
  <sheetFormatPr defaultRowHeight="15" x14ac:dyDescent="0.25"/>
  <cols>
    <col min="1" max="2" width="9.140625" style="13"/>
    <col min="3" max="3" width="15" style="13" customWidth="1"/>
    <col min="4" max="16384" width="9.140625" style="13"/>
  </cols>
  <sheetData>
    <row r="1" spans="1:5" x14ac:dyDescent="0.25">
      <c r="A1" s="13" t="s">
        <v>28</v>
      </c>
      <c r="B1" s="13" t="s">
        <v>0</v>
      </c>
      <c r="C1" s="13" t="s">
        <v>29</v>
      </c>
      <c r="D1" s="13" t="s">
        <v>31</v>
      </c>
      <c r="E1" s="13" t="s">
        <v>32</v>
      </c>
    </row>
    <row r="2" spans="1:5" x14ac:dyDescent="0.25">
      <c r="A2" s="14">
        <v>38353</v>
      </c>
      <c r="B2" s="22">
        <f t="shared" ref="B2:B33" si="0">YEAR(A2)</f>
        <v>2005</v>
      </c>
      <c r="C2" s="15">
        <v>35760520.064938888</v>
      </c>
      <c r="D2" s="13">
        <v>33321860.945217755</v>
      </c>
      <c r="E2" s="21">
        <f t="shared" ref="E2:E33" si="1">ABS(D2-C2)/C2</f>
        <v>6.8194173778588218E-2</v>
      </c>
    </row>
    <row r="3" spans="1:5" x14ac:dyDescent="0.25">
      <c r="A3" s="14">
        <v>38384</v>
      </c>
      <c r="B3" s="22">
        <f t="shared" si="0"/>
        <v>2005</v>
      </c>
      <c r="C3" s="16">
        <v>33282584.380056243</v>
      </c>
      <c r="D3" s="13">
        <v>33380566.364747901</v>
      </c>
      <c r="E3" s="21">
        <f t="shared" si="1"/>
        <v>2.9439415993900517E-3</v>
      </c>
    </row>
    <row r="4" spans="1:5" x14ac:dyDescent="0.25">
      <c r="A4" s="14">
        <v>38412</v>
      </c>
      <c r="B4" s="22">
        <f t="shared" si="0"/>
        <v>2005</v>
      </c>
      <c r="C4" s="15">
        <v>35020005.949750938</v>
      </c>
      <c r="D4" s="13">
        <v>34085206.355730459</v>
      </c>
      <c r="E4" s="21">
        <f t="shared" si="1"/>
        <v>2.6693301976070245E-2</v>
      </c>
    </row>
    <row r="5" spans="1:5" x14ac:dyDescent="0.25">
      <c r="A5" s="14">
        <v>38443</v>
      </c>
      <c r="B5" s="22">
        <f t="shared" si="0"/>
        <v>2005</v>
      </c>
      <c r="C5" s="15">
        <v>33245706.110530481</v>
      </c>
      <c r="D5" s="13">
        <v>34201812.8220561</v>
      </c>
      <c r="E5" s="21">
        <f t="shared" si="1"/>
        <v>2.8758802966822084E-2</v>
      </c>
    </row>
    <row r="6" spans="1:5" x14ac:dyDescent="0.25">
      <c r="A6" s="14">
        <v>38473</v>
      </c>
      <c r="B6" s="22">
        <f t="shared" si="0"/>
        <v>2005</v>
      </c>
      <c r="C6" s="15">
        <v>33743322.006216019</v>
      </c>
      <c r="D6" s="13">
        <v>33663582.435519502</v>
      </c>
      <c r="E6" s="21">
        <f t="shared" si="1"/>
        <v>2.3631215291081481E-3</v>
      </c>
    </row>
    <row r="7" spans="1:5" x14ac:dyDescent="0.25">
      <c r="A7" s="14">
        <v>38504</v>
      </c>
      <c r="B7" s="22">
        <f t="shared" si="0"/>
        <v>2005</v>
      </c>
      <c r="C7" s="15">
        <v>36587979.507661507</v>
      </c>
      <c r="D7" s="13">
        <v>35807234.301039971</v>
      </c>
      <c r="E7" s="21">
        <f t="shared" si="1"/>
        <v>2.1338844536579218E-2</v>
      </c>
    </row>
    <row r="8" spans="1:5" x14ac:dyDescent="0.25">
      <c r="A8" s="14">
        <v>38534</v>
      </c>
      <c r="B8" s="22">
        <f t="shared" si="0"/>
        <v>2005</v>
      </c>
      <c r="C8" s="16">
        <v>32709248.999254607</v>
      </c>
      <c r="D8" s="13">
        <v>34819058.31784156</v>
      </c>
      <c r="E8" s="21">
        <f t="shared" si="1"/>
        <v>6.4501918666339059E-2</v>
      </c>
    </row>
    <row r="9" spans="1:5" x14ac:dyDescent="0.25">
      <c r="A9" s="14">
        <v>38565</v>
      </c>
      <c r="B9" s="22">
        <f t="shared" si="0"/>
        <v>2005</v>
      </c>
      <c r="C9" s="16">
        <v>37603055.463514507</v>
      </c>
      <c r="D9" s="13">
        <v>35742166.073014401</v>
      </c>
      <c r="E9" s="21">
        <f t="shared" si="1"/>
        <v>4.9487717621928079E-2</v>
      </c>
    </row>
    <row r="10" spans="1:5" x14ac:dyDescent="0.25">
      <c r="A10" s="14">
        <v>38596</v>
      </c>
      <c r="B10" s="22">
        <f t="shared" si="0"/>
        <v>2005</v>
      </c>
      <c r="C10" s="15">
        <v>35241494.209181152</v>
      </c>
      <c r="D10" s="13">
        <v>34504007.210925691</v>
      </c>
      <c r="E10" s="21">
        <f t="shared" si="1"/>
        <v>2.0926666556134007E-2</v>
      </c>
    </row>
    <row r="11" spans="1:5" x14ac:dyDescent="0.25">
      <c r="A11" s="14">
        <v>38626</v>
      </c>
      <c r="B11" s="22">
        <f t="shared" si="0"/>
        <v>2005</v>
      </c>
      <c r="C11" s="15">
        <v>35365464.302791357</v>
      </c>
      <c r="D11" s="13">
        <v>33303797.009374402</v>
      </c>
      <c r="E11" s="21">
        <f t="shared" si="1"/>
        <v>5.8296061823631409E-2</v>
      </c>
    </row>
    <row r="12" spans="1:5" x14ac:dyDescent="0.25">
      <c r="A12" s="14">
        <v>38657</v>
      </c>
      <c r="B12" s="22">
        <f t="shared" si="0"/>
        <v>2005</v>
      </c>
      <c r="C12" s="16">
        <v>34620066.057036527</v>
      </c>
      <c r="D12" s="13">
        <v>34756296.945880853</v>
      </c>
      <c r="E12" s="21">
        <f t="shared" si="1"/>
        <v>3.9350268315457822E-3</v>
      </c>
    </row>
    <row r="13" spans="1:5" x14ac:dyDescent="0.25">
      <c r="A13" s="14">
        <v>38687</v>
      </c>
      <c r="B13" s="22">
        <f t="shared" si="0"/>
        <v>2005</v>
      </c>
      <c r="C13" s="15">
        <v>31948590.319067784</v>
      </c>
      <c r="D13" s="13">
        <v>32371227.68957933</v>
      </c>
      <c r="E13" s="21">
        <f t="shared" si="1"/>
        <v>1.3228670382345643E-2</v>
      </c>
    </row>
    <row r="14" spans="1:5" x14ac:dyDescent="0.25">
      <c r="A14" s="14">
        <v>38718</v>
      </c>
      <c r="B14" s="22">
        <f t="shared" si="0"/>
        <v>2006</v>
      </c>
      <c r="C14" s="15">
        <v>35065430.684663229</v>
      </c>
      <c r="D14" s="13">
        <v>32822424.717379186</v>
      </c>
      <c r="E14" s="21">
        <f t="shared" si="1"/>
        <v>6.3966303093635726E-2</v>
      </c>
    </row>
    <row r="15" spans="1:5" x14ac:dyDescent="0.25">
      <c r="A15" s="14">
        <v>38749</v>
      </c>
      <c r="B15" s="22">
        <f t="shared" si="0"/>
        <v>2006</v>
      </c>
      <c r="C15" s="15">
        <v>32706575.58220743</v>
      </c>
      <c r="D15" s="13">
        <v>32531027.737393737</v>
      </c>
      <c r="E15" s="21">
        <f t="shared" si="1"/>
        <v>5.3673563095120351E-3</v>
      </c>
    </row>
    <row r="16" spans="1:5" x14ac:dyDescent="0.25">
      <c r="A16" s="14">
        <v>38777</v>
      </c>
      <c r="B16" s="22">
        <f t="shared" si="0"/>
        <v>2006</v>
      </c>
      <c r="C16" s="15">
        <v>35840226.988315403</v>
      </c>
      <c r="D16" s="13">
        <v>35096241.730476961</v>
      </c>
      <c r="E16" s="21">
        <f t="shared" si="1"/>
        <v>2.0758385768064366E-2</v>
      </c>
    </row>
    <row r="17" spans="1:5" x14ac:dyDescent="0.25">
      <c r="A17" s="14">
        <v>38808</v>
      </c>
      <c r="B17" s="22">
        <f t="shared" si="0"/>
        <v>2006</v>
      </c>
      <c r="C17" s="15">
        <v>32127631.665612552</v>
      </c>
      <c r="D17" s="13">
        <v>30761145.190451659</v>
      </c>
      <c r="E17" s="21">
        <f t="shared" si="1"/>
        <v>4.2533059684679353E-2</v>
      </c>
    </row>
    <row r="18" spans="1:5" x14ac:dyDescent="0.25">
      <c r="A18" s="14">
        <v>38838</v>
      </c>
      <c r="B18" s="22">
        <f t="shared" si="0"/>
        <v>2006</v>
      </c>
      <c r="C18" s="16">
        <v>34807518.815837182</v>
      </c>
      <c r="D18" s="13">
        <v>34314304.144155897</v>
      </c>
      <c r="E18" s="21">
        <f t="shared" si="1"/>
        <v>1.4169773901174352E-2</v>
      </c>
    </row>
    <row r="19" spans="1:5" x14ac:dyDescent="0.25">
      <c r="A19" s="14">
        <v>38869</v>
      </c>
      <c r="B19" s="22">
        <f t="shared" si="0"/>
        <v>2006</v>
      </c>
      <c r="C19" s="16">
        <v>35338403.337846056</v>
      </c>
      <c r="D19" s="13">
        <v>34062924.672246896</v>
      </c>
      <c r="E19" s="21">
        <f t="shared" si="1"/>
        <v>3.6093273751085744E-2</v>
      </c>
    </row>
    <row r="20" spans="1:5" x14ac:dyDescent="0.25">
      <c r="A20" s="14">
        <v>38899</v>
      </c>
      <c r="B20" s="22">
        <f t="shared" si="0"/>
        <v>2006</v>
      </c>
      <c r="C20" s="16">
        <v>33338653.176894248</v>
      </c>
      <c r="D20" s="13">
        <v>34058519.387708835</v>
      </c>
      <c r="E20" s="21">
        <f t="shared" si="1"/>
        <v>2.1592540256350237E-2</v>
      </c>
    </row>
    <row r="21" spans="1:5" x14ac:dyDescent="0.25">
      <c r="A21" s="14">
        <v>38930</v>
      </c>
      <c r="B21" s="22">
        <f t="shared" si="0"/>
        <v>2006</v>
      </c>
      <c r="C21" s="16">
        <v>36966836.701800145</v>
      </c>
      <c r="D21" s="13">
        <v>34183271.142326333</v>
      </c>
      <c r="E21" s="21">
        <f t="shared" si="1"/>
        <v>7.5298992497734155E-2</v>
      </c>
    </row>
    <row r="22" spans="1:5" x14ac:dyDescent="0.25">
      <c r="A22" s="14">
        <v>38961</v>
      </c>
      <c r="B22" s="22">
        <f t="shared" si="0"/>
        <v>2006</v>
      </c>
      <c r="C22" s="16">
        <v>33414985.155541372</v>
      </c>
      <c r="D22" s="13">
        <v>32998233.148680747</v>
      </c>
      <c r="E22" s="21">
        <f t="shared" si="1"/>
        <v>1.2472009337149531E-2</v>
      </c>
    </row>
    <row r="23" spans="1:5" x14ac:dyDescent="0.25">
      <c r="A23" s="14">
        <v>38991</v>
      </c>
      <c r="B23" s="22">
        <f t="shared" si="0"/>
        <v>2006</v>
      </c>
      <c r="C23" s="15">
        <v>34502725.12435887</v>
      </c>
      <c r="D23" s="13">
        <v>33932069.33504647</v>
      </c>
      <c r="E23" s="21">
        <f t="shared" si="1"/>
        <v>1.6539441080539979E-2</v>
      </c>
    </row>
    <row r="24" spans="1:5" x14ac:dyDescent="0.25">
      <c r="A24" s="14">
        <v>39022</v>
      </c>
      <c r="B24" s="22">
        <f t="shared" si="0"/>
        <v>2006</v>
      </c>
      <c r="C24" s="16">
        <v>34819070.067077681</v>
      </c>
      <c r="D24" s="13">
        <v>34841506.283178106</v>
      </c>
      <c r="E24" s="21">
        <f t="shared" si="1"/>
        <v>6.4436574719548706E-4</v>
      </c>
    </row>
    <row r="25" spans="1:5" x14ac:dyDescent="0.25">
      <c r="A25" s="14">
        <v>39052</v>
      </c>
      <c r="B25" s="22">
        <f t="shared" si="0"/>
        <v>2006</v>
      </c>
      <c r="C25" s="15">
        <v>30628855.049845826</v>
      </c>
      <c r="D25" s="13">
        <v>31467122.369613077</v>
      </c>
      <c r="E25" s="21">
        <f t="shared" si="1"/>
        <v>2.7368548984382332E-2</v>
      </c>
    </row>
    <row r="26" spans="1:5" x14ac:dyDescent="0.25">
      <c r="A26" s="14">
        <v>39083</v>
      </c>
      <c r="B26" s="22">
        <f t="shared" si="0"/>
        <v>2007</v>
      </c>
      <c r="C26" s="15">
        <v>35962110.837939881</v>
      </c>
      <c r="D26" s="13">
        <v>33770663.33796116</v>
      </c>
      <c r="E26" s="21">
        <f t="shared" si="1"/>
        <v>6.093767715288706E-2</v>
      </c>
    </row>
    <row r="27" spans="1:5" x14ac:dyDescent="0.25">
      <c r="A27" s="14">
        <v>39114</v>
      </c>
      <c r="B27" s="22">
        <f t="shared" si="0"/>
        <v>2007</v>
      </c>
      <c r="C27" s="15">
        <v>33141678.929544702</v>
      </c>
      <c r="D27" s="13">
        <v>33032829.899841867</v>
      </c>
      <c r="E27" s="21">
        <f t="shared" si="1"/>
        <v>3.2843547224700046E-3</v>
      </c>
    </row>
    <row r="28" spans="1:5" x14ac:dyDescent="0.25">
      <c r="A28" s="14">
        <v>39142</v>
      </c>
      <c r="B28" s="22">
        <f t="shared" si="0"/>
        <v>2007</v>
      </c>
      <c r="C28" s="16">
        <v>35746999.2179965</v>
      </c>
      <c r="D28" s="13">
        <v>34312663.054829247</v>
      </c>
      <c r="E28" s="21">
        <f t="shared" si="1"/>
        <v>4.0124659259374973E-2</v>
      </c>
    </row>
    <row r="29" spans="1:5" x14ac:dyDescent="0.25">
      <c r="A29" s="14">
        <v>39173</v>
      </c>
      <c r="B29" s="22">
        <f t="shared" si="0"/>
        <v>2007</v>
      </c>
      <c r="C29" s="15">
        <v>32385813.603487249</v>
      </c>
      <c r="D29" s="13">
        <v>31359497.50351702</v>
      </c>
      <c r="E29" s="21">
        <f t="shared" si="1"/>
        <v>3.16902984910565E-2</v>
      </c>
    </row>
    <row r="30" spans="1:5" x14ac:dyDescent="0.25">
      <c r="A30" s="14">
        <v>39203</v>
      </c>
      <c r="B30" s="22">
        <f t="shared" si="0"/>
        <v>2007</v>
      </c>
      <c r="C30" s="15">
        <v>34558424.709674537</v>
      </c>
      <c r="D30" s="13">
        <v>33773088.75272727</v>
      </c>
      <c r="E30" s="21">
        <f t="shared" si="1"/>
        <v>2.2724877176690708E-2</v>
      </c>
    </row>
    <row r="31" spans="1:5" x14ac:dyDescent="0.25">
      <c r="A31" s="14">
        <v>39234</v>
      </c>
      <c r="B31" s="22">
        <f t="shared" si="0"/>
        <v>2007</v>
      </c>
      <c r="C31" s="16">
        <v>34409900.996462971</v>
      </c>
      <c r="D31" s="13">
        <v>33425738.259993281</v>
      </c>
      <c r="E31" s="21">
        <f t="shared" si="1"/>
        <v>2.8601149900746674E-2</v>
      </c>
    </row>
    <row r="32" spans="1:5" x14ac:dyDescent="0.25">
      <c r="A32" s="14">
        <v>39264</v>
      </c>
      <c r="B32" s="22">
        <f t="shared" si="0"/>
        <v>2007</v>
      </c>
      <c r="C32" s="15">
        <v>32033151.863009609</v>
      </c>
      <c r="D32" s="13">
        <v>33650024.558506623</v>
      </c>
      <c r="E32" s="21">
        <f t="shared" si="1"/>
        <v>5.047497987121595E-2</v>
      </c>
    </row>
    <row r="33" spans="1:5" x14ac:dyDescent="0.25">
      <c r="A33" s="14">
        <v>39295</v>
      </c>
      <c r="B33" s="22">
        <f t="shared" si="0"/>
        <v>2007</v>
      </c>
      <c r="C33" s="15">
        <v>35594143.633139156</v>
      </c>
      <c r="D33" s="13">
        <v>34776915.820294999</v>
      </c>
      <c r="E33" s="21">
        <f t="shared" si="1"/>
        <v>2.2959614403626077E-2</v>
      </c>
    </row>
    <row r="34" spans="1:5" x14ac:dyDescent="0.25">
      <c r="A34" s="14">
        <v>39326</v>
      </c>
      <c r="B34" s="22">
        <f t="shared" ref="B34:B65" si="2">YEAR(A34)</f>
        <v>2007</v>
      </c>
      <c r="C34" s="16">
        <v>32736813.332064744</v>
      </c>
      <c r="D34" s="13">
        <v>33302699.099307436</v>
      </c>
      <c r="E34" s="21">
        <f t="shared" ref="E34:E65" si="3">ABS(D34-C34)/C34</f>
        <v>1.7285914835468239E-2</v>
      </c>
    </row>
    <row r="35" spans="1:5" x14ac:dyDescent="0.25">
      <c r="A35" s="14">
        <v>39356</v>
      </c>
      <c r="B35" s="22">
        <f t="shared" si="2"/>
        <v>2007</v>
      </c>
      <c r="C35" s="15">
        <v>34814745.584050432</v>
      </c>
      <c r="D35" s="13">
        <v>34853616.320777133</v>
      </c>
      <c r="E35" s="21">
        <f t="shared" si="3"/>
        <v>1.1165021049158259E-3</v>
      </c>
    </row>
    <row r="36" spans="1:5" x14ac:dyDescent="0.25">
      <c r="A36" s="14">
        <v>39387</v>
      </c>
      <c r="B36" s="22">
        <f t="shared" si="2"/>
        <v>2007</v>
      </c>
      <c r="C36" s="16">
        <v>33442923.218425829</v>
      </c>
      <c r="D36" s="13">
        <v>35361800.839078337</v>
      </c>
      <c r="E36" s="21">
        <f t="shared" si="3"/>
        <v>5.737768819190054E-2</v>
      </c>
    </row>
    <row r="37" spans="1:5" x14ac:dyDescent="0.25">
      <c r="A37" s="14">
        <v>39417</v>
      </c>
      <c r="B37" s="22">
        <f t="shared" si="2"/>
        <v>2007</v>
      </c>
      <c r="C37" s="16">
        <v>29932218.754204392</v>
      </c>
      <c r="D37" s="13">
        <v>31974874.170669075</v>
      </c>
      <c r="E37" s="21">
        <f t="shared" si="3"/>
        <v>6.8242699722277145E-2</v>
      </c>
    </row>
    <row r="38" spans="1:5" x14ac:dyDescent="0.25">
      <c r="A38" s="14">
        <v>39448</v>
      </c>
      <c r="B38" s="22">
        <f t="shared" si="2"/>
        <v>2008</v>
      </c>
      <c r="C38" s="15">
        <v>34905523.049873188</v>
      </c>
      <c r="D38" s="13">
        <v>33988194.229235403</v>
      </c>
      <c r="E38" s="21">
        <f t="shared" si="3"/>
        <v>2.6280334471054934E-2</v>
      </c>
    </row>
    <row r="39" spans="1:5" x14ac:dyDescent="0.25">
      <c r="A39" s="14">
        <v>39479</v>
      </c>
      <c r="B39" s="22">
        <f t="shared" si="2"/>
        <v>2008</v>
      </c>
      <c r="C39" s="16">
        <v>32971074.271040484</v>
      </c>
      <c r="D39" s="13">
        <v>32889430.84273022</v>
      </c>
      <c r="E39" s="21">
        <f t="shared" si="3"/>
        <v>2.4762137757207946E-3</v>
      </c>
    </row>
    <row r="40" spans="1:5" x14ac:dyDescent="0.25">
      <c r="A40" s="14">
        <v>39508</v>
      </c>
      <c r="B40" s="22">
        <f t="shared" si="2"/>
        <v>2008</v>
      </c>
      <c r="C40" s="16">
        <v>33675988.301156245</v>
      </c>
      <c r="D40" s="13">
        <v>32423780.034199655</v>
      </c>
      <c r="E40" s="21">
        <f t="shared" si="3"/>
        <v>3.7184009441932141E-2</v>
      </c>
    </row>
    <row r="41" spans="1:5" x14ac:dyDescent="0.25">
      <c r="A41" s="14">
        <v>39539</v>
      </c>
      <c r="B41" s="22">
        <f t="shared" si="2"/>
        <v>2008</v>
      </c>
      <c r="C41" s="15">
        <v>32942973.450524684</v>
      </c>
      <c r="D41" s="13">
        <v>34110388.323527113</v>
      </c>
      <c r="E41" s="21">
        <f t="shared" si="3"/>
        <v>3.5437446918861394E-2</v>
      </c>
    </row>
    <row r="42" spans="1:5" x14ac:dyDescent="0.25">
      <c r="A42" s="14">
        <v>39569</v>
      </c>
      <c r="B42" s="22">
        <f t="shared" si="2"/>
        <v>2008</v>
      </c>
      <c r="C42" s="16">
        <v>32719103.365861006</v>
      </c>
      <c r="D42" s="13">
        <v>32958678.118815687</v>
      </c>
      <c r="E42" s="21">
        <f t="shared" si="3"/>
        <v>7.3221674284831379E-3</v>
      </c>
    </row>
    <row r="43" spans="1:5" x14ac:dyDescent="0.25">
      <c r="A43" s="14">
        <v>39600</v>
      </c>
      <c r="B43" s="22">
        <f t="shared" si="2"/>
        <v>2008</v>
      </c>
      <c r="C43" s="15">
        <v>32968048.28211417</v>
      </c>
      <c r="D43" s="13">
        <v>33372401.483268511</v>
      </c>
      <c r="E43" s="21">
        <f t="shared" si="3"/>
        <v>1.2265002698801245E-2</v>
      </c>
    </row>
    <row r="44" spans="1:5" x14ac:dyDescent="0.25">
      <c r="A44" s="14">
        <v>39630</v>
      </c>
      <c r="B44" s="22">
        <f t="shared" si="2"/>
        <v>2008</v>
      </c>
      <c r="C44" s="15">
        <v>31929107.93319986</v>
      </c>
      <c r="D44" s="13">
        <v>34500392.693624109</v>
      </c>
      <c r="E44" s="21">
        <f t="shared" si="3"/>
        <v>8.0531055418263942E-2</v>
      </c>
    </row>
    <row r="45" spans="1:5" x14ac:dyDescent="0.25">
      <c r="A45" s="14">
        <v>39661</v>
      </c>
      <c r="B45" s="22">
        <f t="shared" si="2"/>
        <v>2008</v>
      </c>
      <c r="C45" s="15">
        <v>31818715.437265437</v>
      </c>
      <c r="D45" s="13">
        <v>32956270.567721594</v>
      </c>
      <c r="E45" s="21">
        <f t="shared" si="3"/>
        <v>3.5751133093320148E-2</v>
      </c>
    </row>
    <row r="46" spans="1:5" x14ac:dyDescent="0.25">
      <c r="A46" s="14">
        <v>39692</v>
      </c>
      <c r="B46" s="22">
        <f t="shared" si="2"/>
        <v>2008</v>
      </c>
      <c r="C46" s="16">
        <v>31763423.735970922</v>
      </c>
      <c r="D46" s="13">
        <v>33710761.247531064</v>
      </c>
      <c r="E46" s="21">
        <f t="shared" si="3"/>
        <v>6.1307544417979511E-2</v>
      </c>
    </row>
    <row r="47" spans="1:5" x14ac:dyDescent="0.25">
      <c r="A47" s="14">
        <v>39722</v>
      </c>
      <c r="B47" s="22">
        <f t="shared" si="2"/>
        <v>2008</v>
      </c>
      <c r="C47" s="15">
        <v>31969263.423501484</v>
      </c>
      <c r="D47" s="13">
        <v>34143860.446350485</v>
      </c>
      <c r="E47" s="21">
        <f t="shared" si="3"/>
        <v>6.8021492833344258E-2</v>
      </c>
    </row>
    <row r="48" spans="1:5" x14ac:dyDescent="0.25">
      <c r="A48" s="14">
        <v>39753</v>
      </c>
      <c r="B48" s="22">
        <f t="shared" si="2"/>
        <v>2008</v>
      </c>
      <c r="C48" s="16">
        <v>30139735.496248577</v>
      </c>
      <c r="D48" s="13">
        <v>32951361.492115822</v>
      </c>
      <c r="E48" s="21">
        <f t="shared" si="3"/>
        <v>9.328635270263741E-2</v>
      </c>
    </row>
    <row r="49" spans="1:5" x14ac:dyDescent="0.25">
      <c r="A49" s="14">
        <v>39783</v>
      </c>
      <c r="B49" s="22">
        <f t="shared" si="2"/>
        <v>2008</v>
      </c>
      <c r="C49" s="16">
        <v>27284384.253243946</v>
      </c>
      <c r="D49" s="13">
        <v>31905677.9737949</v>
      </c>
      <c r="E49" s="21">
        <f t="shared" si="3"/>
        <v>0.16937504169629597</v>
      </c>
    </row>
    <row r="50" spans="1:5" x14ac:dyDescent="0.25">
      <c r="A50" s="14">
        <v>39814</v>
      </c>
      <c r="B50" s="22">
        <f t="shared" si="2"/>
        <v>2009</v>
      </c>
      <c r="C50" s="16">
        <v>28849145.935590561</v>
      </c>
      <c r="D50" s="13">
        <v>31654134.222103331</v>
      </c>
      <c r="E50" s="21">
        <f t="shared" si="3"/>
        <v>9.7229508727061376E-2</v>
      </c>
    </row>
    <row r="51" spans="1:5" x14ac:dyDescent="0.25">
      <c r="A51" s="14">
        <v>39845</v>
      </c>
      <c r="B51" s="22">
        <f t="shared" si="2"/>
        <v>2009</v>
      </c>
      <c r="C51" s="15">
        <v>26956342.129380018</v>
      </c>
      <c r="D51" s="13">
        <v>29285571.707325809</v>
      </c>
      <c r="E51" s="21">
        <f t="shared" si="3"/>
        <v>8.6407479426043418E-2</v>
      </c>
    </row>
    <row r="52" spans="1:5" x14ac:dyDescent="0.25">
      <c r="A52" s="14">
        <v>39873</v>
      </c>
      <c r="B52" s="22">
        <f t="shared" si="2"/>
        <v>2009</v>
      </c>
      <c r="C52" s="15">
        <v>29227016.300310459</v>
      </c>
      <c r="D52" s="13">
        <v>32073850.700852361</v>
      </c>
      <c r="E52" s="21">
        <f t="shared" si="3"/>
        <v>9.7404208876143872E-2</v>
      </c>
    </row>
    <row r="53" spans="1:5" x14ac:dyDescent="0.25">
      <c r="A53" s="14">
        <v>39904</v>
      </c>
      <c r="B53" s="22">
        <f t="shared" si="2"/>
        <v>2009</v>
      </c>
      <c r="C53" s="15">
        <v>27572440.722535033</v>
      </c>
      <c r="D53" s="13">
        <v>29257924.881388076</v>
      </c>
      <c r="E53" s="21">
        <f t="shared" si="3"/>
        <v>6.1129305737358676E-2</v>
      </c>
    </row>
    <row r="54" spans="1:5" x14ac:dyDescent="0.25">
      <c r="A54" s="14">
        <v>39934</v>
      </c>
      <c r="B54" s="22">
        <f t="shared" si="2"/>
        <v>2009</v>
      </c>
      <c r="C54" s="15">
        <v>26054244.423496928</v>
      </c>
      <c r="D54" s="13">
        <v>29549572.832073886</v>
      </c>
      <c r="E54" s="21">
        <f t="shared" si="3"/>
        <v>0.13415581552711267</v>
      </c>
    </row>
    <row r="55" spans="1:5" x14ac:dyDescent="0.25">
      <c r="A55" s="14">
        <v>39965</v>
      </c>
      <c r="B55" s="22">
        <f t="shared" si="2"/>
        <v>2009</v>
      </c>
      <c r="C55" s="15">
        <v>27805448.272619553</v>
      </c>
      <c r="D55" s="13">
        <v>30878885.435599025</v>
      </c>
      <c r="E55" s="21">
        <f t="shared" si="3"/>
        <v>0.11053363113753259</v>
      </c>
    </row>
    <row r="56" spans="1:5" x14ac:dyDescent="0.25">
      <c r="A56" s="14">
        <v>39995</v>
      </c>
      <c r="B56" s="22">
        <f t="shared" si="2"/>
        <v>2009</v>
      </c>
      <c r="C56" s="16">
        <v>28020880.106031932</v>
      </c>
      <c r="D56" s="13">
        <v>30568946.424774636</v>
      </c>
      <c r="E56" s="21">
        <f t="shared" si="3"/>
        <v>9.0934556983961135E-2</v>
      </c>
    </row>
    <row r="57" spans="1:5" x14ac:dyDescent="0.25">
      <c r="A57" s="14">
        <v>40026</v>
      </c>
      <c r="B57" s="22">
        <f t="shared" si="2"/>
        <v>2009</v>
      </c>
      <c r="C57" s="15">
        <v>30298754.52771467</v>
      </c>
      <c r="D57" s="13">
        <v>30149223.862668216</v>
      </c>
      <c r="E57" s="21">
        <f t="shared" si="3"/>
        <v>4.9352083073142764E-3</v>
      </c>
    </row>
    <row r="58" spans="1:5" x14ac:dyDescent="0.25">
      <c r="A58" s="14">
        <v>40057</v>
      </c>
      <c r="B58" s="22">
        <f t="shared" si="2"/>
        <v>2009</v>
      </c>
      <c r="C58" s="15">
        <v>30031126.612114679</v>
      </c>
      <c r="D58" s="13">
        <v>30638076.846754357</v>
      </c>
      <c r="E58" s="21">
        <f t="shared" si="3"/>
        <v>2.0210704795697938E-2</v>
      </c>
    </row>
    <row r="59" spans="1:5" x14ac:dyDescent="0.25">
      <c r="A59" s="14">
        <v>40087</v>
      </c>
      <c r="B59" s="22">
        <f t="shared" si="2"/>
        <v>2009</v>
      </c>
      <c r="C59" s="15">
        <v>30792023.504983552</v>
      </c>
      <c r="D59" s="13">
        <v>30668520.536564257</v>
      </c>
      <c r="E59" s="21">
        <f t="shared" si="3"/>
        <v>4.0108753619035918E-3</v>
      </c>
    </row>
    <row r="60" spans="1:5" x14ac:dyDescent="0.25">
      <c r="A60" s="14">
        <v>40118</v>
      </c>
      <c r="B60" s="22">
        <f t="shared" si="2"/>
        <v>2009</v>
      </c>
      <c r="C60" s="15">
        <v>30321482.124312438</v>
      </c>
      <c r="D60" s="13">
        <v>31033496.178680945</v>
      </c>
      <c r="E60" s="21">
        <f t="shared" si="3"/>
        <v>2.3482165266505834E-2</v>
      </c>
    </row>
    <row r="61" spans="1:5" x14ac:dyDescent="0.25">
      <c r="A61" s="14">
        <v>40148</v>
      </c>
      <c r="B61" s="22">
        <f t="shared" si="2"/>
        <v>2009</v>
      </c>
      <c r="C61" s="15">
        <v>28853077.940910172</v>
      </c>
      <c r="D61" s="13">
        <v>30036798.300170738</v>
      </c>
      <c r="E61" s="21">
        <f t="shared" si="3"/>
        <v>4.1025791483486562E-2</v>
      </c>
    </row>
    <row r="62" spans="1:5" x14ac:dyDescent="0.25">
      <c r="A62" s="14">
        <v>40179</v>
      </c>
      <c r="B62" s="22">
        <f t="shared" si="2"/>
        <v>2010</v>
      </c>
      <c r="C62" s="15">
        <v>30374399.927864909</v>
      </c>
      <c r="D62" s="13">
        <v>29824614.446436502</v>
      </c>
      <c r="E62" s="21">
        <f t="shared" si="3"/>
        <v>1.8100291124567836E-2</v>
      </c>
    </row>
    <row r="63" spans="1:5" x14ac:dyDescent="0.25">
      <c r="A63" s="14">
        <v>40210</v>
      </c>
      <c r="B63" s="22">
        <f t="shared" si="2"/>
        <v>2010</v>
      </c>
      <c r="C63" s="16">
        <v>28081042.947897345</v>
      </c>
      <c r="D63" s="13">
        <v>28771860.586649932</v>
      </c>
      <c r="E63" s="21">
        <f t="shared" si="3"/>
        <v>2.4600854036452881E-2</v>
      </c>
    </row>
    <row r="64" spans="1:5" x14ac:dyDescent="0.25">
      <c r="A64" s="14">
        <v>40238</v>
      </c>
      <c r="B64" s="22">
        <f t="shared" si="2"/>
        <v>2010</v>
      </c>
      <c r="C64" s="15">
        <v>31106132.340711989</v>
      </c>
      <c r="D64" s="13">
        <v>31950841.763238642</v>
      </c>
      <c r="E64" s="21">
        <f t="shared" si="3"/>
        <v>2.7155720077133811E-2</v>
      </c>
    </row>
    <row r="65" spans="1:5" x14ac:dyDescent="0.25">
      <c r="A65" s="14">
        <v>40269</v>
      </c>
      <c r="B65" s="22">
        <f t="shared" si="2"/>
        <v>2010</v>
      </c>
      <c r="C65" s="16">
        <v>29031854.548955541</v>
      </c>
      <c r="D65" s="13">
        <v>29078415.561983</v>
      </c>
      <c r="E65" s="21">
        <f t="shared" si="3"/>
        <v>1.6037905173761789E-3</v>
      </c>
    </row>
    <row r="66" spans="1:5" x14ac:dyDescent="0.25">
      <c r="A66" s="14">
        <v>40299</v>
      </c>
      <c r="B66" s="22">
        <f t="shared" ref="B66:B97" si="4">YEAR(A66)</f>
        <v>2010</v>
      </c>
      <c r="C66" s="16">
        <v>30332891.000103939</v>
      </c>
      <c r="D66" s="13">
        <v>30266471.079669643</v>
      </c>
      <c r="E66" s="21">
        <f t="shared" ref="E66:E97" si="5">ABS(D66-C66)/C66</f>
        <v>2.1896996377321416E-3</v>
      </c>
    </row>
    <row r="67" spans="1:5" x14ac:dyDescent="0.25">
      <c r="A67" s="14">
        <v>40330</v>
      </c>
      <c r="B67" s="22">
        <f t="shared" si="4"/>
        <v>2010</v>
      </c>
      <c r="C67" s="15">
        <v>32055991.678814385</v>
      </c>
      <c r="D67" s="13">
        <v>31644569.294316661</v>
      </c>
      <c r="E67" s="21">
        <f t="shared" si="5"/>
        <v>1.283449249113797E-2</v>
      </c>
    </row>
    <row r="68" spans="1:5" x14ac:dyDescent="0.25">
      <c r="A68" s="14">
        <v>40360</v>
      </c>
      <c r="B68" s="22">
        <f t="shared" si="4"/>
        <v>2010</v>
      </c>
      <c r="C68" s="15">
        <v>31434687.972987365</v>
      </c>
      <c r="D68" s="13">
        <v>31957149.550143234</v>
      </c>
      <c r="E68" s="21">
        <f t="shared" si="5"/>
        <v>1.6620542809422319E-2</v>
      </c>
    </row>
    <row r="69" spans="1:5" x14ac:dyDescent="0.25">
      <c r="A69" s="14">
        <v>40391</v>
      </c>
      <c r="B69" s="22">
        <f t="shared" si="4"/>
        <v>2010</v>
      </c>
      <c r="C69" s="16">
        <v>33132054.446981192</v>
      </c>
      <c r="D69" s="13">
        <v>31586566.29345471</v>
      </c>
      <c r="E69" s="21">
        <f t="shared" si="5"/>
        <v>4.6646312138585104E-2</v>
      </c>
    </row>
    <row r="70" spans="1:5" x14ac:dyDescent="0.25">
      <c r="A70" s="14">
        <v>40422</v>
      </c>
      <c r="B70" s="22">
        <f t="shared" si="4"/>
        <v>2010</v>
      </c>
      <c r="C70" s="16">
        <v>31114045.918627713</v>
      </c>
      <c r="D70" s="13">
        <v>30520953.517722756</v>
      </c>
      <c r="E70" s="21">
        <f t="shared" si="5"/>
        <v>1.9061886148013872E-2</v>
      </c>
    </row>
    <row r="71" spans="1:5" x14ac:dyDescent="0.25">
      <c r="A71" s="14">
        <v>40452</v>
      </c>
      <c r="B71" s="22">
        <f t="shared" si="4"/>
        <v>2010</v>
      </c>
      <c r="C71" s="15">
        <v>31324725.882925775</v>
      </c>
      <c r="D71" s="13">
        <v>29396428.511335809</v>
      </c>
      <c r="E71" s="21">
        <f t="shared" si="5"/>
        <v>6.1558315906637406E-2</v>
      </c>
    </row>
    <row r="72" spans="1:5" x14ac:dyDescent="0.25">
      <c r="A72" s="14">
        <v>40483</v>
      </c>
      <c r="B72" s="22">
        <f t="shared" si="4"/>
        <v>2010</v>
      </c>
      <c r="C72" s="16">
        <v>31302721.549692102</v>
      </c>
      <c r="D72" s="13">
        <v>31679085.680005509</v>
      </c>
      <c r="E72" s="21">
        <f t="shared" si="5"/>
        <v>1.2023367671591789E-2</v>
      </c>
    </row>
    <row r="73" spans="1:5" x14ac:dyDescent="0.25">
      <c r="A73" s="14">
        <v>40513</v>
      </c>
      <c r="B73" s="22">
        <f t="shared" si="4"/>
        <v>2010</v>
      </c>
      <c r="C73" s="15">
        <v>29162683.79443774</v>
      </c>
      <c r="D73" s="13">
        <v>30145357.694343138</v>
      </c>
      <c r="E73" s="21">
        <f t="shared" si="5"/>
        <v>3.3696277984292582E-2</v>
      </c>
    </row>
    <row r="74" spans="1:5" x14ac:dyDescent="0.25">
      <c r="A74" s="14">
        <v>40544</v>
      </c>
      <c r="B74" s="22">
        <f t="shared" si="4"/>
        <v>2011</v>
      </c>
      <c r="C74" s="15">
        <v>32622453.115325075</v>
      </c>
      <c r="D74" s="13">
        <v>30182324.571996257</v>
      </c>
      <c r="E74" s="21">
        <f t="shared" si="5"/>
        <v>7.4799051276205744E-2</v>
      </c>
    </row>
    <row r="75" spans="1:5" x14ac:dyDescent="0.25">
      <c r="A75" s="14">
        <v>40575</v>
      </c>
      <c r="B75" s="22">
        <f t="shared" si="4"/>
        <v>2011</v>
      </c>
      <c r="C75" s="15">
        <v>30069138.4645341</v>
      </c>
      <c r="D75" s="13">
        <v>29105975.280099344</v>
      </c>
      <c r="E75" s="21">
        <f t="shared" si="5"/>
        <v>3.2031618916211611E-2</v>
      </c>
    </row>
    <row r="76" spans="1:5" x14ac:dyDescent="0.25">
      <c r="A76" s="14">
        <v>40603</v>
      </c>
      <c r="B76" s="22">
        <f t="shared" si="4"/>
        <v>2011</v>
      </c>
      <c r="C76" s="16">
        <v>33521993.988199789</v>
      </c>
      <c r="D76" s="13">
        <v>32919799.76592106</v>
      </c>
      <c r="E76" s="21">
        <f t="shared" si="5"/>
        <v>1.7964152803401547E-2</v>
      </c>
    </row>
    <row r="77" spans="1:5" x14ac:dyDescent="0.25">
      <c r="A77" s="14">
        <v>40634</v>
      </c>
      <c r="B77" s="22">
        <f t="shared" si="4"/>
        <v>2011</v>
      </c>
      <c r="C77" s="15">
        <v>29790483.970162548</v>
      </c>
      <c r="D77" s="13">
        <v>29067989.569942694</v>
      </c>
      <c r="E77" s="21">
        <f t="shared" si="5"/>
        <v>2.425252308567687E-2</v>
      </c>
    </row>
    <row r="78" spans="1:5" x14ac:dyDescent="0.25">
      <c r="A78" s="14">
        <v>40664</v>
      </c>
      <c r="B78" s="22">
        <f t="shared" si="4"/>
        <v>2011</v>
      </c>
      <c r="C78" s="16">
        <v>30514888.89513151</v>
      </c>
      <c r="D78" s="13">
        <v>30696180.084403411</v>
      </c>
      <c r="E78" s="21">
        <f t="shared" si="5"/>
        <v>5.9410732214995824E-3</v>
      </c>
    </row>
    <row r="79" spans="1:5" x14ac:dyDescent="0.25">
      <c r="A79" s="14">
        <v>40695</v>
      </c>
      <c r="B79" s="22">
        <f t="shared" si="4"/>
        <v>2011</v>
      </c>
      <c r="C79" s="15">
        <v>31332686.678045858</v>
      </c>
      <c r="D79" s="13">
        <v>30967723.934281625</v>
      </c>
      <c r="E79" s="21">
        <f t="shared" si="5"/>
        <v>1.1647987531817833E-2</v>
      </c>
    </row>
    <row r="80" spans="1:5" x14ac:dyDescent="0.25">
      <c r="A80" s="14">
        <v>40725</v>
      </c>
      <c r="B80" s="22">
        <f t="shared" si="4"/>
        <v>2011</v>
      </c>
      <c r="C80" s="15">
        <v>31048378.097471207</v>
      </c>
      <c r="D80" s="13">
        <v>31581747.106716618</v>
      </c>
      <c r="E80" s="21">
        <f t="shared" si="5"/>
        <v>1.7178643199042071E-2</v>
      </c>
    </row>
    <row r="81" spans="1:5" x14ac:dyDescent="0.25">
      <c r="A81" s="14">
        <v>40756</v>
      </c>
      <c r="B81" s="22">
        <f t="shared" si="4"/>
        <v>2011</v>
      </c>
      <c r="C81" s="15">
        <v>33761562.440655842</v>
      </c>
      <c r="D81" s="13">
        <v>31624393.505823623</v>
      </c>
      <c r="E81" s="21">
        <f t="shared" si="5"/>
        <v>6.3301837365756203E-2</v>
      </c>
    </row>
    <row r="82" spans="1:5" x14ac:dyDescent="0.25">
      <c r="A82" s="14">
        <v>40787</v>
      </c>
      <c r="B82" s="22">
        <f t="shared" si="4"/>
        <v>2011</v>
      </c>
      <c r="C82" s="15">
        <v>31947935.858446322</v>
      </c>
      <c r="D82" s="13">
        <v>31322252.151448481</v>
      </c>
      <c r="E82" s="21">
        <f t="shared" si="5"/>
        <v>1.9584479879078784E-2</v>
      </c>
    </row>
    <row r="83" spans="1:5" x14ac:dyDescent="0.25">
      <c r="A83" s="14">
        <v>40817</v>
      </c>
      <c r="B83" s="22">
        <f t="shared" si="4"/>
        <v>2011</v>
      </c>
      <c r="C83" s="16">
        <v>32934221.898680408</v>
      </c>
      <c r="D83" s="13">
        <v>30203652.75475191</v>
      </c>
      <c r="E83" s="21">
        <f t="shared" si="5"/>
        <v>8.2909781573977465E-2</v>
      </c>
    </row>
    <row r="84" spans="1:5" x14ac:dyDescent="0.25">
      <c r="A84" s="14">
        <v>40848</v>
      </c>
      <c r="B84" s="22">
        <f t="shared" si="4"/>
        <v>2011</v>
      </c>
      <c r="C84" s="15">
        <v>32118203.797977068</v>
      </c>
      <c r="D84" s="13">
        <v>31642600.034220356</v>
      </c>
      <c r="E84" s="21">
        <f t="shared" si="5"/>
        <v>1.4807919108685227E-2</v>
      </c>
    </row>
    <row r="85" spans="1:5" x14ac:dyDescent="0.25">
      <c r="A85" s="14">
        <v>40878</v>
      </c>
      <c r="B85" s="22">
        <f t="shared" si="4"/>
        <v>2011</v>
      </c>
      <c r="C85" s="15">
        <v>29560112.105370279</v>
      </c>
      <c r="D85" s="13">
        <v>28889725.297686301</v>
      </c>
      <c r="E85" s="21">
        <f t="shared" si="5"/>
        <v>2.2678764048468778E-2</v>
      </c>
    </row>
    <row r="86" spans="1:5" x14ac:dyDescent="0.25">
      <c r="A86" s="14">
        <v>40909</v>
      </c>
      <c r="B86" s="22">
        <f t="shared" si="4"/>
        <v>2012</v>
      </c>
      <c r="C86" s="15">
        <v>33097914.661556832</v>
      </c>
      <c r="D86" s="13">
        <v>30058802.986620668</v>
      </c>
      <c r="E86" s="21">
        <f t="shared" si="5"/>
        <v>9.1821847569934278E-2</v>
      </c>
    </row>
    <row r="87" spans="1:5" x14ac:dyDescent="0.25">
      <c r="A87" s="14">
        <v>40940</v>
      </c>
      <c r="B87" s="22">
        <f t="shared" si="4"/>
        <v>2012</v>
      </c>
      <c r="C87" s="15">
        <v>31432067.424907692</v>
      </c>
      <c r="D87" s="13">
        <v>28974225.916000213</v>
      </c>
      <c r="E87" s="21">
        <f t="shared" si="5"/>
        <v>7.8195349853437027E-2</v>
      </c>
    </row>
    <row r="88" spans="1:5" x14ac:dyDescent="0.25">
      <c r="A88" s="14">
        <v>40969</v>
      </c>
      <c r="B88" s="22">
        <f t="shared" si="4"/>
        <v>2012</v>
      </c>
      <c r="C88" s="15">
        <v>32610967.549940124</v>
      </c>
      <c r="D88" s="13">
        <v>30839720.79479694</v>
      </c>
      <c r="E88" s="21">
        <f t="shared" si="5"/>
        <v>5.4314449653501198E-2</v>
      </c>
    </row>
    <row r="89" spans="1:5" x14ac:dyDescent="0.25">
      <c r="A89" s="14">
        <v>41000</v>
      </c>
      <c r="B89" s="22">
        <f t="shared" si="4"/>
        <v>2012</v>
      </c>
      <c r="C89" s="15">
        <v>30118053.504457429</v>
      </c>
      <c r="D89" s="13">
        <v>28544098.340366334</v>
      </c>
      <c r="E89" s="21">
        <f t="shared" si="5"/>
        <v>5.225952480156635E-2</v>
      </c>
    </row>
    <row r="90" spans="1:5" x14ac:dyDescent="0.25">
      <c r="A90" s="14">
        <v>41030</v>
      </c>
      <c r="B90" s="22">
        <f t="shared" si="4"/>
        <v>2012</v>
      </c>
      <c r="C90" s="15">
        <v>32039785.029330183</v>
      </c>
      <c r="D90" s="13">
        <v>31245542.325029839</v>
      </c>
      <c r="E90" s="21">
        <f t="shared" si="5"/>
        <v>2.4789264458961579E-2</v>
      </c>
    </row>
    <row r="91" spans="1:5" x14ac:dyDescent="0.25">
      <c r="A91" s="14">
        <v>41061</v>
      </c>
      <c r="B91" s="22">
        <f t="shared" si="4"/>
        <v>2012</v>
      </c>
      <c r="C91" s="16">
        <v>32369984.509227082</v>
      </c>
      <c r="D91" s="13">
        <v>31256233.65690814</v>
      </c>
      <c r="E91" s="21">
        <f t="shared" si="5"/>
        <v>3.4406900998098011E-2</v>
      </c>
    </row>
    <row r="92" spans="1:5" x14ac:dyDescent="0.25">
      <c r="A92" s="14">
        <v>41091</v>
      </c>
      <c r="B92" s="22">
        <f t="shared" si="4"/>
        <v>2012</v>
      </c>
      <c r="C92" s="15">
        <v>32673879.188200943</v>
      </c>
      <c r="D92" s="13">
        <v>32465390.427268166</v>
      </c>
      <c r="E92" s="21">
        <f t="shared" si="5"/>
        <v>6.3809001597846908E-3</v>
      </c>
    </row>
    <row r="93" spans="1:5" x14ac:dyDescent="0.25">
      <c r="A93" s="14">
        <v>41122</v>
      </c>
      <c r="B93" s="22">
        <f t="shared" si="4"/>
        <v>2012</v>
      </c>
      <c r="C93" s="15">
        <v>33207960.610965997</v>
      </c>
      <c r="D93" s="13">
        <v>31837688.581367176</v>
      </c>
      <c r="E93" s="21">
        <f t="shared" si="5"/>
        <v>4.1263359880833121E-2</v>
      </c>
    </row>
    <row r="94" spans="1:5" x14ac:dyDescent="0.25">
      <c r="A94" s="14">
        <v>41153</v>
      </c>
      <c r="B94" s="22">
        <f t="shared" si="4"/>
        <v>2012</v>
      </c>
      <c r="C94" s="15">
        <v>30143633.786629554</v>
      </c>
      <c r="D94" s="13">
        <v>30091613.199094635</v>
      </c>
      <c r="E94" s="21">
        <f t="shared" si="5"/>
        <v>1.725757017323954E-3</v>
      </c>
    </row>
    <row r="95" spans="1:5" x14ac:dyDescent="0.25">
      <c r="A95" s="14">
        <v>41183</v>
      </c>
      <c r="B95" s="22">
        <f t="shared" si="4"/>
        <v>2012</v>
      </c>
      <c r="C95" s="15">
        <v>31754112.792993777</v>
      </c>
      <c r="D95" s="13">
        <v>31356160.553535197</v>
      </c>
      <c r="E95" s="21">
        <f t="shared" si="5"/>
        <v>1.2532305407266289E-2</v>
      </c>
    </row>
    <row r="96" spans="1:5" x14ac:dyDescent="0.25">
      <c r="A96" s="14">
        <v>41214</v>
      </c>
      <c r="B96" s="22">
        <f t="shared" si="4"/>
        <v>2012</v>
      </c>
      <c r="C96" s="15">
        <v>31052952.606975973</v>
      </c>
      <c r="D96" s="13">
        <v>31776753.514718566</v>
      </c>
      <c r="E96" s="21">
        <f t="shared" si="5"/>
        <v>2.3308601822938837E-2</v>
      </c>
    </row>
    <row r="97" spans="1:5" x14ac:dyDescent="0.25">
      <c r="A97" s="14">
        <v>41244</v>
      </c>
      <c r="B97" s="22">
        <f t="shared" si="4"/>
        <v>2012</v>
      </c>
      <c r="C97" s="15">
        <v>27355168.154814415</v>
      </c>
      <c r="D97" s="13">
        <v>28186361.110959791</v>
      </c>
      <c r="E97" s="21">
        <f t="shared" si="5"/>
        <v>3.0385225615916708E-2</v>
      </c>
    </row>
    <row r="98" spans="1:5" x14ac:dyDescent="0.25">
      <c r="A98" s="14">
        <v>41275</v>
      </c>
      <c r="B98" s="22">
        <f t="shared" ref="B98:B109" si="6">YEAR(A98)</f>
        <v>2013</v>
      </c>
      <c r="C98" s="15">
        <v>31454796.749053448</v>
      </c>
      <c r="D98" s="13">
        <v>30733304.258846249</v>
      </c>
      <c r="E98" s="21">
        <f t="shared" ref="E98:E109" si="7">ABS(D98-C98)/C98</f>
        <v>2.2937439270813615E-2</v>
      </c>
    </row>
    <row r="99" spans="1:5" x14ac:dyDescent="0.25">
      <c r="A99" s="17">
        <v>41306</v>
      </c>
      <c r="B99" s="23">
        <f t="shared" si="6"/>
        <v>2013</v>
      </c>
      <c r="C99" s="15">
        <v>28621464.973133311</v>
      </c>
      <c r="D99" s="13">
        <v>28398819.947529212</v>
      </c>
      <c r="E99" s="21">
        <f t="shared" si="7"/>
        <v>7.7789528178621795E-3</v>
      </c>
    </row>
    <row r="100" spans="1:5" x14ac:dyDescent="0.25">
      <c r="A100" s="14">
        <v>41334</v>
      </c>
      <c r="B100" s="22">
        <f t="shared" si="6"/>
        <v>2013</v>
      </c>
      <c r="C100" s="15">
        <v>30079625.096221432</v>
      </c>
      <c r="D100" s="13">
        <v>29669097.394880015</v>
      </c>
      <c r="E100" s="21">
        <f t="shared" si="7"/>
        <v>1.3648032514640175E-2</v>
      </c>
    </row>
    <row r="101" spans="1:5" x14ac:dyDescent="0.25">
      <c r="A101" s="14">
        <v>41365</v>
      </c>
      <c r="B101" s="22">
        <f t="shared" si="6"/>
        <v>2013</v>
      </c>
      <c r="C101" s="15">
        <v>29557113.807281584</v>
      </c>
      <c r="D101" s="13">
        <v>29705463.912906133</v>
      </c>
      <c r="E101" s="21">
        <f t="shared" si="7"/>
        <v>5.0190998550068882E-3</v>
      </c>
    </row>
    <row r="102" spans="1:5" x14ac:dyDescent="0.25">
      <c r="A102" s="14">
        <v>41395</v>
      </c>
      <c r="B102" s="22">
        <f t="shared" si="6"/>
        <v>2013</v>
      </c>
      <c r="C102" s="15">
        <v>29892333.306250855</v>
      </c>
      <c r="D102" s="13">
        <v>30798766.50288827</v>
      </c>
      <c r="E102" s="21">
        <f t="shared" si="7"/>
        <v>3.0323266750403456E-2</v>
      </c>
    </row>
    <row r="103" spans="1:5" x14ac:dyDescent="0.25">
      <c r="A103" s="14">
        <v>41426</v>
      </c>
      <c r="B103" s="22">
        <f t="shared" si="6"/>
        <v>2013</v>
      </c>
      <c r="C103" s="15">
        <v>29757587.90078669</v>
      </c>
      <c r="D103" s="13">
        <v>29851593.64825996</v>
      </c>
      <c r="E103" s="21">
        <f t="shared" si="7"/>
        <v>3.1590513245458481E-3</v>
      </c>
    </row>
    <row r="104" spans="1:5" x14ac:dyDescent="0.25">
      <c r="A104" s="14">
        <v>41456</v>
      </c>
      <c r="B104" s="22">
        <f t="shared" si="6"/>
        <v>2013</v>
      </c>
      <c r="C104" s="15">
        <v>30029944.468078002</v>
      </c>
      <c r="D104" s="13">
        <v>31953646.436213326</v>
      </c>
      <c r="E104" s="21">
        <f t="shared" si="7"/>
        <v>6.4059458057947105E-2</v>
      </c>
    </row>
    <row r="105" spans="1:5" x14ac:dyDescent="0.25">
      <c r="A105" s="14">
        <v>41487</v>
      </c>
      <c r="B105" s="22">
        <f t="shared" si="6"/>
        <v>2013</v>
      </c>
      <c r="C105" s="15">
        <v>31034762.655809991</v>
      </c>
      <c r="D105" s="13">
        <v>30334905.407081604</v>
      </c>
      <c r="E105" s="21">
        <f t="shared" si="7"/>
        <v>2.2550752409165514E-2</v>
      </c>
    </row>
    <row r="106" spans="1:5" x14ac:dyDescent="0.25">
      <c r="A106" s="14">
        <v>41518</v>
      </c>
      <c r="B106" s="22">
        <f t="shared" si="6"/>
        <v>2013</v>
      </c>
      <c r="C106" s="15">
        <v>29984275.784078471</v>
      </c>
      <c r="D106" s="13">
        <v>30038770.596036036</v>
      </c>
      <c r="E106" s="21">
        <f t="shared" si="7"/>
        <v>1.8174463292023458E-3</v>
      </c>
    </row>
    <row r="107" spans="1:5" x14ac:dyDescent="0.25">
      <c r="A107" s="14">
        <v>41548</v>
      </c>
      <c r="B107" s="22">
        <f t="shared" si="6"/>
        <v>2013</v>
      </c>
      <c r="C107" s="15">
        <v>31392134.936166354</v>
      </c>
      <c r="D107" s="13">
        <v>30767610.34430607</v>
      </c>
      <c r="E107" s="21">
        <f t="shared" si="7"/>
        <v>1.9894301331534442E-2</v>
      </c>
    </row>
    <row r="108" spans="1:5" x14ac:dyDescent="0.25">
      <c r="A108" s="17">
        <v>41579</v>
      </c>
      <c r="B108" s="23">
        <f t="shared" si="6"/>
        <v>2013</v>
      </c>
      <c r="C108" s="15">
        <v>30556913.865457237</v>
      </c>
      <c r="D108" s="13">
        <v>31344651.520598374</v>
      </c>
      <c r="E108" s="21">
        <f t="shared" si="7"/>
        <v>2.5779359087424986E-2</v>
      </c>
    </row>
    <row r="109" spans="1:5" x14ac:dyDescent="0.25">
      <c r="A109" s="14">
        <v>41609</v>
      </c>
      <c r="B109" s="22">
        <f t="shared" si="6"/>
        <v>2013</v>
      </c>
      <c r="C109" s="15">
        <v>27592562.507682629</v>
      </c>
      <c r="D109" s="13">
        <v>29216368.448246595</v>
      </c>
      <c r="E109" s="21">
        <f t="shared" si="7"/>
        <v>5.8849406977400064E-2</v>
      </c>
    </row>
    <row r="110" spans="1:5" x14ac:dyDescent="0.25">
      <c r="C110" s="15"/>
      <c r="E110" s="25">
        <f>AVERAGE(E2:E109)</f>
        <v>3.6049807384793575E-2</v>
      </c>
    </row>
    <row r="111" spans="1:5" ht="15.75" x14ac:dyDescent="0.25">
      <c r="C111" s="18"/>
    </row>
    <row r="112" spans="1:5" x14ac:dyDescent="0.25">
      <c r="C112" s="19"/>
    </row>
    <row r="113" spans="3:3" x14ac:dyDescent="0.25">
      <c r="C113" s="19"/>
    </row>
    <row r="114" spans="3:3" x14ac:dyDescent="0.25">
      <c r="C114" s="19"/>
    </row>
    <row r="115" spans="3:3" x14ac:dyDescent="0.25">
      <c r="C115" s="19"/>
    </row>
    <row r="116" spans="3:3" x14ac:dyDescent="0.25">
      <c r="C116" s="19"/>
    </row>
    <row r="117" spans="3:3" x14ac:dyDescent="0.25">
      <c r="C117" s="19"/>
    </row>
    <row r="118" spans="3:3" x14ac:dyDescent="0.25">
      <c r="C118" s="20"/>
    </row>
    <row r="119" spans="3:3" x14ac:dyDescent="0.25">
      <c r="C119" s="20"/>
    </row>
    <row r="120" spans="3:3" x14ac:dyDescent="0.25">
      <c r="C120" s="20"/>
    </row>
    <row r="121" spans="3:3" x14ac:dyDescent="0.25">
      <c r="C121" s="20"/>
    </row>
    <row r="122" spans="3:3" x14ac:dyDescent="0.25">
      <c r="C122" s="20"/>
    </row>
    <row r="123" spans="3:3" x14ac:dyDescent="0.25">
      <c r="C123" s="20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2:D14"/>
  <sheetViews>
    <sheetView workbookViewId="0">
      <selection activeCell="A3" sqref="A3"/>
    </sheetView>
  </sheetViews>
  <sheetFormatPr defaultRowHeight="15" x14ac:dyDescent="0.25"/>
  <cols>
    <col min="1" max="1" width="5" customWidth="1"/>
    <col min="2" max="2" width="11.5703125" customWidth="1"/>
    <col min="3" max="3" width="15.7109375" customWidth="1"/>
    <col min="4" max="4" width="16.7109375" customWidth="1"/>
  </cols>
  <sheetData>
    <row r="2" spans="1:4" x14ac:dyDescent="0.25">
      <c r="A2" s="6" t="s">
        <v>36</v>
      </c>
    </row>
    <row r="3" spans="1:4" x14ac:dyDescent="0.25">
      <c r="B3" t="s">
        <v>33</v>
      </c>
      <c r="C3" t="s">
        <v>34</v>
      </c>
      <c r="D3" t="s">
        <v>35</v>
      </c>
    </row>
    <row r="4" spans="1:4" x14ac:dyDescent="0.25">
      <c r="A4" s="3">
        <v>2005</v>
      </c>
      <c r="B4" s="4">
        <v>415128037.37</v>
      </c>
      <c r="C4" s="4">
        <v>409956816.47092783</v>
      </c>
      <c r="D4" s="5">
        <v>1.2456929991609085E-2</v>
      </c>
    </row>
    <row r="5" spans="1:4" x14ac:dyDescent="0.25">
      <c r="A5" s="3">
        <v>2006</v>
      </c>
      <c r="B5" s="4">
        <v>409556912.35000002</v>
      </c>
      <c r="C5" s="4">
        <v>401068789.8586579</v>
      </c>
      <c r="D5" s="5">
        <v>2.0725135470521201E-2</v>
      </c>
    </row>
    <row r="6" spans="1:4" x14ac:dyDescent="0.25">
      <c r="A6" s="3">
        <v>2007</v>
      </c>
      <c r="B6" s="4">
        <v>404758924.67999995</v>
      </c>
      <c r="C6" s="4">
        <v>403594411.61750352</v>
      </c>
      <c r="D6" s="5">
        <v>2.8770534545151313E-3</v>
      </c>
    </row>
    <row r="7" spans="1:4" x14ac:dyDescent="0.25">
      <c r="A7" s="3">
        <v>2008</v>
      </c>
      <c r="B7" s="4">
        <v>385087341</v>
      </c>
      <c r="C7" s="4">
        <v>399911197.45291448</v>
      </c>
      <c r="D7" s="5">
        <v>3.8494790336186295E-2</v>
      </c>
    </row>
    <row r="8" spans="1:4" x14ac:dyDescent="0.25">
      <c r="A8" s="3">
        <v>2009</v>
      </c>
      <c r="B8" s="4">
        <v>344781982.59999996</v>
      </c>
      <c r="C8" s="4">
        <v>365795001.92895561</v>
      </c>
      <c r="D8" s="5">
        <v>6.0945816166194447E-2</v>
      </c>
    </row>
    <row r="9" spans="1:4" x14ac:dyDescent="0.25">
      <c r="A9" s="3">
        <v>2010</v>
      </c>
      <c r="B9" s="4">
        <v>368453232.00999999</v>
      </c>
      <c r="C9" s="4">
        <v>366822313.97929949</v>
      </c>
      <c r="D9" s="5">
        <v>4.4263908930950585E-3</v>
      </c>
    </row>
    <row r="10" spans="1:4" x14ac:dyDescent="0.25">
      <c r="A10" s="3">
        <v>2011</v>
      </c>
      <c r="B10" s="4">
        <v>379222059.31</v>
      </c>
      <c r="C10" s="4">
        <v>368204364.05729163</v>
      </c>
      <c r="D10" s="5">
        <v>2.9053413382004283E-2</v>
      </c>
    </row>
    <row r="11" spans="1:4" x14ac:dyDescent="0.25">
      <c r="A11" s="3">
        <v>2012</v>
      </c>
      <c r="B11" s="4">
        <v>377856479.81999999</v>
      </c>
      <c r="C11" s="4">
        <v>366632591.40666574</v>
      </c>
      <c r="D11" s="5">
        <v>2.9704104634333622E-2</v>
      </c>
    </row>
    <row r="12" spans="1:4" x14ac:dyDescent="0.25">
      <c r="A12" s="3">
        <v>2013</v>
      </c>
      <c r="B12" s="4">
        <v>359953516.05000001</v>
      </c>
      <c r="C12" s="4">
        <v>362812998.41779178</v>
      </c>
      <c r="D12" s="5">
        <v>7.9440323272035214E-3</v>
      </c>
    </row>
    <row r="13" spans="1:4" x14ac:dyDescent="0.25">
      <c r="C13" s="7" t="s">
        <v>37</v>
      </c>
      <c r="D13" s="24">
        <f>AVERAGE(D4:D12)</f>
        <v>2.295862962840696E-2</v>
      </c>
    </row>
    <row r="14" spans="1:4" x14ac:dyDescent="0.25">
      <c r="C14" s="7" t="s">
        <v>38</v>
      </c>
      <c r="D14" s="24">
        <v>3.6049807384793575E-2</v>
      </c>
    </row>
  </sheetData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3:C12"/>
  <sheetViews>
    <sheetView workbookViewId="0">
      <selection activeCell="A3" sqref="A3"/>
    </sheetView>
  </sheetViews>
  <sheetFormatPr defaultRowHeight="15" x14ac:dyDescent="0.25"/>
  <cols>
    <col min="1" max="1" width="5" customWidth="1"/>
    <col min="2" max="2" width="11.5703125" customWidth="1"/>
    <col min="3" max="3" width="15.7109375" customWidth="1"/>
  </cols>
  <sheetData>
    <row r="3" spans="1:3" x14ac:dyDescent="0.25">
      <c r="B3" t="s">
        <v>33</v>
      </c>
      <c r="C3" t="s">
        <v>34</v>
      </c>
    </row>
    <row r="4" spans="1:3" x14ac:dyDescent="0.25">
      <c r="A4" s="3">
        <v>2005</v>
      </c>
      <c r="B4" s="4">
        <v>415128037.37</v>
      </c>
      <c r="C4" s="4">
        <v>409956816.47092783</v>
      </c>
    </row>
    <row r="5" spans="1:3" x14ac:dyDescent="0.25">
      <c r="A5" s="3">
        <v>2006</v>
      </c>
      <c r="B5" s="4">
        <v>409556912.35000002</v>
      </c>
      <c r="C5" s="4">
        <v>401068789.8586579</v>
      </c>
    </row>
    <row r="6" spans="1:3" x14ac:dyDescent="0.25">
      <c r="A6" s="3">
        <v>2007</v>
      </c>
      <c r="B6" s="4">
        <v>404758924.67999995</v>
      </c>
      <c r="C6" s="4">
        <v>403594411.61750352</v>
      </c>
    </row>
    <row r="7" spans="1:3" x14ac:dyDescent="0.25">
      <c r="A7" s="3">
        <v>2008</v>
      </c>
      <c r="B7" s="4">
        <v>385087341</v>
      </c>
      <c r="C7" s="4">
        <v>399911197.45291448</v>
      </c>
    </row>
    <row r="8" spans="1:3" x14ac:dyDescent="0.25">
      <c r="A8" s="3">
        <v>2009</v>
      </c>
      <c r="B8" s="4">
        <v>344781982.59999996</v>
      </c>
      <c r="C8" s="4">
        <v>365795001.92895561</v>
      </c>
    </row>
    <row r="9" spans="1:3" x14ac:dyDescent="0.25">
      <c r="A9" s="3">
        <v>2010</v>
      </c>
      <c r="B9" s="4">
        <v>368453232.00999999</v>
      </c>
      <c r="C9" s="4">
        <v>366822313.97929949</v>
      </c>
    </row>
    <row r="10" spans="1:3" x14ac:dyDescent="0.25">
      <c r="A10" s="3">
        <v>2011</v>
      </c>
      <c r="B10" s="4">
        <v>379222059.31</v>
      </c>
      <c r="C10" s="4">
        <v>368204364.05729163</v>
      </c>
    </row>
    <row r="11" spans="1:3" x14ac:dyDescent="0.25">
      <c r="A11" s="3">
        <v>2012</v>
      </c>
      <c r="B11" s="4">
        <v>377856479.81999999</v>
      </c>
      <c r="C11" s="4">
        <v>366632591.40666574</v>
      </c>
    </row>
    <row r="12" spans="1:3" x14ac:dyDescent="0.25">
      <c r="A12" s="3">
        <v>2013</v>
      </c>
      <c r="B12" s="4">
        <v>359953516.05000001</v>
      </c>
      <c r="C12" s="4">
        <v>362812998.41779178</v>
      </c>
    </row>
  </sheetData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U133"/>
  <sheetViews>
    <sheetView workbookViewId="0">
      <selection activeCell="M1" sqref="M1:T1"/>
    </sheetView>
  </sheetViews>
  <sheetFormatPr defaultRowHeight="15" x14ac:dyDescent="0.25"/>
  <cols>
    <col min="1" max="1" width="9.140625" style="13"/>
    <col min="2" max="2" width="15" style="13" customWidth="1"/>
    <col min="3" max="4" width="12.140625" style="13" customWidth="1"/>
    <col min="5" max="16384" width="9.140625" style="13"/>
  </cols>
  <sheetData>
    <row r="1" spans="1:21" x14ac:dyDescent="0.25">
      <c r="A1" s="13" t="s">
        <v>28</v>
      </c>
      <c r="B1" s="13" t="s">
        <v>29</v>
      </c>
      <c r="C1" s="13" t="s">
        <v>8</v>
      </c>
      <c r="D1" s="13" t="s">
        <v>9</v>
      </c>
      <c r="E1" s="13" t="s">
        <v>10</v>
      </c>
      <c r="F1" s="13" t="s">
        <v>11</v>
      </c>
      <c r="G1" s="13" t="s">
        <v>12</v>
      </c>
      <c r="H1" s="13" t="s">
        <v>13</v>
      </c>
      <c r="I1" s="13" t="s">
        <v>43</v>
      </c>
      <c r="J1" s="13" t="s">
        <v>44</v>
      </c>
      <c r="L1" s="13" t="s">
        <v>30</v>
      </c>
      <c r="M1" s="13" t="s">
        <v>8</v>
      </c>
      <c r="N1" s="13" t="s">
        <v>9</v>
      </c>
      <c r="O1" s="13" t="s">
        <v>10</v>
      </c>
      <c r="P1" s="13" t="s">
        <v>11</v>
      </c>
      <c r="Q1" s="13" t="s">
        <v>12</v>
      </c>
      <c r="R1" s="13" t="s">
        <v>13</v>
      </c>
      <c r="S1" s="13" t="s">
        <v>43</v>
      </c>
      <c r="T1" s="13" t="s">
        <v>44</v>
      </c>
      <c r="U1" s="13" t="s">
        <v>39</v>
      </c>
    </row>
    <row r="2" spans="1:21" x14ac:dyDescent="0.25">
      <c r="A2" s="14">
        <v>38353</v>
      </c>
      <c r="B2" s="15">
        <v>30522848.699999999</v>
      </c>
      <c r="C2" s="13">
        <v>716.23</v>
      </c>
      <c r="D2" s="13">
        <v>0</v>
      </c>
      <c r="E2" s="13">
        <v>262.8</v>
      </c>
      <c r="F2" s="13">
        <v>20</v>
      </c>
      <c r="G2" s="13">
        <v>21</v>
      </c>
      <c r="H2" s="13">
        <v>0</v>
      </c>
      <c r="I2" s="13">
        <v>1</v>
      </c>
      <c r="J2" s="13">
        <v>0</v>
      </c>
      <c r="L2" s="13">
        <f t="shared" ref="L2:L33" si="0">const</f>
        <v>-4534224.5871043196</v>
      </c>
      <c r="M2" s="13">
        <f t="shared" ref="M2:M33" si="1">LondonHDD*C2</f>
        <v>2001761.8630409143</v>
      </c>
      <c r="N2" s="13">
        <f t="shared" ref="N2:N33" si="2">LondonCDD*D2</f>
        <v>0</v>
      </c>
      <c r="O2" s="13">
        <f t="shared" ref="O2:O33" si="3">LONFTE*E2</f>
        <v>23609337.464148849</v>
      </c>
      <c r="P2" s="13">
        <f t="shared" ref="P2:P33" si="4">PeakDays*F2</f>
        <v>21296425.604193803</v>
      </c>
      <c r="Q2" s="13">
        <f t="shared" ref="Q2:Q33" si="5">WorkDays*G2</f>
        <v>-9196221.9233739544</v>
      </c>
      <c r="R2" s="13">
        <f t="shared" ref="R2:R33" si="6">Shoulder1*H2</f>
        <v>0</v>
      </c>
      <c r="S2" s="13">
        <f t="shared" ref="S2:S33" si="7">Increment*I2</f>
        <v>-21427.740539672599</v>
      </c>
      <c r="T2" s="13">
        <f t="shared" ref="T2:T33" si="8">Recession*J2</f>
        <v>0</v>
      </c>
      <c r="U2" s="13">
        <f t="shared" ref="U2:U33" si="9">SUM(L2:T2)</f>
        <v>33155650.680365618</v>
      </c>
    </row>
    <row r="3" spans="1:21" x14ac:dyDescent="0.25">
      <c r="A3" s="14">
        <v>38384</v>
      </c>
      <c r="B3" s="15">
        <v>28845458.219999999</v>
      </c>
      <c r="C3" s="13">
        <v>650.25</v>
      </c>
      <c r="D3" s="13">
        <v>0</v>
      </c>
      <c r="E3" s="13">
        <v>262.7</v>
      </c>
      <c r="F3" s="13">
        <v>20</v>
      </c>
      <c r="G3" s="13">
        <v>20</v>
      </c>
      <c r="H3" s="13">
        <v>0</v>
      </c>
      <c r="I3" s="13">
        <v>2</v>
      </c>
      <c r="J3" s="13">
        <v>0</v>
      </c>
      <c r="L3" s="13">
        <f t="shared" si="0"/>
        <v>-4534224.5871043196</v>
      </c>
      <c r="M3" s="13">
        <f t="shared" si="1"/>
        <v>1817357.0660854119</v>
      </c>
      <c r="N3" s="13">
        <f t="shared" si="2"/>
        <v>0</v>
      </c>
      <c r="O3" s="13">
        <f t="shared" si="3"/>
        <v>23600353.697990496</v>
      </c>
      <c r="P3" s="13">
        <f t="shared" si="4"/>
        <v>21296425.604193803</v>
      </c>
      <c r="Q3" s="13">
        <f t="shared" si="5"/>
        <v>-8758306.5936894789</v>
      </c>
      <c r="R3" s="13">
        <f t="shared" si="6"/>
        <v>0</v>
      </c>
      <c r="S3" s="13">
        <f t="shared" si="7"/>
        <v>-42855.481079345198</v>
      </c>
      <c r="T3" s="13">
        <f t="shared" si="8"/>
        <v>0</v>
      </c>
      <c r="U3" s="13">
        <f t="shared" si="9"/>
        <v>33378749.706396569</v>
      </c>
    </row>
    <row r="4" spans="1:21" x14ac:dyDescent="0.25">
      <c r="A4" s="14">
        <v>38412</v>
      </c>
      <c r="B4" s="15">
        <v>30382965.309999999</v>
      </c>
      <c r="C4" s="13">
        <v>533.91</v>
      </c>
      <c r="D4" s="13">
        <v>0.22</v>
      </c>
      <c r="E4" s="13">
        <v>262.5</v>
      </c>
      <c r="F4" s="13">
        <v>21</v>
      </c>
      <c r="G4" s="13">
        <v>23</v>
      </c>
      <c r="H4" s="13">
        <v>1</v>
      </c>
      <c r="I4" s="13">
        <v>3</v>
      </c>
      <c r="J4" s="13">
        <v>0</v>
      </c>
      <c r="L4" s="13">
        <f t="shared" si="0"/>
        <v>-4534224.5871043196</v>
      </c>
      <c r="M4" s="13">
        <f t="shared" si="1"/>
        <v>1492203.1697864854</v>
      </c>
      <c r="N4" s="13">
        <f t="shared" si="2"/>
        <v>3950.2880479585165</v>
      </c>
      <c r="O4" s="13">
        <f t="shared" si="3"/>
        <v>23582386.165673792</v>
      </c>
      <c r="P4" s="13">
        <f t="shared" si="4"/>
        <v>22361246.884403493</v>
      </c>
      <c r="Q4" s="13">
        <f t="shared" si="5"/>
        <v>-10072052.582742902</v>
      </c>
      <c r="R4" s="13">
        <f t="shared" si="6"/>
        <v>1009449.64079478</v>
      </c>
      <c r="S4" s="13">
        <f t="shared" si="7"/>
        <v>-64283.221619017801</v>
      </c>
      <c r="T4" s="13">
        <f t="shared" si="8"/>
        <v>0</v>
      </c>
      <c r="U4" s="13">
        <f t="shared" si="9"/>
        <v>33778675.757240266</v>
      </c>
    </row>
    <row r="5" spans="1:21" x14ac:dyDescent="0.25">
      <c r="A5" s="14">
        <v>38443</v>
      </c>
      <c r="B5" s="15">
        <v>29533488.280000001</v>
      </c>
      <c r="C5" s="13">
        <v>312.88</v>
      </c>
      <c r="D5" s="13">
        <v>0.32</v>
      </c>
      <c r="E5" s="13">
        <v>264.7</v>
      </c>
      <c r="F5" s="13">
        <v>21</v>
      </c>
      <c r="G5" s="13">
        <v>21</v>
      </c>
      <c r="H5" s="13">
        <v>1</v>
      </c>
      <c r="I5" s="13">
        <v>4</v>
      </c>
      <c r="J5" s="13">
        <v>0</v>
      </c>
      <c r="L5" s="13">
        <f t="shared" si="0"/>
        <v>-4534224.5871043196</v>
      </c>
      <c r="M5" s="13">
        <f t="shared" si="1"/>
        <v>874455.48456255847</v>
      </c>
      <c r="N5" s="13">
        <f t="shared" si="2"/>
        <v>5745.873524303297</v>
      </c>
      <c r="O5" s="13">
        <f t="shared" si="3"/>
        <v>23780029.021157533</v>
      </c>
      <c r="P5" s="13">
        <f t="shared" si="4"/>
        <v>22361246.884403493</v>
      </c>
      <c r="Q5" s="13">
        <f t="shared" si="5"/>
        <v>-9196221.9233739544</v>
      </c>
      <c r="R5" s="13">
        <f t="shared" si="6"/>
        <v>1009449.64079478</v>
      </c>
      <c r="S5" s="13">
        <f t="shared" si="7"/>
        <v>-85710.962158690396</v>
      </c>
      <c r="T5" s="13">
        <f t="shared" si="8"/>
        <v>0</v>
      </c>
      <c r="U5" s="13">
        <f t="shared" si="9"/>
        <v>34214769.4318057</v>
      </c>
    </row>
    <row r="6" spans="1:21" x14ac:dyDescent="0.25">
      <c r="A6" s="14">
        <v>38473</v>
      </c>
      <c r="B6" s="15">
        <v>30116567.309999999</v>
      </c>
      <c r="C6" s="13">
        <v>145.96</v>
      </c>
      <c r="D6" s="13">
        <v>16.98</v>
      </c>
      <c r="E6" s="13">
        <v>267.3</v>
      </c>
      <c r="F6" s="13">
        <v>21</v>
      </c>
      <c r="G6" s="13">
        <v>22</v>
      </c>
      <c r="H6" s="13">
        <v>1</v>
      </c>
      <c r="I6" s="13">
        <v>5</v>
      </c>
      <c r="J6" s="13">
        <v>0</v>
      </c>
      <c r="L6" s="13">
        <f t="shared" si="0"/>
        <v>-4534224.5871043196</v>
      </c>
      <c r="M6" s="13">
        <f t="shared" si="1"/>
        <v>407937.61993975658</v>
      </c>
      <c r="N6" s="13">
        <f t="shared" si="2"/>
        <v>304890.41388334369</v>
      </c>
      <c r="O6" s="13">
        <f t="shared" si="3"/>
        <v>24013606.941274684</v>
      </c>
      <c r="P6" s="13">
        <f t="shared" si="4"/>
        <v>22361246.884403493</v>
      </c>
      <c r="Q6" s="13">
        <f t="shared" si="5"/>
        <v>-9634137.2530584279</v>
      </c>
      <c r="R6" s="13">
        <f t="shared" si="6"/>
        <v>1009449.64079478</v>
      </c>
      <c r="S6" s="13">
        <f t="shared" si="7"/>
        <v>-107138.70269836299</v>
      </c>
      <c r="T6" s="13">
        <f t="shared" si="8"/>
        <v>0</v>
      </c>
      <c r="U6" s="13">
        <f t="shared" si="9"/>
        <v>33821630.957434945</v>
      </c>
    </row>
    <row r="7" spans="1:21" x14ac:dyDescent="0.25">
      <c r="A7" s="14">
        <v>38504</v>
      </c>
      <c r="B7" s="15">
        <v>32152411.84</v>
      </c>
      <c r="C7" s="13">
        <v>30.95</v>
      </c>
      <c r="D7" s="13">
        <v>59.64</v>
      </c>
      <c r="E7" s="13">
        <v>272.39999999999998</v>
      </c>
      <c r="F7" s="13">
        <v>22</v>
      </c>
      <c r="G7" s="13">
        <v>22</v>
      </c>
      <c r="H7" s="13">
        <v>0</v>
      </c>
      <c r="I7" s="13">
        <v>6</v>
      </c>
      <c r="J7" s="13">
        <v>0</v>
      </c>
      <c r="L7" s="13">
        <f t="shared" si="0"/>
        <v>-4534224.5871043196</v>
      </c>
      <c r="M7" s="13">
        <f t="shared" si="1"/>
        <v>86500.886113561704</v>
      </c>
      <c r="N7" s="13">
        <f t="shared" si="2"/>
        <v>1070887.1780920269</v>
      </c>
      <c r="O7" s="13">
        <f t="shared" si="3"/>
        <v>24471779.015350629</v>
      </c>
      <c r="P7" s="13">
        <f t="shared" si="4"/>
        <v>23426068.164613184</v>
      </c>
      <c r="Q7" s="13">
        <f t="shared" si="5"/>
        <v>-9634137.2530584279</v>
      </c>
      <c r="R7" s="13">
        <f t="shared" si="6"/>
        <v>0</v>
      </c>
      <c r="S7" s="13">
        <f t="shared" si="7"/>
        <v>-128566.4432380356</v>
      </c>
      <c r="T7" s="13">
        <f t="shared" si="8"/>
        <v>0</v>
      </c>
      <c r="U7" s="13">
        <f t="shared" si="9"/>
        <v>34758306.960768618</v>
      </c>
    </row>
    <row r="8" spans="1:21" x14ac:dyDescent="0.25">
      <c r="A8" s="14">
        <v>38534</v>
      </c>
      <c r="B8" s="15">
        <v>28062206</v>
      </c>
      <c r="C8" s="13">
        <v>6</v>
      </c>
      <c r="D8" s="13">
        <v>109.95</v>
      </c>
      <c r="E8" s="13">
        <v>277.5</v>
      </c>
      <c r="F8" s="13">
        <v>20</v>
      </c>
      <c r="G8" s="13">
        <v>21</v>
      </c>
      <c r="H8" s="13">
        <v>0</v>
      </c>
      <c r="I8" s="13">
        <v>7</v>
      </c>
      <c r="J8" s="13">
        <v>0</v>
      </c>
      <c r="L8" s="13">
        <f t="shared" si="0"/>
        <v>-4534224.5871043196</v>
      </c>
      <c r="M8" s="13">
        <f t="shared" si="1"/>
        <v>16769.154012322138</v>
      </c>
      <c r="N8" s="13">
        <f t="shared" si="2"/>
        <v>1974246.2312410858</v>
      </c>
      <c r="O8" s="13">
        <f t="shared" si="3"/>
        <v>24929951.089426581</v>
      </c>
      <c r="P8" s="13">
        <f t="shared" si="4"/>
        <v>21296425.604193803</v>
      </c>
      <c r="Q8" s="13">
        <f t="shared" si="5"/>
        <v>-9196221.9233739544</v>
      </c>
      <c r="R8" s="13">
        <f t="shared" si="6"/>
        <v>0</v>
      </c>
      <c r="S8" s="13">
        <f t="shared" si="7"/>
        <v>-149994.18377770818</v>
      </c>
      <c r="T8" s="13">
        <f t="shared" si="8"/>
        <v>0</v>
      </c>
      <c r="U8" s="13">
        <f t="shared" si="9"/>
        <v>34336951.38461782</v>
      </c>
    </row>
    <row r="9" spans="1:21" x14ac:dyDescent="0.25">
      <c r="A9" s="14">
        <v>38565</v>
      </c>
      <c r="B9" s="15">
        <v>33198366.59</v>
      </c>
      <c r="C9" s="13">
        <v>11.72</v>
      </c>
      <c r="D9" s="13">
        <v>76.849999999999994</v>
      </c>
      <c r="E9" s="13">
        <v>280.2</v>
      </c>
      <c r="F9" s="13">
        <v>22</v>
      </c>
      <c r="G9" s="13">
        <v>23</v>
      </c>
      <c r="H9" s="13">
        <v>0</v>
      </c>
      <c r="I9" s="13">
        <v>8</v>
      </c>
      <c r="J9" s="13">
        <v>0</v>
      </c>
      <c r="L9" s="13">
        <f t="shared" si="0"/>
        <v>-4534224.5871043196</v>
      </c>
      <c r="M9" s="13">
        <f t="shared" si="1"/>
        <v>32755.747504069248</v>
      </c>
      <c r="N9" s="13">
        <f t="shared" si="2"/>
        <v>1379907.4385709635</v>
      </c>
      <c r="O9" s="13">
        <f t="shared" si="3"/>
        <v>25172512.775702082</v>
      </c>
      <c r="P9" s="13">
        <f t="shared" si="4"/>
        <v>23426068.164613184</v>
      </c>
      <c r="Q9" s="13">
        <f t="shared" si="5"/>
        <v>-10072052.582742902</v>
      </c>
      <c r="R9" s="13">
        <f t="shared" si="6"/>
        <v>0</v>
      </c>
      <c r="S9" s="13">
        <f t="shared" si="7"/>
        <v>-171421.92431738079</v>
      </c>
      <c r="T9" s="13">
        <f t="shared" si="8"/>
        <v>0</v>
      </c>
      <c r="U9" s="13">
        <f t="shared" si="9"/>
        <v>35233545.032225691</v>
      </c>
    </row>
    <row r="10" spans="1:21" x14ac:dyDescent="0.25">
      <c r="A10" s="14">
        <v>38596</v>
      </c>
      <c r="B10" s="15">
        <v>31494400</v>
      </c>
      <c r="C10" s="13">
        <v>72.849999999999994</v>
      </c>
      <c r="D10" s="13">
        <v>24.35</v>
      </c>
      <c r="E10" s="13">
        <v>275.89999999999998</v>
      </c>
      <c r="F10" s="13">
        <v>21</v>
      </c>
      <c r="G10" s="13">
        <v>22</v>
      </c>
      <c r="H10" s="13">
        <v>1</v>
      </c>
      <c r="I10" s="13">
        <v>9</v>
      </c>
      <c r="J10" s="13">
        <v>0</v>
      </c>
      <c r="L10" s="13">
        <f t="shared" si="0"/>
        <v>-4534224.5871043196</v>
      </c>
      <c r="M10" s="13">
        <f t="shared" si="1"/>
        <v>203605.47829961131</v>
      </c>
      <c r="N10" s="13">
        <f t="shared" si="2"/>
        <v>437225.06348995399</v>
      </c>
      <c r="O10" s="13">
        <f t="shared" si="3"/>
        <v>24786210.830892947</v>
      </c>
      <c r="P10" s="13">
        <f t="shared" si="4"/>
        <v>22361246.884403493</v>
      </c>
      <c r="Q10" s="13">
        <f t="shared" si="5"/>
        <v>-9634137.2530584279</v>
      </c>
      <c r="R10" s="13">
        <f t="shared" si="6"/>
        <v>1009449.64079478</v>
      </c>
      <c r="S10" s="13">
        <f t="shared" si="7"/>
        <v>-192849.6648570534</v>
      </c>
      <c r="T10" s="13">
        <f t="shared" si="8"/>
        <v>0</v>
      </c>
      <c r="U10" s="13">
        <f t="shared" si="9"/>
        <v>34436526.392860986</v>
      </c>
    </row>
    <row r="11" spans="1:21" x14ac:dyDescent="0.25">
      <c r="A11" s="14">
        <v>38626</v>
      </c>
      <c r="B11" s="15">
        <v>31554059.170000002</v>
      </c>
      <c r="C11" s="13">
        <v>241.64</v>
      </c>
      <c r="D11" s="13">
        <v>3.42</v>
      </c>
      <c r="E11" s="13">
        <v>268.8</v>
      </c>
      <c r="F11" s="13">
        <v>20</v>
      </c>
      <c r="G11" s="13">
        <v>21</v>
      </c>
      <c r="H11" s="13">
        <v>1</v>
      </c>
      <c r="I11" s="13">
        <v>10</v>
      </c>
      <c r="J11" s="13">
        <v>0</v>
      </c>
      <c r="L11" s="13">
        <f t="shared" si="0"/>
        <v>-4534224.5871043196</v>
      </c>
      <c r="M11" s="13">
        <f t="shared" si="1"/>
        <v>675349.72925625357</v>
      </c>
      <c r="N11" s="13">
        <f t="shared" si="2"/>
        <v>61409.023290991478</v>
      </c>
      <c r="O11" s="13">
        <f t="shared" si="3"/>
        <v>24148363.433649965</v>
      </c>
      <c r="P11" s="13">
        <f t="shared" si="4"/>
        <v>21296425.604193803</v>
      </c>
      <c r="Q11" s="13">
        <f t="shared" si="5"/>
        <v>-9196221.9233739544</v>
      </c>
      <c r="R11" s="13">
        <f t="shared" si="6"/>
        <v>1009449.64079478</v>
      </c>
      <c r="S11" s="13">
        <f t="shared" si="7"/>
        <v>-214277.40539672598</v>
      </c>
      <c r="T11" s="13">
        <f t="shared" si="8"/>
        <v>0</v>
      </c>
      <c r="U11" s="13">
        <f t="shared" si="9"/>
        <v>33246273.515310794</v>
      </c>
    </row>
    <row r="12" spans="1:21" x14ac:dyDescent="0.25">
      <c r="A12" s="14">
        <v>38657</v>
      </c>
      <c r="B12" s="15">
        <v>30501266.309999999</v>
      </c>
      <c r="C12" s="13">
        <v>414.34</v>
      </c>
      <c r="D12" s="13">
        <v>0</v>
      </c>
      <c r="E12" s="13">
        <v>263</v>
      </c>
      <c r="F12" s="13">
        <v>22</v>
      </c>
      <c r="G12" s="13">
        <v>22</v>
      </c>
      <c r="H12" s="13">
        <v>1</v>
      </c>
      <c r="I12" s="13">
        <v>11</v>
      </c>
      <c r="J12" s="13">
        <v>0</v>
      </c>
      <c r="L12" s="13">
        <f t="shared" si="0"/>
        <v>-4534224.5871043196</v>
      </c>
      <c r="M12" s="13">
        <f t="shared" si="1"/>
        <v>1158021.8789109257</v>
      </c>
      <c r="N12" s="13">
        <f t="shared" si="2"/>
        <v>0</v>
      </c>
      <c r="O12" s="13">
        <f t="shared" si="3"/>
        <v>23627304.996465553</v>
      </c>
      <c r="P12" s="13">
        <f t="shared" si="4"/>
        <v>23426068.164613184</v>
      </c>
      <c r="Q12" s="13">
        <f t="shared" si="5"/>
        <v>-9634137.2530584279</v>
      </c>
      <c r="R12" s="13">
        <f t="shared" si="6"/>
        <v>1009449.64079478</v>
      </c>
      <c r="S12" s="13">
        <f t="shared" si="7"/>
        <v>-235705.14593639859</v>
      </c>
      <c r="T12" s="13">
        <f t="shared" si="8"/>
        <v>0</v>
      </c>
      <c r="U12" s="13">
        <f t="shared" si="9"/>
        <v>34816777.694685295</v>
      </c>
    </row>
    <row r="13" spans="1:21" x14ac:dyDescent="0.25">
      <c r="A13" s="14">
        <v>38687</v>
      </c>
      <c r="B13" s="15">
        <v>26925327.640000001</v>
      </c>
      <c r="C13" s="13">
        <v>630.9</v>
      </c>
      <c r="D13" s="13">
        <v>0</v>
      </c>
      <c r="E13" s="13">
        <v>262</v>
      </c>
      <c r="F13" s="13">
        <v>20</v>
      </c>
      <c r="G13" s="13">
        <v>22</v>
      </c>
      <c r="H13" s="13">
        <v>0</v>
      </c>
      <c r="I13" s="13">
        <v>12</v>
      </c>
      <c r="J13" s="13">
        <v>0</v>
      </c>
      <c r="L13" s="13">
        <f t="shared" si="0"/>
        <v>-4534224.5871043196</v>
      </c>
      <c r="M13" s="13">
        <f t="shared" si="1"/>
        <v>1763276.5443956729</v>
      </c>
      <c r="N13" s="13">
        <f t="shared" si="2"/>
        <v>0</v>
      </c>
      <c r="O13" s="13">
        <f t="shared" si="3"/>
        <v>23537467.334882032</v>
      </c>
      <c r="P13" s="13">
        <f t="shared" si="4"/>
        <v>21296425.604193803</v>
      </c>
      <c r="Q13" s="13">
        <f t="shared" si="5"/>
        <v>-9634137.2530584279</v>
      </c>
      <c r="R13" s="13">
        <f t="shared" si="6"/>
        <v>0</v>
      </c>
      <c r="S13" s="13">
        <f t="shared" si="7"/>
        <v>-257132.8864760712</v>
      </c>
      <c r="T13" s="13">
        <f t="shared" si="8"/>
        <v>0</v>
      </c>
      <c r="U13" s="13">
        <f t="shared" si="9"/>
        <v>32171674.756832696</v>
      </c>
    </row>
    <row r="14" spans="1:21" x14ac:dyDescent="0.25">
      <c r="A14" s="14">
        <v>38718</v>
      </c>
      <c r="B14" s="15">
        <v>30633701.23</v>
      </c>
      <c r="C14" s="13">
        <v>716.23</v>
      </c>
      <c r="D14" s="13">
        <v>0</v>
      </c>
      <c r="E14" s="13">
        <v>260</v>
      </c>
      <c r="F14" s="13">
        <v>21</v>
      </c>
      <c r="G14" s="13">
        <v>22</v>
      </c>
      <c r="H14" s="13">
        <v>0</v>
      </c>
      <c r="I14" s="13">
        <v>13</v>
      </c>
      <c r="J14" s="13">
        <v>0</v>
      </c>
      <c r="L14" s="13">
        <f t="shared" si="0"/>
        <v>-4534224.5871043196</v>
      </c>
      <c r="M14" s="13">
        <f t="shared" si="1"/>
        <v>2001761.8630409143</v>
      </c>
      <c r="N14" s="13">
        <f t="shared" si="2"/>
        <v>0</v>
      </c>
      <c r="O14" s="13">
        <f t="shared" si="3"/>
        <v>23357792.011714995</v>
      </c>
      <c r="P14" s="13">
        <f t="shared" si="4"/>
        <v>22361246.884403493</v>
      </c>
      <c r="Q14" s="13">
        <f t="shared" si="5"/>
        <v>-9634137.2530584279</v>
      </c>
      <c r="R14" s="13">
        <f t="shared" si="6"/>
        <v>0</v>
      </c>
      <c r="S14" s="13">
        <f t="shared" si="7"/>
        <v>-278560.62701574381</v>
      </c>
      <c r="T14" s="13">
        <f t="shared" si="8"/>
        <v>0</v>
      </c>
      <c r="U14" s="13">
        <f t="shared" si="9"/>
        <v>33273878.291980911</v>
      </c>
    </row>
    <row r="15" spans="1:21" x14ac:dyDescent="0.25">
      <c r="A15" s="14">
        <v>38749</v>
      </c>
      <c r="B15" s="15">
        <v>28601840.190000001</v>
      </c>
      <c r="C15" s="13">
        <v>650.25</v>
      </c>
      <c r="D15" s="13">
        <v>0</v>
      </c>
      <c r="E15" s="13">
        <v>257.39999999999998</v>
      </c>
      <c r="F15" s="13">
        <v>20</v>
      </c>
      <c r="G15" s="13">
        <v>20</v>
      </c>
      <c r="H15" s="13">
        <v>0</v>
      </c>
      <c r="I15" s="13">
        <v>14</v>
      </c>
      <c r="J15" s="13">
        <v>0</v>
      </c>
      <c r="L15" s="13">
        <f t="shared" si="0"/>
        <v>-4534224.5871043196</v>
      </c>
      <c r="M15" s="13">
        <f t="shared" si="1"/>
        <v>1817357.0660854119</v>
      </c>
      <c r="N15" s="13">
        <f t="shared" si="2"/>
        <v>0</v>
      </c>
      <c r="O15" s="13">
        <f t="shared" si="3"/>
        <v>23124214.09159784</v>
      </c>
      <c r="P15" s="13">
        <f t="shared" si="4"/>
        <v>21296425.604193803</v>
      </c>
      <c r="Q15" s="13">
        <f t="shared" si="5"/>
        <v>-8758306.5936894789</v>
      </c>
      <c r="R15" s="13">
        <f t="shared" si="6"/>
        <v>0</v>
      </c>
      <c r="S15" s="13">
        <f t="shared" si="7"/>
        <v>-299988.36755541636</v>
      </c>
      <c r="T15" s="13">
        <f t="shared" si="8"/>
        <v>0</v>
      </c>
      <c r="U15" s="13">
        <f t="shared" si="9"/>
        <v>32645477.213527843</v>
      </c>
    </row>
    <row r="16" spans="1:21" x14ac:dyDescent="0.25">
      <c r="A16" s="14">
        <v>38777</v>
      </c>
      <c r="B16" s="15">
        <v>31650392.239999998</v>
      </c>
      <c r="C16" s="13">
        <v>533.91</v>
      </c>
      <c r="D16" s="13">
        <v>0.22</v>
      </c>
      <c r="E16" s="13">
        <v>256</v>
      </c>
      <c r="F16" s="13">
        <v>23</v>
      </c>
      <c r="G16" s="13">
        <v>23</v>
      </c>
      <c r="H16" s="13">
        <v>1</v>
      </c>
      <c r="I16" s="13">
        <v>15</v>
      </c>
      <c r="J16" s="13">
        <v>0</v>
      </c>
      <c r="L16" s="13">
        <f t="shared" si="0"/>
        <v>-4534224.5871043196</v>
      </c>
      <c r="M16" s="13">
        <f t="shared" si="1"/>
        <v>1492203.1697864854</v>
      </c>
      <c r="N16" s="13">
        <f t="shared" si="2"/>
        <v>3950.2880479585165</v>
      </c>
      <c r="O16" s="13">
        <f t="shared" si="3"/>
        <v>22998441.365380917</v>
      </c>
      <c r="P16" s="13">
        <f t="shared" si="4"/>
        <v>24490889.444822874</v>
      </c>
      <c r="Q16" s="13">
        <f t="shared" si="5"/>
        <v>-10072052.582742902</v>
      </c>
      <c r="R16" s="13">
        <f t="shared" si="6"/>
        <v>1009449.64079478</v>
      </c>
      <c r="S16" s="13">
        <f t="shared" si="7"/>
        <v>-321416.10809508897</v>
      </c>
      <c r="T16" s="13">
        <f t="shared" si="8"/>
        <v>0</v>
      </c>
      <c r="U16" s="13">
        <f t="shared" si="9"/>
        <v>35067240.630890705</v>
      </c>
    </row>
    <row r="17" spans="1:21" x14ac:dyDescent="0.25">
      <c r="A17" s="14">
        <v>38808</v>
      </c>
      <c r="B17" s="15">
        <v>28730354.699999999</v>
      </c>
      <c r="C17" s="13">
        <v>312.88</v>
      </c>
      <c r="D17" s="13">
        <v>0.32</v>
      </c>
      <c r="E17" s="13">
        <v>260.7</v>
      </c>
      <c r="F17" s="13">
        <v>18</v>
      </c>
      <c r="G17" s="13">
        <v>20</v>
      </c>
      <c r="H17" s="13">
        <v>1</v>
      </c>
      <c r="I17" s="13">
        <v>16</v>
      </c>
      <c r="J17" s="13">
        <v>0</v>
      </c>
      <c r="L17" s="13">
        <f t="shared" si="0"/>
        <v>-4534224.5871043196</v>
      </c>
      <c r="M17" s="13">
        <f t="shared" si="1"/>
        <v>874455.48456255847</v>
      </c>
      <c r="N17" s="13">
        <f t="shared" si="2"/>
        <v>5745.873524303297</v>
      </c>
      <c r="O17" s="13">
        <f t="shared" si="3"/>
        <v>23420678.374823455</v>
      </c>
      <c r="P17" s="13">
        <f t="shared" si="4"/>
        <v>19166783.043774422</v>
      </c>
      <c r="Q17" s="13">
        <f t="shared" si="5"/>
        <v>-8758306.5936894789</v>
      </c>
      <c r="R17" s="13">
        <f t="shared" si="6"/>
        <v>1009449.64079478</v>
      </c>
      <c r="S17" s="13">
        <f t="shared" si="7"/>
        <v>-342843.84863476158</v>
      </c>
      <c r="T17" s="13">
        <f t="shared" si="8"/>
        <v>0</v>
      </c>
      <c r="U17" s="13">
        <f t="shared" si="9"/>
        <v>30841737.388050959</v>
      </c>
    </row>
    <row r="18" spans="1:21" x14ac:dyDescent="0.25">
      <c r="A18" s="14">
        <v>38838</v>
      </c>
      <c r="B18" s="15">
        <v>31335710.039999999</v>
      </c>
      <c r="C18" s="13">
        <v>145.96</v>
      </c>
      <c r="D18" s="13">
        <v>16.98</v>
      </c>
      <c r="E18" s="13">
        <v>267.3</v>
      </c>
      <c r="F18" s="13">
        <v>22</v>
      </c>
      <c r="G18" s="13">
        <v>23</v>
      </c>
      <c r="H18" s="13">
        <v>1</v>
      </c>
      <c r="I18" s="13">
        <v>17</v>
      </c>
      <c r="J18" s="13">
        <v>0</v>
      </c>
      <c r="L18" s="13">
        <f t="shared" si="0"/>
        <v>-4534224.5871043196</v>
      </c>
      <c r="M18" s="13">
        <f t="shared" si="1"/>
        <v>407937.61993975658</v>
      </c>
      <c r="N18" s="13">
        <f t="shared" si="2"/>
        <v>304890.41388334369</v>
      </c>
      <c r="O18" s="13">
        <f t="shared" si="3"/>
        <v>24013606.941274684</v>
      </c>
      <c r="P18" s="13">
        <f t="shared" si="4"/>
        <v>23426068.164613184</v>
      </c>
      <c r="Q18" s="13">
        <f t="shared" si="5"/>
        <v>-10072052.582742902</v>
      </c>
      <c r="R18" s="13">
        <f t="shared" si="6"/>
        <v>1009449.64079478</v>
      </c>
      <c r="S18" s="13">
        <f t="shared" si="7"/>
        <v>-364271.58917443419</v>
      </c>
      <c r="T18" s="13">
        <f t="shared" si="8"/>
        <v>0</v>
      </c>
      <c r="U18" s="13">
        <f t="shared" si="9"/>
        <v>34191404.021484092</v>
      </c>
    </row>
    <row r="19" spans="1:21" x14ac:dyDescent="0.25">
      <c r="A19" s="14">
        <v>38869</v>
      </c>
      <c r="B19" s="15">
        <v>31710719.239999998</v>
      </c>
      <c r="C19" s="13">
        <v>30.95</v>
      </c>
      <c r="D19" s="13">
        <v>59.64</v>
      </c>
      <c r="E19" s="13">
        <v>270.7</v>
      </c>
      <c r="F19" s="13">
        <v>22</v>
      </c>
      <c r="G19" s="13">
        <v>22</v>
      </c>
      <c r="H19" s="13">
        <v>0</v>
      </c>
      <c r="I19" s="13">
        <v>18</v>
      </c>
      <c r="J19" s="13">
        <v>0</v>
      </c>
      <c r="L19" s="13">
        <f t="shared" si="0"/>
        <v>-4534224.5871043196</v>
      </c>
      <c r="M19" s="13">
        <f t="shared" si="1"/>
        <v>86500.886113561704</v>
      </c>
      <c r="N19" s="13">
        <f t="shared" si="2"/>
        <v>1070887.1780920269</v>
      </c>
      <c r="O19" s="13">
        <f t="shared" si="3"/>
        <v>24319054.990658648</v>
      </c>
      <c r="P19" s="13">
        <f t="shared" si="4"/>
        <v>23426068.164613184</v>
      </c>
      <c r="Q19" s="13">
        <f t="shared" si="5"/>
        <v>-9634137.2530584279</v>
      </c>
      <c r="R19" s="13">
        <f t="shared" si="6"/>
        <v>0</v>
      </c>
      <c r="S19" s="13">
        <f t="shared" si="7"/>
        <v>-385699.3297141068</v>
      </c>
      <c r="T19" s="13">
        <f t="shared" si="8"/>
        <v>0</v>
      </c>
      <c r="U19" s="13">
        <f t="shared" si="9"/>
        <v>34348450.049600571</v>
      </c>
    </row>
    <row r="20" spans="1:21" x14ac:dyDescent="0.25">
      <c r="A20" s="14">
        <v>38899</v>
      </c>
      <c r="B20" s="15">
        <v>29042656.68</v>
      </c>
      <c r="C20" s="13">
        <v>6</v>
      </c>
      <c r="D20" s="13">
        <v>109.95</v>
      </c>
      <c r="E20" s="13">
        <v>272.60000000000002</v>
      </c>
      <c r="F20" s="13">
        <v>20</v>
      </c>
      <c r="G20" s="13">
        <v>21</v>
      </c>
      <c r="H20" s="13">
        <v>0</v>
      </c>
      <c r="I20" s="13">
        <v>19</v>
      </c>
      <c r="J20" s="13">
        <v>0</v>
      </c>
      <c r="L20" s="13">
        <f t="shared" si="0"/>
        <v>-4534224.5871043196</v>
      </c>
      <c r="M20" s="13">
        <f t="shared" si="1"/>
        <v>16769.154012322138</v>
      </c>
      <c r="N20" s="13">
        <f t="shared" si="2"/>
        <v>1974246.2312410858</v>
      </c>
      <c r="O20" s="13">
        <f t="shared" si="3"/>
        <v>24489746.547667339</v>
      </c>
      <c r="P20" s="13">
        <f t="shared" si="4"/>
        <v>21296425.604193803</v>
      </c>
      <c r="Q20" s="13">
        <f t="shared" si="5"/>
        <v>-9196221.9233739544</v>
      </c>
      <c r="R20" s="13">
        <f t="shared" si="6"/>
        <v>0</v>
      </c>
      <c r="S20" s="13">
        <f t="shared" si="7"/>
        <v>-407127.07025377935</v>
      </c>
      <c r="T20" s="13">
        <f t="shared" si="8"/>
        <v>0</v>
      </c>
      <c r="U20" s="13">
        <f t="shared" si="9"/>
        <v>33639613.956382491</v>
      </c>
    </row>
    <row r="21" spans="1:21" x14ac:dyDescent="0.25">
      <c r="A21" s="14">
        <v>38930</v>
      </c>
      <c r="B21" s="15">
        <v>33043220.199999999</v>
      </c>
      <c r="C21" s="13">
        <v>11.72</v>
      </c>
      <c r="D21" s="13">
        <v>76.849999999999994</v>
      </c>
      <c r="E21" s="13">
        <v>273.3</v>
      </c>
      <c r="F21" s="13">
        <v>22</v>
      </c>
      <c r="G21" s="13">
        <v>23</v>
      </c>
      <c r="H21" s="13">
        <v>0</v>
      </c>
      <c r="I21" s="13">
        <v>20</v>
      </c>
      <c r="J21" s="13">
        <v>0</v>
      </c>
      <c r="L21" s="13">
        <f t="shared" si="0"/>
        <v>-4534224.5871043196</v>
      </c>
      <c r="M21" s="13">
        <f t="shared" si="1"/>
        <v>32755.747504069248</v>
      </c>
      <c r="N21" s="13">
        <f t="shared" si="2"/>
        <v>1379907.4385709635</v>
      </c>
      <c r="O21" s="13">
        <f t="shared" si="3"/>
        <v>24552632.910775799</v>
      </c>
      <c r="P21" s="13">
        <f t="shared" si="4"/>
        <v>23426068.164613184</v>
      </c>
      <c r="Q21" s="13">
        <f t="shared" si="5"/>
        <v>-10072052.582742902</v>
      </c>
      <c r="R21" s="13">
        <f t="shared" si="6"/>
        <v>0</v>
      </c>
      <c r="S21" s="13">
        <f t="shared" si="7"/>
        <v>-428554.81079345196</v>
      </c>
      <c r="T21" s="13">
        <f t="shared" si="8"/>
        <v>0</v>
      </c>
      <c r="U21" s="13">
        <f t="shared" si="9"/>
        <v>34356532.280823343</v>
      </c>
    </row>
    <row r="22" spans="1:21" x14ac:dyDescent="0.25">
      <c r="A22" s="14">
        <v>38961</v>
      </c>
      <c r="B22" s="15">
        <v>30083831.420000002</v>
      </c>
      <c r="C22" s="13">
        <v>72.849999999999994</v>
      </c>
      <c r="D22" s="13">
        <v>24.35</v>
      </c>
      <c r="E22" s="13">
        <v>272.8</v>
      </c>
      <c r="F22" s="13">
        <v>20</v>
      </c>
      <c r="G22" s="13">
        <v>21</v>
      </c>
      <c r="H22" s="13">
        <v>1</v>
      </c>
      <c r="I22" s="13">
        <v>21</v>
      </c>
      <c r="J22" s="13">
        <v>0</v>
      </c>
      <c r="L22" s="13">
        <f t="shared" si="0"/>
        <v>-4534224.5871043196</v>
      </c>
      <c r="M22" s="13">
        <f t="shared" si="1"/>
        <v>203605.47829961131</v>
      </c>
      <c r="N22" s="13">
        <f t="shared" si="2"/>
        <v>437225.06348995399</v>
      </c>
      <c r="O22" s="13">
        <f t="shared" si="3"/>
        <v>24507714.079984039</v>
      </c>
      <c r="P22" s="13">
        <f t="shared" si="4"/>
        <v>21296425.604193803</v>
      </c>
      <c r="Q22" s="13">
        <f t="shared" si="5"/>
        <v>-9196221.9233739544</v>
      </c>
      <c r="R22" s="13">
        <f t="shared" si="6"/>
        <v>1009449.64079478</v>
      </c>
      <c r="S22" s="13">
        <f t="shared" si="7"/>
        <v>-449982.55133312457</v>
      </c>
      <c r="T22" s="13">
        <f t="shared" si="8"/>
        <v>0</v>
      </c>
      <c r="U22" s="13">
        <f t="shared" si="9"/>
        <v>33273990.804950785</v>
      </c>
    </row>
    <row r="23" spans="1:21" x14ac:dyDescent="0.25">
      <c r="A23" s="14">
        <v>38991</v>
      </c>
      <c r="B23" s="15">
        <v>30785112.43</v>
      </c>
      <c r="C23" s="13">
        <v>241.64</v>
      </c>
      <c r="D23" s="13">
        <v>3.42</v>
      </c>
      <c r="E23" s="13">
        <v>270.8</v>
      </c>
      <c r="F23" s="13">
        <v>21</v>
      </c>
      <c r="G23" s="13">
        <v>22</v>
      </c>
      <c r="H23" s="13">
        <v>1</v>
      </c>
      <c r="I23" s="13">
        <v>22</v>
      </c>
      <c r="J23" s="13">
        <v>0</v>
      </c>
      <c r="L23" s="13">
        <f t="shared" si="0"/>
        <v>-4534224.5871043196</v>
      </c>
      <c r="M23" s="13">
        <f t="shared" si="1"/>
        <v>675349.72925625357</v>
      </c>
      <c r="N23" s="13">
        <f t="shared" si="2"/>
        <v>61409.023290991478</v>
      </c>
      <c r="O23" s="13">
        <f t="shared" si="3"/>
        <v>24328038.756817002</v>
      </c>
      <c r="P23" s="13">
        <f t="shared" si="4"/>
        <v>22361246.884403493</v>
      </c>
      <c r="Q23" s="13">
        <f t="shared" si="5"/>
        <v>-9634137.2530584279</v>
      </c>
      <c r="R23" s="13">
        <f t="shared" si="6"/>
        <v>1009449.64079478</v>
      </c>
      <c r="S23" s="13">
        <f t="shared" si="7"/>
        <v>-471410.29187279718</v>
      </c>
      <c r="T23" s="13">
        <f t="shared" si="8"/>
        <v>0</v>
      </c>
      <c r="U23" s="13">
        <f t="shared" si="9"/>
        <v>33795721.902526975</v>
      </c>
    </row>
    <row r="24" spans="1:21" x14ac:dyDescent="0.25">
      <c r="A24" s="14">
        <v>39022</v>
      </c>
      <c r="B24" s="15">
        <v>30993763.129999999</v>
      </c>
      <c r="C24" s="13">
        <v>414.34</v>
      </c>
      <c r="D24" s="13">
        <v>0</v>
      </c>
      <c r="E24" s="13">
        <v>267.10000000000002</v>
      </c>
      <c r="F24" s="13">
        <v>22</v>
      </c>
      <c r="G24" s="13">
        <v>22</v>
      </c>
      <c r="H24" s="13">
        <v>1</v>
      </c>
      <c r="I24" s="13">
        <v>23</v>
      </c>
      <c r="J24" s="13">
        <v>0</v>
      </c>
      <c r="L24" s="13">
        <f t="shared" si="0"/>
        <v>-4534224.5871043196</v>
      </c>
      <c r="M24" s="13">
        <f t="shared" si="1"/>
        <v>1158021.8789109257</v>
      </c>
      <c r="N24" s="13">
        <f t="shared" si="2"/>
        <v>0</v>
      </c>
      <c r="O24" s="13">
        <f t="shared" si="3"/>
        <v>23995639.408957981</v>
      </c>
      <c r="P24" s="13">
        <f t="shared" si="4"/>
        <v>23426068.164613184</v>
      </c>
      <c r="Q24" s="13">
        <f t="shared" si="5"/>
        <v>-9634137.2530584279</v>
      </c>
      <c r="R24" s="13">
        <f t="shared" si="6"/>
        <v>1009449.64079478</v>
      </c>
      <c r="S24" s="13">
        <f t="shared" si="7"/>
        <v>-492838.03241246979</v>
      </c>
      <c r="T24" s="13">
        <f t="shared" si="8"/>
        <v>0</v>
      </c>
      <c r="U24" s="13">
        <f t="shared" si="9"/>
        <v>34927979.22070165</v>
      </c>
    </row>
    <row r="25" spans="1:21" x14ac:dyDescent="0.25">
      <c r="A25" s="14">
        <v>39052</v>
      </c>
      <c r="B25" s="15">
        <v>26224528.850000001</v>
      </c>
      <c r="C25" s="13">
        <v>630.9</v>
      </c>
      <c r="D25" s="13">
        <v>0</v>
      </c>
      <c r="E25" s="13">
        <v>267.7</v>
      </c>
      <c r="F25" s="13">
        <v>19</v>
      </c>
      <c r="G25" s="13">
        <v>21</v>
      </c>
      <c r="H25" s="13">
        <v>0</v>
      </c>
      <c r="I25" s="13">
        <v>24</v>
      </c>
      <c r="J25" s="13">
        <v>0</v>
      </c>
      <c r="L25" s="13">
        <f t="shared" si="0"/>
        <v>-4534224.5871043196</v>
      </c>
      <c r="M25" s="13">
        <f t="shared" si="1"/>
        <v>1763276.5443956729</v>
      </c>
      <c r="N25" s="13">
        <f t="shared" si="2"/>
        <v>0</v>
      </c>
      <c r="O25" s="13">
        <f t="shared" si="3"/>
        <v>24049542.005908091</v>
      </c>
      <c r="P25" s="13">
        <f t="shared" si="4"/>
        <v>20231604.323984113</v>
      </c>
      <c r="Q25" s="13">
        <f t="shared" si="5"/>
        <v>-9196221.9233739544</v>
      </c>
      <c r="R25" s="13">
        <f t="shared" si="6"/>
        <v>0</v>
      </c>
      <c r="S25" s="13">
        <f t="shared" si="7"/>
        <v>-514265.7729521424</v>
      </c>
      <c r="T25" s="13">
        <f t="shared" si="8"/>
        <v>0</v>
      </c>
      <c r="U25" s="13">
        <f t="shared" si="9"/>
        <v>31799710.590857457</v>
      </c>
    </row>
    <row r="26" spans="1:21" x14ac:dyDescent="0.25">
      <c r="A26" s="14">
        <v>39083</v>
      </c>
      <c r="B26" s="15">
        <v>31139393.010000002</v>
      </c>
      <c r="C26" s="13">
        <v>716.23</v>
      </c>
      <c r="D26" s="13">
        <v>0</v>
      </c>
      <c r="E26" s="13">
        <v>263.3</v>
      </c>
      <c r="F26" s="13">
        <v>22</v>
      </c>
      <c r="G26" s="13">
        <v>23</v>
      </c>
      <c r="H26" s="13">
        <v>0</v>
      </c>
      <c r="I26" s="13">
        <v>25</v>
      </c>
      <c r="J26" s="13">
        <v>0</v>
      </c>
      <c r="L26" s="13">
        <f t="shared" si="0"/>
        <v>-4534224.5871043196</v>
      </c>
      <c r="M26" s="13">
        <f t="shared" si="1"/>
        <v>2001761.8630409143</v>
      </c>
      <c r="N26" s="13">
        <f t="shared" si="2"/>
        <v>0</v>
      </c>
      <c r="O26" s="13">
        <f t="shared" si="3"/>
        <v>23654256.294940609</v>
      </c>
      <c r="P26" s="13">
        <f t="shared" si="4"/>
        <v>23426068.164613184</v>
      </c>
      <c r="Q26" s="13">
        <f t="shared" si="5"/>
        <v>-10072052.582742902</v>
      </c>
      <c r="R26" s="13">
        <f t="shared" si="6"/>
        <v>0</v>
      </c>
      <c r="S26" s="13">
        <f t="shared" si="7"/>
        <v>-535693.51349181496</v>
      </c>
      <c r="T26" s="13">
        <f t="shared" si="8"/>
        <v>0</v>
      </c>
      <c r="U26" s="13">
        <f t="shared" si="9"/>
        <v>33940115.639255673</v>
      </c>
    </row>
    <row r="27" spans="1:21" x14ac:dyDescent="0.25">
      <c r="A27" s="14">
        <v>39114</v>
      </c>
      <c r="B27" s="15">
        <v>28427386.23</v>
      </c>
      <c r="C27" s="13">
        <v>650.25</v>
      </c>
      <c r="D27" s="13">
        <v>0</v>
      </c>
      <c r="E27" s="13">
        <v>261.2</v>
      </c>
      <c r="F27" s="13">
        <v>20</v>
      </c>
      <c r="G27" s="13">
        <v>20</v>
      </c>
      <c r="H27" s="13">
        <v>0</v>
      </c>
      <c r="I27" s="13">
        <v>26</v>
      </c>
      <c r="J27" s="13">
        <v>0</v>
      </c>
      <c r="L27" s="13">
        <f t="shared" si="0"/>
        <v>-4534224.5871043196</v>
      </c>
      <c r="M27" s="13">
        <f t="shared" si="1"/>
        <v>1817357.0660854119</v>
      </c>
      <c r="N27" s="13">
        <f t="shared" si="2"/>
        <v>0</v>
      </c>
      <c r="O27" s="13">
        <f t="shared" si="3"/>
        <v>23465597.205615215</v>
      </c>
      <c r="P27" s="13">
        <f t="shared" si="4"/>
        <v>21296425.604193803</v>
      </c>
      <c r="Q27" s="13">
        <f t="shared" si="5"/>
        <v>-8758306.5936894789</v>
      </c>
      <c r="R27" s="13">
        <f t="shared" si="6"/>
        <v>0</v>
      </c>
      <c r="S27" s="13">
        <f t="shared" si="7"/>
        <v>-557121.25403148762</v>
      </c>
      <c r="T27" s="13">
        <f t="shared" si="8"/>
        <v>0</v>
      </c>
      <c r="U27" s="13">
        <f t="shared" si="9"/>
        <v>32729727.441069141</v>
      </c>
    </row>
    <row r="28" spans="1:21" x14ac:dyDescent="0.25">
      <c r="A28" s="14">
        <v>39142</v>
      </c>
      <c r="B28" s="15">
        <v>31239175.77</v>
      </c>
      <c r="C28" s="13">
        <v>533.91</v>
      </c>
      <c r="D28" s="13">
        <v>0.22</v>
      </c>
      <c r="E28" s="13">
        <v>257.7</v>
      </c>
      <c r="F28" s="13">
        <v>22</v>
      </c>
      <c r="G28" s="13">
        <v>22</v>
      </c>
      <c r="H28" s="13">
        <v>1</v>
      </c>
      <c r="I28" s="13">
        <v>27</v>
      </c>
      <c r="J28" s="13">
        <v>0</v>
      </c>
      <c r="L28" s="13">
        <f t="shared" si="0"/>
        <v>-4534224.5871043196</v>
      </c>
      <c r="M28" s="13">
        <f t="shared" si="1"/>
        <v>1492203.1697864854</v>
      </c>
      <c r="N28" s="13">
        <f t="shared" si="2"/>
        <v>3950.2880479585165</v>
      </c>
      <c r="O28" s="13">
        <f t="shared" si="3"/>
        <v>23151165.390072897</v>
      </c>
      <c r="P28" s="13">
        <f t="shared" si="4"/>
        <v>23426068.164613184</v>
      </c>
      <c r="Q28" s="13">
        <f t="shared" si="5"/>
        <v>-9634137.2530584279</v>
      </c>
      <c r="R28" s="13">
        <f t="shared" si="6"/>
        <v>1009449.64079478</v>
      </c>
      <c r="S28" s="13">
        <f t="shared" si="7"/>
        <v>-578548.99457116018</v>
      </c>
      <c r="T28" s="13">
        <f t="shared" si="8"/>
        <v>0</v>
      </c>
      <c r="U28" s="13">
        <f t="shared" si="9"/>
        <v>34335925.818581395</v>
      </c>
    </row>
    <row r="29" spans="1:21" x14ac:dyDescent="0.25">
      <c r="A29" s="14">
        <v>39173</v>
      </c>
      <c r="B29" s="15">
        <v>28456389.829999998</v>
      </c>
      <c r="C29" s="13">
        <v>312.88</v>
      </c>
      <c r="D29" s="13">
        <v>0.32</v>
      </c>
      <c r="E29" s="13">
        <v>260.60000000000002</v>
      </c>
      <c r="F29" s="13">
        <v>19</v>
      </c>
      <c r="G29" s="13">
        <v>21</v>
      </c>
      <c r="H29" s="13">
        <v>1</v>
      </c>
      <c r="I29" s="13">
        <v>28</v>
      </c>
      <c r="J29" s="13">
        <v>0</v>
      </c>
      <c r="L29" s="13">
        <f t="shared" si="0"/>
        <v>-4534224.5871043196</v>
      </c>
      <c r="M29" s="13">
        <f t="shared" si="1"/>
        <v>874455.48456255847</v>
      </c>
      <c r="N29" s="13">
        <f t="shared" si="2"/>
        <v>5745.873524303297</v>
      </c>
      <c r="O29" s="13">
        <f t="shared" si="3"/>
        <v>23411694.608665109</v>
      </c>
      <c r="P29" s="13">
        <f t="shared" si="4"/>
        <v>20231604.323984113</v>
      </c>
      <c r="Q29" s="13">
        <f t="shared" si="5"/>
        <v>-9196221.9233739544</v>
      </c>
      <c r="R29" s="13">
        <f t="shared" si="6"/>
        <v>1009449.64079478</v>
      </c>
      <c r="S29" s="13">
        <f t="shared" si="7"/>
        <v>-599976.73511083273</v>
      </c>
      <c r="T29" s="13">
        <f t="shared" si="8"/>
        <v>0</v>
      </c>
      <c r="U29" s="13">
        <f t="shared" si="9"/>
        <v>31202526.685941752</v>
      </c>
    </row>
    <row r="30" spans="1:21" x14ac:dyDescent="0.25">
      <c r="A30" s="14">
        <v>39203</v>
      </c>
      <c r="B30" s="15">
        <v>30876017.440000001</v>
      </c>
      <c r="C30" s="13">
        <v>145.96</v>
      </c>
      <c r="D30" s="13">
        <v>16.98</v>
      </c>
      <c r="E30" s="13">
        <v>264.8</v>
      </c>
      <c r="F30" s="13">
        <v>22</v>
      </c>
      <c r="G30" s="13">
        <v>23</v>
      </c>
      <c r="H30" s="13">
        <v>1</v>
      </c>
      <c r="I30" s="13">
        <v>29</v>
      </c>
      <c r="J30" s="13">
        <v>0</v>
      </c>
      <c r="L30" s="13">
        <f t="shared" si="0"/>
        <v>-4534224.5871043196</v>
      </c>
      <c r="M30" s="13">
        <f t="shared" si="1"/>
        <v>407937.61993975658</v>
      </c>
      <c r="N30" s="13">
        <f t="shared" si="2"/>
        <v>304890.41388334369</v>
      </c>
      <c r="O30" s="13">
        <f t="shared" si="3"/>
        <v>23789012.787315886</v>
      </c>
      <c r="P30" s="13">
        <f t="shared" si="4"/>
        <v>23426068.164613184</v>
      </c>
      <c r="Q30" s="13">
        <f t="shared" si="5"/>
        <v>-10072052.582742902</v>
      </c>
      <c r="R30" s="13">
        <f t="shared" si="6"/>
        <v>1009449.64079478</v>
      </c>
      <c r="S30" s="13">
        <f t="shared" si="7"/>
        <v>-621404.4756505054</v>
      </c>
      <c r="T30" s="13">
        <f t="shared" si="8"/>
        <v>0</v>
      </c>
      <c r="U30" s="13">
        <f t="shared" si="9"/>
        <v>33709676.981049225</v>
      </c>
    </row>
    <row r="31" spans="1:21" x14ac:dyDescent="0.25">
      <c r="A31" s="14">
        <v>39234</v>
      </c>
      <c r="B31" s="15">
        <v>30233355.780000001</v>
      </c>
      <c r="C31" s="13">
        <v>30.95</v>
      </c>
      <c r="D31" s="13">
        <v>59.64</v>
      </c>
      <c r="E31" s="13">
        <v>268.39999999999998</v>
      </c>
      <c r="F31" s="13">
        <v>21</v>
      </c>
      <c r="G31" s="13">
        <v>21</v>
      </c>
      <c r="H31" s="13">
        <v>0</v>
      </c>
      <c r="I31" s="13">
        <v>30</v>
      </c>
      <c r="J31" s="13">
        <v>0</v>
      </c>
      <c r="L31" s="13">
        <f t="shared" si="0"/>
        <v>-4534224.5871043196</v>
      </c>
      <c r="M31" s="13">
        <f t="shared" si="1"/>
        <v>86500.886113561704</v>
      </c>
      <c r="N31" s="13">
        <f t="shared" si="2"/>
        <v>1070887.1780920269</v>
      </c>
      <c r="O31" s="13">
        <f t="shared" si="3"/>
        <v>24112428.369016554</v>
      </c>
      <c r="P31" s="13">
        <f t="shared" si="4"/>
        <v>22361246.884403493</v>
      </c>
      <c r="Q31" s="13">
        <f t="shared" si="5"/>
        <v>-9196221.9233739544</v>
      </c>
      <c r="R31" s="13">
        <f t="shared" si="6"/>
        <v>0</v>
      </c>
      <c r="S31" s="13">
        <f t="shared" si="7"/>
        <v>-642832.21619017795</v>
      </c>
      <c r="T31" s="13">
        <f t="shared" si="8"/>
        <v>0</v>
      </c>
      <c r="U31" s="13">
        <f t="shared" si="9"/>
        <v>33257784.590957191</v>
      </c>
    </row>
    <row r="32" spans="1:21" x14ac:dyDescent="0.25">
      <c r="A32" s="14">
        <v>39264</v>
      </c>
      <c r="B32" s="15">
        <v>27831757.699999999</v>
      </c>
      <c r="C32" s="13">
        <v>6</v>
      </c>
      <c r="D32" s="13">
        <v>109.95</v>
      </c>
      <c r="E32" s="13">
        <v>276.10000000000002</v>
      </c>
      <c r="F32" s="13">
        <v>21</v>
      </c>
      <c r="G32" s="13">
        <v>22</v>
      </c>
      <c r="H32" s="13">
        <v>0</v>
      </c>
      <c r="I32" s="13">
        <v>31</v>
      </c>
      <c r="J32" s="13">
        <v>0</v>
      </c>
      <c r="L32" s="13">
        <f t="shared" si="0"/>
        <v>-4534224.5871043196</v>
      </c>
      <c r="M32" s="13">
        <f t="shared" si="1"/>
        <v>16769.154012322138</v>
      </c>
      <c r="N32" s="13">
        <f t="shared" si="2"/>
        <v>1974246.2312410858</v>
      </c>
      <c r="O32" s="13">
        <f t="shared" si="3"/>
        <v>24804178.363209654</v>
      </c>
      <c r="P32" s="13">
        <f t="shared" si="4"/>
        <v>22361246.884403493</v>
      </c>
      <c r="Q32" s="13">
        <f t="shared" si="5"/>
        <v>-9634137.2530584279</v>
      </c>
      <c r="R32" s="13">
        <f t="shared" si="6"/>
        <v>0</v>
      </c>
      <c r="S32" s="13">
        <f t="shared" si="7"/>
        <v>-664259.95672985062</v>
      </c>
      <c r="T32" s="13">
        <f t="shared" si="8"/>
        <v>0</v>
      </c>
      <c r="U32" s="13">
        <f t="shared" si="9"/>
        <v>34323818.835973963</v>
      </c>
    </row>
    <row r="33" spans="1:21" x14ac:dyDescent="0.25">
      <c r="A33" s="14">
        <v>39295</v>
      </c>
      <c r="B33" s="15">
        <v>31190083.359999999</v>
      </c>
      <c r="C33" s="13">
        <v>11.72</v>
      </c>
      <c r="D33" s="13">
        <v>76.849999999999994</v>
      </c>
      <c r="E33" s="13">
        <v>278.39999999999998</v>
      </c>
      <c r="F33" s="13">
        <v>22</v>
      </c>
      <c r="G33" s="13">
        <v>23</v>
      </c>
      <c r="H33" s="13">
        <v>0</v>
      </c>
      <c r="I33" s="13">
        <v>32</v>
      </c>
      <c r="J33" s="13">
        <v>0</v>
      </c>
      <c r="L33" s="13">
        <f t="shared" si="0"/>
        <v>-4534224.5871043196</v>
      </c>
      <c r="M33" s="13">
        <f t="shared" si="1"/>
        <v>32755.747504069248</v>
      </c>
      <c r="N33" s="13">
        <f t="shared" si="2"/>
        <v>1379907.4385709635</v>
      </c>
      <c r="O33" s="13">
        <f t="shared" si="3"/>
        <v>25010804.984851744</v>
      </c>
      <c r="P33" s="13">
        <f t="shared" si="4"/>
        <v>23426068.164613184</v>
      </c>
      <c r="Q33" s="13">
        <f t="shared" si="5"/>
        <v>-10072052.582742902</v>
      </c>
      <c r="R33" s="13">
        <f t="shared" si="6"/>
        <v>0</v>
      </c>
      <c r="S33" s="13">
        <f t="shared" si="7"/>
        <v>-685687.69726952317</v>
      </c>
      <c r="T33" s="13">
        <f t="shared" si="8"/>
        <v>0</v>
      </c>
      <c r="U33" s="13">
        <f t="shared" si="9"/>
        <v>34557571.468423225</v>
      </c>
    </row>
    <row r="34" spans="1:21" x14ac:dyDescent="0.25">
      <c r="A34" s="14">
        <v>39326</v>
      </c>
      <c r="B34" s="15">
        <v>28886559.91</v>
      </c>
      <c r="C34" s="13">
        <v>72.849999999999994</v>
      </c>
      <c r="D34" s="13">
        <v>24.35</v>
      </c>
      <c r="E34" s="13">
        <v>281.2</v>
      </c>
      <c r="F34" s="13">
        <v>19</v>
      </c>
      <c r="G34" s="13">
        <v>20</v>
      </c>
      <c r="H34" s="13">
        <v>1</v>
      </c>
      <c r="I34" s="13">
        <v>33</v>
      </c>
      <c r="J34" s="13">
        <v>0</v>
      </c>
      <c r="L34" s="13">
        <f t="shared" ref="L34:L65" si="10">const</f>
        <v>-4534224.5871043196</v>
      </c>
      <c r="M34" s="13">
        <f t="shared" ref="M34:M65" si="11">LondonHDD*C34</f>
        <v>203605.47829961131</v>
      </c>
      <c r="N34" s="13">
        <f t="shared" ref="N34:N65" si="12">LondonCDD*D34</f>
        <v>437225.06348995399</v>
      </c>
      <c r="O34" s="13">
        <f t="shared" ref="O34:O65" si="13">LONFTE*E34</f>
        <v>25262350.437285598</v>
      </c>
      <c r="P34" s="13">
        <f t="shared" ref="P34:P65" si="14">PeakDays*F34</f>
        <v>20231604.323984113</v>
      </c>
      <c r="Q34" s="13">
        <f t="shared" ref="Q34:Q65" si="15">WorkDays*G34</f>
        <v>-8758306.5936894789</v>
      </c>
      <c r="R34" s="13">
        <f t="shared" ref="R34:R65" si="16">Shoulder1*H34</f>
        <v>1009449.64079478</v>
      </c>
      <c r="S34" s="13">
        <f t="shared" ref="S34:S65" si="17">Increment*I34</f>
        <v>-707115.43780919572</v>
      </c>
      <c r="T34" s="13">
        <f t="shared" ref="T34:T65" si="18">Recession*J34</f>
        <v>0</v>
      </c>
      <c r="U34" s="13">
        <f t="shared" ref="U34:U65" si="19">SUM(L34:T34)</f>
        <v>33144588.325251061</v>
      </c>
    </row>
    <row r="35" spans="1:21" x14ac:dyDescent="0.25">
      <c r="A35" s="14">
        <v>39356</v>
      </c>
      <c r="B35" s="15">
        <v>30909860.100000001</v>
      </c>
      <c r="C35" s="13">
        <v>241.64</v>
      </c>
      <c r="D35" s="13">
        <v>3.42</v>
      </c>
      <c r="E35" s="13">
        <v>277.7</v>
      </c>
      <c r="F35" s="13">
        <v>22</v>
      </c>
      <c r="G35" s="13">
        <v>23</v>
      </c>
      <c r="H35" s="13">
        <v>1</v>
      </c>
      <c r="I35" s="13">
        <v>34</v>
      </c>
      <c r="J35" s="13">
        <v>0</v>
      </c>
      <c r="L35" s="13">
        <f t="shared" si="10"/>
        <v>-4534224.5871043196</v>
      </c>
      <c r="M35" s="13">
        <f t="shared" si="11"/>
        <v>675349.72925625357</v>
      </c>
      <c r="N35" s="13">
        <f t="shared" si="12"/>
        <v>61409.023290991478</v>
      </c>
      <c r="O35" s="13">
        <f t="shared" si="13"/>
        <v>24947918.621743284</v>
      </c>
      <c r="P35" s="13">
        <f t="shared" si="14"/>
        <v>23426068.164613184</v>
      </c>
      <c r="Q35" s="13">
        <f t="shared" si="15"/>
        <v>-10072052.582742902</v>
      </c>
      <c r="R35" s="13">
        <f t="shared" si="16"/>
        <v>1009449.64079478</v>
      </c>
      <c r="S35" s="13">
        <f t="shared" si="17"/>
        <v>-728543.17834886839</v>
      </c>
      <c r="T35" s="13">
        <f t="shared" si="18"/>
        <v>0</v>
      </c>
      <c r="U35" s="13">
        <f t="shared" si="19"/>
        <v>34785374.8315024</v>
      </c>
    </row>
    <row r="36" spans="1:21" x14ac:dyDescent="0.25">
      <c r="A36" s="14">
        <v>39387</v>
      </c>
      <c r="B36" s="15">
        <v>29162523.359999999</v>
      </c>
      <c r="C36" s="13">
        <v>414.34</v>
      </c>
      <c r="D36" s="13">
        <v>0</v>
      </c>
      <c r="E36" s="13">
        <v>273.10000000000002</v>
      </c>
      <c r="F36" s="13">
        <v>22</v>
      </c>
      <c r="G36" s="13">
        <v>22</v>
      </c>
      <c r="H36" s="13">
        <v>1</v>
      </c>
      <c r="I36" s="13">
        <v>35</v>
      </c>
      <c r="J36" s="13">
        <v>0</v>
      </c>
      <c r="L36" s="13">
        <f t="shared" si="10"/>
        <v>-4534224.5871043196</v>
      </c>
      <c r="M36" s="13">
        <f t="shared" si="11"/>
        <v>1158021.8789109257</v>
      </c>
      <c r="N36" s="13">
        <f t="shared" si="12"/>
        <v>0</v>
      </c>
      <c r="O36" s="13">
        <f t="shared" si="13"/>
        <v>24534665.378459096</v>
      </c>
      <c r="P36" s="13">
        <f t="shared" si="14"/>
        <v>23426068.164613184</v>
      </c>
      <c r="Q36" s="13">
        <f t="shared" si="15"/>
        <v>-9634137.2530584279</v>
      </c>
      <c r="R36" s="13">
        <f t="shared" si="16"/>
        <v>1009449.64079478</v>
      </c>
      <c r="S36" s="13">
        <f t="shared" si="17"/>
        <v>-749970.91888854094</v>
      </c>
      <c r="T36" s="13">
        <f t="shared" si="18"/>
        <v>0</v>
      </c>
      <c r="U36" s="13">
        <f t="shared" si="19"/>
        <v>35209872.303726695</v>
      </c>
    </row>
    <row r="37" spans="1:21" x14ac:dyDescent="0.25">
      <c r="A37" s="14">
        <v>39417</v>
      </c>
      <c r="B37" s="15">
        <v>24920555.190000001</v>
      </c>
      <c r="C37" s="13">
        <v>630.9</v>
      </c>
      <c r="D37" s="13">
        <v>0</v>
      </c>
      <c r="E37" s="13">
        <v>271.7</v>
      </c>
      <c r="F37" s="13">
        <v>19</v>
      </c>
      <c r="G37" s="13">
        <v>21</v>
      </c>
      <c r="H37" s="13">
        <v>0</v>
      </c>
      <c r="I37" s="13">
        <v>36</v>
      </c>
      <c r="J37" s="13">
        <v>0</v>
      </c>
      <c r="L37" s="13">
        <f t="shared" si="10"/>
        <v>-4534224.5871043196</v>
      </c>
      <c r="M37" s="13">
        <f t="shared" si="11"/>
        <v>1763276.5443956729</v>
      </c>
      <c r="N37" s="13">
        <f t="shared" si="12"/>
        <v>0</v>
      </c>
      <c r="O37" s="13">
        <f t="shared" si="13"/>
        <v>24408892.652242169</v>
      </c>
      <c r="P37" s="13">
        <f t="shared" si="14"/>
        <v>20231604.323984113</v>
      </c>
      <c r="Q37" s="13">
        <f t="shared" si="15"/>
        <v>-9196221.9233739544</v>
      </c>
      <c r="R37" s="13">
        <f t="shared" si="16"/>
        <v>0</v>
      </c>
      <c r="S37" s="13">
        <f t="shared" si="17"/>
        <v>-771398.65942821361</v>
      </c>
      <c r="T37" s="13">
        <f t="shared" si="18"/>
        <v>0</v>
      </c>
      <c r="U37" s="13">
        <f t="shared" si="19"/>
        <v>31901928.35071547</v>
      </c>
    </row>
    <row r="38" spans="1:21" x14ac:dyDescent="0.25">
      <c r="A38" s="14">
        <v>39448</v>
      </c>
      <c r="B38" s="15">
        <v>29646636.109999999</v>
      </c>
      <c r="C38" s="13">
        <v>716.23</v>
      </c>
      <c r="D38" s="13">
        <v>0</v>
      </c>
      <c r="E38" s="13">
        <v>269.10000000000002</v>
      </c>
      <c r="F38" s="13">
        <v>22</v>
      </c>
      <c r="G38" s="13">
        <v>23</v>
      </c>
      <c r="H38" s="13">
        <v>0</v>
      </c>
      <c r="I38" s="13">
        <v>37</v>
      </c>
      <c r="J38" s="13">
        <v>0</v>
      </c>
      <c r="L38" s="13">
        <f t="shared" si="10"/>
        <v>-4534224.5871043196</v>
      </c>
      <c r="M38" s="13">
        <f t="shared" si="11"/>
        <v>2001761.8630409143</v>
      </c>
      <c r="N38" s="13">
        <f t="shared" si="12"/>
        <v>0</v>
      </c>
      <c r="O38" s="13">
        <f t="shared" si="13"/>
        <v>24175314.732125022</v>
      </c>
      <c r="P38" s="13">
        <f t="shared" si="14"/>
        <v>23426068.164613184</v>
      </c>
      <c r="Q38" s="13">
        <f t="shared" si="15"/>
        <v>-10072052.582742902</v>
      </c>
      <c r="R38" s="13">
        <f t="shared" si="16"/>
        <v>0</v>
      </c>
      <c r="S38" s="13">
        <f t="shared" si="17"/>
        <v>-792826.39996788616</v>
      </c>
      <c r="T38" s="13">
        <f t="shared" si="18"/>
        <v>0</v>
      </c>
      <c r="U38" s="13">
        <f t="shared" si="19"/>
        <v>34204041.189964019</v>
      </c>
    </row>
    <row r="39" spans="1:21" x14ac:dyDescent="0.25">
      <c r="A39" s="14">
        <v>39479</v>
      </c>
      <c r="B39" s="15">
        <v>27987207.859999999</v>
      </c>
      <c r="C39" s="13">
        <v>650.25</v>
      </c>
      <c r="D39" s="13">
        <v>0</v>
      </c>
      <c r="E39" s="13">
        <v>269.39999999999998</v>
      </c>
      <c r="F39" s="13">
        <v>20</v>
      </c>
      <c r="G39" s="13">
        <v>21</v>
      </c>
      <c r="H39" s="13">
        <v>0</v>
      </c>
      <c r="I39" s="13">
        <v>38</v>
      </c>
      <c r="J39" s="13">
        <v>0</v>
      </c>
      <c r="L39" s="13">
        <f t="shared" si="10"/>
        <v>-4534224.5871043196</v>
      </c>
      <c r="M39" s="13">
        <f t="shared" si="11"/>
        <v>1817357.0660854119</v>
      </c>
      <c r="N39" s="13">
        <f t="shared" si="12"/>
        <v>0</v>
      </c>
      <c r="O39" s="13">
        <f t="shared" si="13"/>
        <v>24202266.030600071</v>
      </c>
      <c r="P39" s="13">
        <f t="shared" si="14"/>
        <v>21296425.604193803</v>
      </c>
      <c r="Q39" s="13">
        <f t="shared" si="15"/>
        <v>-9196221.9233739544</v>
      </c>
      <c r="R39" s="13">
        <f t="shared" si="16"/>
        <v>0</v>
      </c>
      <c r="S39" s="13">
        <f t="shared" si="17"/>
        <v>-814254.14050755871</v>
      </c>
      <c r="T39" s="13">
        <f t="shared" si="18"/>
        <v>0</v>
      </c>
      <c r="U39" s="13">
        <f t="shared" si="19"/>
        <v>32771348.049893457</v>
      </c>
    </row>
    <row r="40" spans="1:21" x14ac:dyDescent="0.25">
      <c r="A40" s="14">
        <v>39508</v>
      </c>
      <c r="B40" s="15">
        <v>28713081.370000001</v>
      </c>
      <c r="C40" s="13">
        <v>533.91</v>
      </c>
      <c r="D40" s="13">
        <v>0.22</v>
      </c>
      <c r="E40" s="13">
        <v>267.10000000000002</v>
      </c>
      <c r="F40" s="13">
        <v>19</v>
      </c>
      <c r="G40" s="13">
        <v>21</v>
      </c>
      <c r="H40" s="13">
        <v>1</v>
      </c>
      <c r="I40" s="13">
        <v>39</v>
      </c>
      <c r="J40" s="13">
        <v>0</v>
      </c>
      <c r="L40" s="13">
        <f t="shared" si="10"/>
        <v>-4534224.5871043196</v>
      </c>
      <c r="M40" s="13">
        <f t="shared" si="11"/>
        <v>1492203.1697864854</v>
      </c>
      <c r="N40" s="13">
        <f t="shared" si="12"/>
        <v>3950.2880479585165</v>
      </c>
      <c r="O40" s="13">
        <f t="shared" si="13"/>
        <v>23995639.408957981</v>
      </c>
      <c r="P40" s="13">
        <f t="shared" si="14"/>
        <v>20231604.323984113</v>
      </c>
      <c r="Q40" s="13">
        <f t="shared" si="15"/>
        <v>-9196221.9233739544</v>
      </c>
      <c r="R40" s="13">
        <f t="shared" si="16"/>
        <v>1009449.64079478</v>
      </c>
      <c r="S40" s="13">
        <f t="shared" si="17"/>
        <v>-835681.88104723138</v>
      </c>
      <c r="T40" s="13">
        <f t="shared" si="18"/>
        <v>0</v>
      </c>
      <c r="U40" s="13">
        <f t="shared" si="19"/>
        <v>32166718.440045819</v>
      </c>
    </row>
    <row r="41" spans="1:21" x14ac:dyDescent="0.25">
      <c r="A41" s="14">
        <v>39539</v>
      </c>
      <c r="B41" s="15">
        <v>28929629.190000001</v>
      </c>
      <c r="C41" s="13">
        <v>312.88</v>
      </c>
      <c r="D41" s="13">
        <v>0.32</v>
      </c>
      <c r="E41" s="13">
        <v>266.7</v>
      </c>
      <c r="F41" s="13">
        <v>22</v>
      </c>
      <c r="G41" s="13">
        <v>22</v>
      </c>
      <c r="H41" s="13">
        <v>1</v>
      </c>
      <c r="I41" s="13">
        <v>40</v>
      </c>
      <c r="J41" s="13">
        <v>0</v>
      </c>
      <c r="L41" s="13">
        <f t="shared" si="10"/>
        <v>-4534224.5871043196</v>
      </c>
      <c r="M41" s="13">
        <f t="shared" si="11"/>
        <v>874455.48456255847</v>
      </c>
      <c r="N41" s="13">
        <f t="shared" si="12"/>
        <v>5745.873524303297</v>
      </c>
      <c r="O41" s="13">
        <f t="shared" si="13"/>
        <v>23959704.34432457</v>
      </c>
      <c r="P41" s="13">
        <f t="shared" si="14"/>
        <v>23426068.164613184</v>
      </c>
      <c r="Q41" s="13">
        <f t="shared" si="15"/>
        <v>-9634137.2530584279</v>
      </c>
      <c r="R41" s="13">
        <f t="shared" si="16"/>
        <v>1009449.64079478</v>
      </c>
      <c r="S41" s="13">
        <f t="shared" si="17"/>
        <v>-857109.62158690393</v>
      </c>
      <c r="T41" s="13">
        <f t="shared" si="18"/>
        <v>0</v>
      </c>
      <c r="U41" s="13">
        <f t="shared" si="19"/>
        <v>34249952.046069741</v>
      </c>
    </row>
    <row r="42" spans="1:21" x14ac:dyDescent="0.25">
      <c r="A42" s="14">
        <v>39569</v>
      </c>
      <c r="B42" s="15">
        <v>28842585.100000001</v>
      </c>
      <c r="C42" s="13">
        <v>145.96</v>
      </c>
      <c r="D42" s="13">
        <v>16.98</v>
      </c>
      <c r="E42" s="13">
        <v>267.3</v>
      </c>
      <c r="F42" s="13">
        <v>21</v>
      </c>
      <c r="G42" s="13">
        <v>22</v>
      </c>
      <c r="H42" s="13">
        <v>1</v>
      </c>
      <c r="I42" s="13">
        <v>41</v>
      </c>
      <c r="J42" s="13">
        <v>0</v>
      </c>
      <c r="L42" s="13">
        <f t="shared" si="10"/>
        <v>-4534224.5871043196</v>
      </c>
      <c r="M42" s="13">
        <f t="shared" si="11"/>
        <v>407937.61993975658</v>
      </c>
      <c r="N42" s="13">
        <f t="shared" si="12"/>
        <v>304890.41388334369</v>
      </c>
      <c r="O42" s="13">
        <f t="shared" si="13"/>
        <v>24013606.941274684</v>
      </c>
      <c r="P42" s="13">
        <f t="shared" si="14"/>
        <v>22361246.884403493</v>
      </c>
      <c r="Q42" s="13">
        <f t="shared" si="15"/>
        <v>-9634137.2530584279</v>
      </c>
      <c r="R42" s="13">
        <f t="shared" si="16"/>
        <v>1009449.64079478</v>
      </c>
      <c r="S42" s="13">
        <f t="shared" si="17"/>
        <v>-878537.3621265766</v>
      </c>
      <c r="T42" s="13">
        <f t="shared" si="18"/>
        <v>0</v>
      </c>
      <c r="U42" s="13">
        <f t="shared" si="19"/>
        <v>33050232.298006732</v>
      </c>
    </row>
    <row r="43" spans="1:21" x14ac:dyDescent="0.25">
      <c r="A43" s="14">
        <v>39600</v>
      </c>
      <c r="B43" s="15">
        <v>28781361.789999999</v>
      </c>
      <c r="C43" s="13">
        <v>30.95</v>
      </c>
      <c r="D43" s="13">
        <v>59.64</v>
      </c>
      <c r="E43" s="13">
        <v>271.39999999999998</v>
      </c>
      <c r="F43" s="13">
        <v>21</v>
      </c>
      <c r="G43" s="13">
        <v>21</v>
      </c>
      <c r="H43" s="13">
        <v>0</v>
      </c>
      <c r="I43" s="13">
        <v>42</v>
      </c>
      <c r="J43" s="13">
        <v>0</v>
      </c>
      <c r="L43" s="13">
        <f t="shared" si="10"/>
        <v>-4534224.5871043196</v>
      </c>
      <c r="M43" s="13">
        <f t="shared" si="11"/>
        <v>86500.886113561704</v>
      </c>
      <c r="N43" s="13">
        <f t="shared" si="12"/>
        <v>1070887.1780920269</v>
      </c>
      <c r="O43" s="13">
        <f t="shared" si="13"/>
        <v>24381941.353767112</v>
      </c>
      <c r="P43" s="13">
        <f t="shared" si="14"/>
        <v>22361246.884403493</v>
      </c>
      <c r="Q43" s="13">
        <f t="shared" si="15"/>
        <v>-9196221.9233739544</v>
      </c>
      <c r="R43" s="13">
        <f t="shared" si="16"/>
        <v>0</v>
      </c>
      <c r="S43" s="13">
        <f t="shared" si="17"/>
        <v>-899965.10266624915</v>
      </c>
      <c r="T43" s="13">
        <f t="shared" si="18"/>
        <v>0</v>
      </c>
      <c r="U43" s="13">
        <f t="shared" si="19"/>
        <v>33270164.689231675</v>
      </c>
    </row>
    <row r="44" spans="1:21" x14ac:dyDescent="0.25">
      <c r="A44" s="14">
        <v>39630</v>
      </c>
      <c r="B44" s="15">
        <v>27283313.879999999</v>
      </c>
      <c r="C44" s="13">
        <v>6</v>
      </c>
      <c r="D44" s="13">
        <v>109.95</v>
      </c>
      <c r="E44" s="13">
        <v>276.60000000000002</v>
      </c>
      <c r="F44" s="13">
        <v>22</v>
      </c>
      <c r="G44" s="13">
        <v>23</v>
      </c>
      <c r="H44" s="13">
        <v>0</v>
      </c>
      <c r="I44" s="13">
        <v>43</v>
      </c>
      <c r="J44" s="13">
        <v>0</v>
      </c>
      <c r="L44" s="13">
        <f t="shared" si="10"/>
        <v>-4534224.5871043196</v>
      </c>
      <c r="M44" s="13">
        <f t="shared" si="11"/>
        <v>16769.154012322138</v>
      </c>
      <c r="N44" s="13">
        <f t="shared" si="12"/>
        <v>1974246.2312410858</v>
      </c>
      <c r="O44" s="13">
        <f t="shared" si="13"/>
        <v>24849097.194001414</v>
      </c>
      <c r="P44" s="13">
        <f t="shared" si="14"/>
        <v>23426068.164613184</v>
      </c>
      <c r="Q44" s="13">
        <f t="shared" si="15"/>
        <v>-10072052.582742902</v>
      </c>
      <c r="R44" s="13">
        <f t="shared" si="16"/>
        <v>0</v>
      </c>
      <c r="S44" s="13">
        <f t="shared" si="17"/>
        <v>-921392.8432059217</v>
      </c>
      <c r="T44" s="13">
        <f t="shared" si="18"/>
        <v>0</v>
      </c>
      <c r="U44" s="13">
        <f t="shared" si="19"/>
        <v>34738510.730814867</v>
      </c>
    </row>
    <row r="45" spans="1:21" x14ac:dyDescent="0.25">
      <c r="A45" s="14">
        <v>39661</v>
      </c>
      <c r="B45" s="15">
        <v>27494388.670000002</v>
      </c>
      <c r="C45" s="13">
        <v>11.72</v>
      </c>
      <c r="D45" s="13">
        <v>76.849999999999994</v>
      </c>
      <c r="E45" s="13">
        <v>282.10000000000002</v>
      </c>
      <c r="F45" s="13">
        <v>20</v>
      </c>
      <c r="G45" s="13">
        <v>21</v>
      </c>
      <c r="H45" s="13">
        <v>0</v>
      </c>
      <c r="I45" s="13">
        <v>44</v>
      </c>
      <c r="J45" s="13">
        <v>0</v>
      </c>
      <c r="L45" s="13">
        <f t="shared" si="10"/>
        <v>-4534224.5871043196</v>
      </c>
      <c r="M45" s="13">
        <f t="shared" si="11"/>
        <v>32755.747504069248</v>
      </c>
      <c r="N45" s="13">
        <f t="shared" si="12"/>
        <v>1379907.4385709635</v>
      </c>
      <c r="O45" s="13">
        <f t="shared" si="13"/>
        <v>25343204.332710769</v>
      </c>
      <c r="P45" s="13">
        <f t="shared" si="14"/>
        <v>21296425.604193803</v>
      </c>
      <c r="Q45" s="13">
        <f t="shared" si="15"/>
        <v>-9196221.9233739544</v>
      </c>
      <c r="R45" s="13">
        <f t="shared" si="16"/>
        <v>0</v>
      </c>
      <c r="S45" s="13">
        <f t="shared" si="17"/>
        <v>-942820.58374559437</v>
      </c>
      <c r="T45" s="13">
        <f t="shared" si="18"/>
        <v>0</v>
      </c>
      <c r="U45" s="13">
        <f t="shared" si="19"/>
        <v>33379026.028755743</v>
      </c>
    </row>
    <row r="46" spans="1:21" x14ac:dyDescent="0.25">
      <c r="A46" s="14">
        <v>39692</v>
      </c>
      <c r="B46" s="15">
        <v>27813262.02</v>
      </c>
      <c r="C46" s="13">
        <v>72.849999999999994</v>
      </c>
      <c r="D46" s="13">
        <v>24.35</v>
      </c>
      <c r="E46" s="13">
        <v>277.5</v>
      </c>
      <c r="F46" s="13">
        <v>21</v>
      </c>
      <c r="G46" s="13">
        <v>22</v>
      </c>
      <c r="H46" s="13">
        <v>1</v>
      </c>
      <c r="I46" s="13">
        <v>45</v>
      </c>
      <c r="J46" s="13">
        <v>0</v>
      </c>
      <c r="L46" s="13">
        <f t="shared" si="10"/>
        <v>-4534224.5871043196</v>
      </c>
      <c r="M46" s="13">
        <f t="shared" si="11"/>
        <v>203605.47829961131</v>
      </c>
      <c r="N46" s="13">
        <f t="shared" si="12"/>
        <v>437225.06348995399</v>
      </c>
      <c r="O46" s="13">
        <f t="shared" si="13"/>
        <v>24929951.089426581</v>
      </c>
      <c r="P46" s="13">
        <f t="shared" si="14"/>
        <v>22361246.884403493</v>
      </c>
      <c r="Q46" s="13">
        <f t="shared" si="15"/>
        <v>-9634137.2530584279</v>
      </c>
      <c r="R46" s="13">
        <f t="shared" si="16"/>
        <v>1009449.64079478</v>
      </c>
      <c r="S46" s="13">
        <f t="shared" si="17"/>
        <v>-964248.32428526692</v>
      </c>
      <c r="T46" s="13">
        <f t="shared" si="18"/>
        <v>0</v>
      </c>
      <c r="U46" s="13">
        <f t="shared" si="19"/>
        <v>33808867.991966397</v>
      </c>
    </row>
    <row r="47" spans="1:21" x14ac:dyDescent="0.25">
      <c r="A47" s="14">
        <v>39722</v>
      </c>
      <c r="B47" s="15">
        <v>27851703.039999999</v>
      </c>
      <c r="C47" s="13">
        <v>241.64</v>
      </c>
      <c r="D47" s="13">
        <v>3.42</v>
      </c>
      <c r="E47" s="13">
        <v>272.7</v>
      </c>
      <c r="F47" s="13">
        <v>22</v>
      </c>
      <c r="G47" s="13">
        <v>23</v>
      </c>
      <c r="H47" s="13">
        <v>1</v>
      </c>
      <c r="I47" s="13">
        <v>46</v>
      </c>
      <c r="J47" s="13">
        <v>0</v>
      </c>
      <c r="L47" s="13">
        <f t="shared" si="10"/>
        <v>-4534224.5871043196</v>
      </c>
      <c r="M47" s="13">
        <f t="shared" si="11"/>
        <v>675349.72925625357</v>
      </c>
      <c r="N47" s="13">
        <f t="shared" si="12"/>
        <v>61409.023290991478</v>
      </c>
      <c r="O47" s="13">
        <f t="shared" si="13"/>
        <v>24498730.313825686</v>
      </c>
      <c r="P47" s="13">
        <f t="shared" si="14"/>
        <v>23426068.164613184</v>
      </c>
      <c r="Q47" s="13">
        <f t="shared" si="15"/>
        <v>-10072052.582742902</v>
      </c>
      <c r="R47" s="13">
        <f t="shared" si="16"/>
        <v>1009449.64079478</v>
      </c>
      <c r="S47" s="13">
        <f t="shared" si="17"/>
        <v>-985676.06482493959</v>
      </c>
      <c r="T47" s="13">
        <f t="shared" si="18"/>
        <v>0</v>
      </c>
      <c r="U47" s="13">
        <f t="shared" si="19"/>
        <v>34079053.637108736</v>
      </c>
    </row>
    <row r="48" spans="1:21" x14ac:dyDescent="0.25">
      <c r="A48" s="14">
        <v>39753</v>
      </c>
      <c r="B48" s="15">
        <v>25641827.370000001</v>
      </c>
      <c r="C48" s="13">
        <v>414.34</v>
      </c>
      <c r="D48" s="13">
        <v>0</v>
      </c>
      <c r="E48" s="13">
        <v>263.10000000000002</v>
      </c>
      <c r="F48" s="13">
        <v>20</v>
      </c>
      <c r="G48" s="13">
        <v>20</v>
      </c>
      <c r="H48" s="13">
        <v>1</v>
      </c>
      <c r="I48" s="13">
        <v>47</v>
      </c>
      <c r="J48" s="13">
        <v>0</v>
      </c>
      <c r="L48" s="13">
        <f t="shared" si="10"/>
        <v>-4534224.5871043196</v>
      </c>
      <c r="M48" s="13">
        <f t="shared" si="11"/>
        <v>1158021.8789109257</v>
      </c>
      <c r="N48" s="13">
        <f t="shared" si="12"/>
        <v>0</v>
      </c>
      <c r="O48" s="13">
        <f t="shared" si="13"/>
        <v>23636288.762623906</v>
      </c>
      <c r="P48" s="13">
        <f t="shared" si="14"/>
        <v>21296425.604193803</v>
      </c>
      <c r="Q48" s="13">
        <f t="shared" si="15"/>
        <v>-8758306.5936894789</v>
      </c>
      <c r="R48" s="13">
        <f t="shared" si="16"/>
        <v>1009449.64079478</v>
      </c>
      <c r="S48" s="13">
        <f t="shared" si="17"/>
        <v>-1007103.8053646121</v>
      </c>
      <c r="T48" s="13">
        <f t="shared" si="18"/>
        <v>0</v>
      </c>
      <c r="U48" s="13">
        <f t="shared" si="19"/>
        <v>32800550.900364999</v>
      </c>
    </row>
    <row r="49" spans="1:21" x14ac:dyDescent="0.25">
      <c r="A49" s="14">
        <v>39783</v>
      </c>
      <c r="B49" s="15">
        <v>21943321.600000001</v>
      </c>
      <c r="C49" s="13">
        <v>630.9</v>
      </c>
      <c r="D49" s="13">
        <v>0</v>
      </c>
      <c r="E49" s="13">
        <v>259.39999999999998</v>
      </c>
      <c r="F49" s="13">
        <v>21</v>
      </c>
      <c r="G49" s="13">
        <v>23</v>
      </c>
      <c r="H49" s="13">
        <v>0</v>
      </c>
      <c r="I49" s="13">
        <v>48</v>
      </c>
      <c r="J49" s="13">
        <v>0</v>
      </c>
      <c r="L49" s="13">
        <f t="shared" si="10"/>
        <v>-4534224.5871043196</v>
      </c>
      <c r="M49" s="13">
        <f t="shared" si="11"/>
        <v>1763276.5443956729</v>
      </c>
      <c r="N49" s="13">
        <f t="shared" si="12"/>
        <v>0</v>
      </c>
      <c r="O49" s="13">
        <f t="shared" si="13"/>
        <v>23303889.414764881</v>
      </c>
      <c r="P49" s="13">
        <f t="shared" si="14"/>
        <v>22361246.884403493</v>
      </c>
      <c r="Q49" s="13">
        <f t="shared" si="15"/>
        <v>-10072052.582742902</v>
      </c>
      <c r="R49" s="13">
        <f t="shared" si="16"/>
        <v>0</v>
      </c>
      <c r="S49" s="13">
        <f t="shared" si="17"/>
        <v>-1028531.5459042848</v>
      </c>
      <c r="T49" s="13">
        <f t="shared" si="18"/>
        <v>0</v>
      </c>
      <c r="U49" s="13">
        <f t="shared" si="19"/>
        <v>31793604.127812542</v>
      </c>
    </row>
    <row r="50" spans="1:21" x14ac:dyDescent="0.25">
      <c r="A50" s="14">
        <v>39814</v>
      </c>
      <c r="B50" s="15">
        <v>23757113.530000001</v>
      </c>
      <c r="C50" s="13">
        <v>716.23</v>
      </c>
      <c r="D50" s="13">
        <v>0</v>
      </c>
      <c r="E50" s="13">
        <v>253.7</v>
      </c>
      <c r="F50" s="13">
        <v>21</v>
      </c>
      <c r="G50" s="13">
        <v>22</v>
      </c>
      <c r="H50" s="13">
        <v>0</v>
      </c>
      <c r="I50" s="13">
        <v>49</v>
      </c>
      <c r="J50" s="13">
        <v>1</v>
      </c>
      <c r="L50" s="13">
        <f t="shared" si="10"/>
        <v>-4534224.5871043196</v>
      </c>
      <c r="M50" s="13">
        <f t="shared" si="11"/>
        <v>2001761.8630409143</v>
      </c>
      <c r="N50" s="13">
        <f t="shared" si="12"/>
        <v>0</v>
      </c>
      <c r="O50" s="13">
        <f t="shared" si="13"/>
        <v>22791814.743738823</v>
      </c>
      <c r="P50" s="13">
        <f t="shared" si="14"/>
        <v>22361246.884403493</v>
      </c>
      <c r="Q50" s="13">
        <f t="shared" si="15"/>
        <v>-9634137.2530584279</v>
      </c>
      <c r="R50" s="13">
        <f t="shared" si="16"/>
        <v>0</v>
      </c>
      <c r="S50" s="13">
        <f t="shared" si="17"/>
        <v>-1049959.2864439574</v>
      </c>
      <c r="T50" s="13">
        <f t="shared" si="18"/>
        <v>-655118.487577099</v>
      </c>
      <c r="U50" s="13">
        <f t="shared" si="19"/>
        <v>31281383.876999434</v>
      </c>
    </row>
    <row r="51" spans="1:21" x14ac:dyDescent="0.25">
      <c r="A51" s="14">
        <v>39845</v>
      </c>
      <c r="B51" s="15">
        <v>22706366.57</v>
      </c>
      <c r="C51" s="13">
        <v>650.25</v>
      </c>
      <c r="D51" s="13">
        <v>0</v>
      </c>
      <c r="E51" s="13">
        <v>248.9</v>
      </c>
      <c r="F51" s="13">
        <v>19</v>
      </c>
      <c r="G51" s="13">
        <v>20</v>
      </c>
      <c r="H51" s="13">
        <v>0</v>
      </c>
      <c r="I51" s="13">
        <v>50</v>
      </c>
      <c r="J51" s="13">
        <v>1</v>
      </c>
      <c r="L51" s="13">
        <f t="shared" si="10"/>
        <v>-4534224.5871043196</v>
      </c>
      <c r="M51" s="13">
        <f t="shared" si="11"/>
        <v>1817357.0660854119</v>
      </c>
      <c r="N51" s="13">
        <f t="shared" si="12"/>
        <v>0</v>
      </c>
      <c r="O51" s="13">
        <f t="shared" si="13"/>
        <v>22360593.968137931</v>
      </c>
      <c r="P51" s="13">
        <f t="shared" si="14"/>
        <v>20231604.323984113</v>
      </c>
      <c r="Q51" s="13">
        <f t="shared" si="15"/>
        <v>-8758306.5936894789</v>
      </c>
      <c r="R51" s="13">
        <f t="shared" si="16"/>
        <v>0</v>
      </c>
      <c r="S51" s="13">
        <f t="shared" si="17"/>
        <v>-1071387.0269836299</v>
      </c>
      <c r="T51" s="13">
        <f t="shared" si="18"/>
        <v>-655118.487577099</v>
      </c>
      <c r="U51" s="13">
        <f t="shared" si="19"/>
        <v>29390518.662852928</v>
      </c>
    </row>
    <row r="52" spans="1:21" x14ac:dyDescent="0.25">
      <c r="A52" s="14">
        <v>39873</v>
      </c>
      <c r="B52" s="15">
        <v>24927933.829999998</v>
      </c>
      <c r="C52" s="13">
        <v>533.91</v>
      </c>
      <c r="D52" s="13">
        <v>0.22</v>
      </c>
      <c r="E52" s="13">
        <v>245.6</v>
      </c>
      <c r="F52" s="13">
        <v>22</v>
      </c>
      <c r="G52" s="13">
        <v>22</v>
      </c>
      <c r="H52" s="13">
        <v>1</v>
      </c>
      <c r="I52" s="13">
        <v>51</v>
      </c>
      <c r="J52" s="13">
        <v>1</v>
      </c>
      <c r="L52" s="13">
        <f t="shared" si="10"/>
        <v>-4534224.5871043196</v>
      </c>
      <c r="M52" s="13">
        <f t="shared" si="11"/>
        <v>1492203.1697864854</v>
      </c>
      <c r="N52" s="13">
        <f t="shared" si="12"/>
        <v>3950.2880479585165</v>
      </c>
      <c r="O52" s="13">
        <f t="shared" si="13"/>
        <v>22064129.684912317</v>
      </c>
      <c r="P52" s="13">
        <f t="shared" si="14"/>
        <v>23426068.164613184</v>
      </c>
      <c r="Q52" s="13">
        <f t="shared" si="15"/>
        <v>-9634137.2530584279</v>
      </c>
      <c r="R52" s="13">
        <f t="shared" si="16"/>
        <v>1009449.64079478</v>
      </c>
      <c r="S52" s="13">
        <f t="shared" si="17"/>
        <v>-1092814.7675233025</v>
      </c>
      <c r="T52" s="13">
        <f t="shared" si="18"/>
        <v>-655118.487577099</v>
      </c>
      <c r="U52" s="13">
        <f t="shared" si="19"/>
        <v>32079505.852891576</v>
      </c>
    </row>
    <row r="53" spans="1:21" x14ac:dyDescent="0.25">
      <c r="A53" s="14">
        <v>39904</v>
      </c>
      <c r="B53" s="15">
        <v>23655003.77</v>
      </c>
      <c r="C53" s="13">
        <v>312.88</v>
      </c>
      <c r="D53" s="13">
        <v>0.32</v>
      </c>
      <c r="E53" s="13">
        <v>244.6</v>
      </c>
      <c r="F53" s="13">
        <v>20</v>
      </c>
      <c r="G53" s="13">
        <v>22</v>
      </c>
      <c r="H53" s="13">
        <v>1</v>
      </c>
      <c r="I53" s="13">
        <v>52</v>
      </c>
      <c r="J53" s="13">
        <v>1</v>
      </c>
      <c r="L53" s="13">
        <f t="shared" si="10"/>
        <v>-4534224.5871043196</v>
      </c>
      <c r="M53" s="13">
        <f t="shared" si="11"/>
        <v>874455.48456255847</v>
      </c>
      <c r="N53" s="13">
        <f t="shared" si="12"/>
        <v>5745.873524303297</v>
      </c>
      <c r="O53" s="13">
        <f t="shared" si="13"/>
        <v>21974292.023328796</v>
      </c>
      <c r="P53" s="13">
        <f t="shared" si="14"/>
        <v>21296425.604193803</v>
      </c>
      <c r="Q53" s="13">
        <f t="shared" si="15"/>
        <v>-9634137.2530584279</v>
      </c>
      <c r="R53" s="13">
        <f t="shared" si="16"/>
        <v>1009449.64079478</v>
      </c>
      <c r="S53" s="13">
        <f t="shared" si="17"/>
        <v>-1114242.5080629752</v>
      </c>
      <c r="T53" s="13">
        <f t="shared" si="18"/>
        <v>-655118.487577099</v>
      </c>
      <c r="U53" s="13">
        <f t="shared" si="19"/>
        <v>29222645.790601417</v>
      </c>
    </row>
    <row r="54" spans="1:21" x14ac:dyDescent="0.25">
      <c r="A54" s="14">
        <v>39934</v>
      </c>
      <c r="B54" s="15">
        <v>22506511.170000002</v>
      </c>
      <c r="C54" s="13">
        <v>145.96</v>
      </c>
      <c r="D54" s="13">
        <v>16.98</v>
      </c>
      <c r="E54" s="13">
        <v>247.9</v>
      </c>
      <c r="F54" s="13">
        <v>20</v>
      </c>
      <c r="G54" s="13">
        <v>21</v>
      </c>
      <c r="H54" s="13">
        <v>1</v>
      </c>
      <c r="I54" s="13">
        <v>53</v>
      </c>
      <c r="J54" s="13">
        <v>1</v>
      </c>
      <c r="L54" s="13">
        <f t="shared" si="10"/>
        <v>-4534224.5871043196</v>
      </c>
      <c r="M54" s="13">
        <f t="shared" si="11"/>
        <v>407937.61993975658</v>
      </c>
      <c r="N54" s="13">
        <f t="shared" si="12"/>
        <v>304890.41388334369</v>
      </c>
      <c r="O54" s="13">
        <f t="shared" si="13"/>
        <v>22270756.306554411</v>
      </c>
      <c r="P54" s="13">
        <f t="shared" si="14"/>
        <v>21296425.604193803</v>
      </c>
      <c r="Q54" s="13">
        <f t="shared" si="15"/>
        <v>-9196221.9233739544</v>
      </c>
      <c r="R54" s="13">
        <f t="shared" si="16"/>
        <v>1009449.64079478</v>
      </c>
      <c r="S54" s="13">
        <f t="shared" si="17"/>
        <v>-1135670.2486026478</v>
      </c>
      <c r="T54" s="13">
        <f t="shared" si="18"/>
        <v>-655118.487577099</v>
      </c>
      <c r="U54" s="13">
        <f t="shared" si="19"/>
        <v>29768224.338708077</v>
      </c>
    </row>
    <row r="55" spans="1:21" x14ac:dyDescent="0.25">
      <c r="A55" s="14">
        <v>39965</v>
      </c>
      <c r="B55" s="15">
        <v>24197888.789999999</v>
      </c>
      <c r="C55" s="13">
        <v>30.95</v>
      </c>
      <c r="D55" s="13">
        <v>59.64</v>
      </c>
      <c r="E55" s="13">
        <v>252.2</v>
      </c>
      <c r="F55" s="13">
        <v>22</v>
      </c>
      <c r="G55" s="13">
        <v>22</v>
      </c>
      <c r="H55" s="13">
        <v>0</v>
      </c>
      <c r="I55" s="13">
        <v>54</v>
      </c>
      <c r="J55" s="13">
        <v>1</v>
      </c>
      <c r="L55" s="13">
        <f t="shared" si="10"/>
        <v>-4534224.5871043196</v>
      </c>
      <c r="M55" s="13">
        <f t="shared" si="11"/>
        <v>86500.886113561704</v>
      </c>
      <c r="N55" s="13">
        <f t="shared" si="12"/>
        <v>1070887.1780920269</v>
      </c>
      <c r="O55" s="13">
        <f t="shared" si="13"/>
        <v>22657058.251363542</v>
      </c>
      <c r="P55" s="13">
        <f t="shared" si="14"/>
        <v>23426068.164613184</v>
      </c>
      <c r="Q55" s="13">
        <f t="shared" si="15"/>
        <v>-9634137.2530584279</v>
      </c>
      <c r="R55" s="13">
        <f t="shared" si="16"/>
        <v>0</v>
      </c>
      <c r="S55" s="13">
        <f t="shared" si="17"/>
        <v>-1157097.9891423204</v>
      </c>
      <c r="T55" s="13">
        <f t="shared" si="18"/>
        <v>-655118.487577099</v>
      </c>
      <c r="U55" s="13">
        <f t="shared" si="19"/>
        <v>31259936.163300153</v>
      </c>
    </row>
    <row r="56" spans="1:21" x14ac:dyDescent="0.25">
      <c r="A56" s="14">
        <v>39995</v>
      </c>
      <c r="B56" s="15">
        <v>24346334.100000001</v>
      </c>
      <c r="C56" s="13">
        <v>6</v>
      </c>
      <c r="D56" s="13">
        <v>109.95</v>
      </c>
      <c r="E56" s="13">
        <v>256</v>
      </c>
      <c r="F56" s="13">
        <v>22</v>
      </c>
      <c r="G56" s="13">
        <v>23</v>
      </c>
      <c r="H56" s="13">
        <v>0</v>
      </c>
      <c r="I56" s="13">
        <v>55</v>
      </c>
      <c r="J56" s="13">
        <v>1</v>
      </c>
      <c r="L56" s="13">
        <f t="shared" si="10"/>
        <v>-4534224.5871043196</v>
      </c>
      <c r="M56" s="13">
        <f t="shared" si="11"/>
        <v>16769.154012322138</v>
      </c>
      <c r="N56" s="13">
        <f t="shared" si="12"/>
        <v>1974246.2312410858</v>
      </c>
      <c r="O56" s="13">
        <f t="shared" si="13"/>
        <v>22998441.365380917</v>
      </c>
      <c r="P56" s="13">
        <f t="shared" si="14"/>
        <v>23426068.164613184</v>
      </c>
      <c r="Q56" s="13">
        <f t="shared" si="15"/>
        <v>-10072052.582742902</v>
      </c>
      <c r="R56" s="13">
        <f t="shared" si="16"/>
        <v>0</v>
      </c>
      <c r="S56" s="13">
        <f t="shared" si="17"/>
        <v>-1178525.7296819929</v>
      </c>
      <c r="T56" s="13">
        <f t="shared" si="18"/>
        <v>-655118.487577099</v>
      </c>
      <c r="U56" s="13">
        <f t="shared" si="19"/>
        <v>31975603.528141204</v>
      </c>
    </row>
    <row r="57" spans="1:21" x14ac:dyDescent="0.25">
      <c r="A57" s="14">
        <v>40026</v>
      </c>
      <c r="B57" s="15">
        <v>26265332.809999999</v>
      </c>
      <c r="C57" s="13">
        <v>11.72</v>
      </c>
      <c r="D57" s="13">
        <v>76.849999999999994</v>
      </c>
      <c r="E57" s="13">
        <v>257.10000000000002</v>
      </c>
      <c r="F57" s="13">
        <v>20</v>
      </c>
      <c r="G57" s="13">
        <v>21</v>
      </c>
      <c r="H57" s="13">
        <v>0</v>
      </c>
      <c r="I57" s="13">
        <v>56</v>
      </c>
      <c r="J57" s="13">
        <v>1</v>
      </c>
      <c r="L57" s="13">
        <f t="shared" si="10"/>
        <v>-4534224.5871043196</v>
      </c>
      <c r="M57" s="13">
        <f t="shared" si="11"/>
        <v>32755.747504069248</v>
      </c>
      <c r="N57" s="13">
        <f t="shared" si="12"/>
        <v>1379907.4385709635</v>
      </c>
      <c r="O57" s="13">
        <f t="shared" si="13"/>
        <v>23097262.793122791</v>
      </c>
      <c r="P57" s="13">
        <f t="shared" si="14"/>
        <v>21296425.604193803</v>
      </c>
      <c r="Q57" s="13">
        <f t="shared" si="15"/>
        <v>-9196221.9233739544</v>
      </c>
      <c r="R57" s="13">
        <f t="shared" si="16"/>
        <v>0</v>
      </c>
      <c r="S57" s="13">
        <f t="shared" si="17"/>
        <v>-1199953.4702216655</v>
      </c>
      <c r="T57" s="13">
        <f t="shared" si="18"/>
        <v>-655118.487577099</v>
      </c>
      <c r="U57" s="13">
        <f t="shared" si="19"/>
        <v>30220833.115114585</v>
      </c>
    </row>
    <row r="58" spans="1:21" x14ac:dyDescent="0.25">
      <c r="A58" s="14">
        <v>40057</v>
      </c>
      <c r="B58" s="15">
        <v>26553080.539999999</v>
      </c>
      <c r="C58" s="13">
        <v>72.849999999999994</v>
      </c>
      <c r="D58" s="13">
        <v>24.35</v>
      </c>
      <c r="E58" s="13">
        <v>254.1</v>
      </c>
      <c r="F58" s="13">
        <v>21</v>
      </c>
      <c r="G58" s="13">
        <v>22</v>
      </c>
      <c r="H58" s="13">
        <v>1</v>
      </c>
      <c r="I58" s="13">
        <v>57</v>
      </c>
      <c r="J58" s="13">
        <v>1</v>
      </c>
      <c r="L58" s="13">
        <f t="shared" si="10"/>
        <v>-4534224.5871043196</v>
      </c>
      <c r="M58" s="13">
        <f t="shared" si="11"/>
        <v>203605.47829961131</v>
      </c>
      <c r="N58" s="13">
        <f t="shared" si="12"/>
        <v>437225.06348995399</v>
      </c>
      <c r="O58" s="13">
        <f t="shared" si="13"/>
        <v>22827749.808372229</v>
      </c>
      <c r="P58" s="13">
        <f t="shared" si="14"/>
        <v>22361246.884403493</v>
      </c>
      <c r="Q58" s="13">
        <f t="shared" si="15"/>
        <v>-9634137.2530584279</v>
      </c>
      <c r="R58" s="13">
        <f t="shared" si="16"/>
        <v>1009449.64079478</v>
      </c>
      <c r="S58" s="13">
        <f t="shared" si="17"/>
        <v>-1221381.2107613382</v>
      </c>
      <c r="T58" s="13">
        <f t="shared" si="18"/>
        <v>-655118.487577099</v>
      </c>
      <c r="U58" s="13">
        <f t="shared" si="19"/>
        <v>30794415.336858884</v>
      </c>
    </row>
    <row r="59" spans="1:21" x14ac:dyDescent="0.25">
      <c r="A59" s="14">
        <v>40087</v>
      </c>
      <c r="B59" s="15">
        <v>27043540.98</v>
      </c>
      <c r="C59" s="13">
        <v>241.64</v>
      </c>
      <c r="D59" s="13">
        <v>3.42</v>
      </c>
      <c r="E59" s="13">
        <v>250.7</v>
      </c>
      <c r="F59" s="13">
        <v>21</v>
      </c>
      <c r="G59" s="13">
        <v>22</v>
      </c>
      <c r="H59" s="13">
        <v>1</v>
      </c>
      <c r="I59" s="13">
        <v>58</v>
      </c>
      <c r="J59" s="13">
        <v>1</v>
      </c>
      <c r="L59" s="13">
        <f t="shared" si="10"/>
        <v>-4534224.5871043196</v>
      </c>
      <c r="M59" s="13">
        <f t="shared" si="11"/>
        <v>675349.72925625357</v>
      </c>
      <c r="N59" s="13">
        <f t="shared" si="12"/>
        <v>61409.023290991478</v>
      </c>
      <c r="O59" s="13">
        <f t="shared" si="13"/>
        <v>22522301.758988265</v>
      </c>
      <c r="P59" s="13">
        <f t="shared" si="14"/>
        <v>22361246.884403493</v>
      </c>
      <c r="Q59" s="13">
        <f t="shared" si="15"/>
        <v>-9634137.2530584279</v>
      </c>
      <c r="R59" s="13">
        <f t="shared" si="16"/>
        <v>1009449.64079478</v>
      </c>
      <c r="S59" s="13">
        <f t="shared" si="17"/>
        <v>-1242808.9513010108</v>
      </c>
      <c r="T59" s="13">
        <f t="shared" si="18"/>
        <v>-655118.487577099</v>
      </c>
      <c r="U59" s="13">
        <f t="shared" si="19"/>
        <v>30563467.757692929</v>
      </c>
    </row>
    <row r="60" spans="1:21" x14ac:dyDescent="0.25">
      <c r="A60" s="14">
        <v>40118</v>
      </c>
      <c r="B60" s="15">
        <v>26507196.010000002</v>
      </c>
      <c r="C60" s="13">
        <v>414.34</v>
      </c>
      <c r="D60" s="13">
        <v>0</v>
      </c>
      <c r="E60" s="13">
        <v>248.4</v>
      </c>
      <c r="F60" s="13">
        <v>21</v>
      </c>
      <c r="G60" s="13">
        <v>21</v>
      </c>
      <c r="H60" s="13">
        <v>1</v>
      </c>
      <c r="I60" s="13">
        <v>59</v>
      </c>
      <c r="J60" s="13">
        <v>1</v>
      </c>
      <c r="L60" s="13">
        <f t="shared" si="10"/>
        <v>-4534224.5871043196</v>
      </c>
      <c r="M60" s="13">
        <f t="shared" si="11"/>
        <v>1158021.8789109257</v>
      </c>
      <c r="N60" s="13">
        <f t="shared" si="12"/>
        <v>0</v>
      </c>
      <c r="O60" s="13">
        <f t="shared" si="13"/>
        <v>22315675.137346171</v>
      </c>
      <c r="P60" s="13">
        <f t="shared" si="14"/>
        <v>22361246.884403493</v>
      </c>
      <c r="Q60" s="13">
        <f t="shared" si="15"/>
        <v>-9196221.9233739544</v>
      </c>
      <c r="R60" s="13">
        <f t="shared" si="16"/>
        <v>1009449.64079478</v>
      </c>
      <c r="S60" s="13">
        <f t="shared" si="17"/>
        <v>-1264236.6918406833</v>
      </c>
      <c r="T60" s="13">
        <f t="shared" si="18"/>
        <v>-655118.487577099</v>
      </c>
      <c r="U60" s="13">
        <f t="shared" si="19"/>
        <v>31194591.851559315</v>
      </c>
    </row>
    <row r="61" spans="1:21" x14ac:dyDescent="0.25">
      <c r="A61" s="14">
        <v>40148</v>
      </c>
      <c r="B61" s="15">
        <v>24167351.5</v>
      </c>
      <c r="C61" s="13">
        <v>630.9</v>
      </c>
      <c r="D61" s="13">
        <v>0</v>
      </c>
      <c r="E61" s="13">
        <v>249.8</v>
      </c>
      <c r="F61" s="13">
        <v>21</v>
      </c>
      <c r="G61" s="13">
        <v>23</v>
      </c>
      <c r="H61" s="13">
        <v>0</v>
      </c>
      <c r="I61" s="13">
        <v>60</v>
      </c>
      <c r="J61" s="13">
        <v>1</v>
      </c>
      <c r="L61" s="13">
        <f t="shared" si="10"/>
        <v>-4534224.5871043196</v>
      </c>
      <c r="M61" s="13">
        <f t="shared" si="11"/>
        <v>1763276.5443956729</v>
      </c>
      <c r="N61" s="13">
        <f t="shared" si="12"/>
        <v>0</v>
      </c>
      <c r="O61" s="13">
        <f t="shared" si="13"/>
        <v>22441447.863563098</v>
      </c>
      <c r="P61" s="13">
        <f t="shared" si="14"/>
        <v>22361246.884403493</v>
      </c>
      <c r="Q61" s="13">
        <f t="shared" si="15"/>
        <v>-10072052.582742902</v>
      </c>
      <c r="R61" s="13">
        <f t="shared" si="16"/>
        <v>0</v>
      </c>
      <c r="S61" s="13">
        <f t="shared" si="17"/>
        <v>-1285664.4323803559</v>
      </c>
      <c r="T61" s="13">
        <f t="shared" si="18"/>
        <v>-655118.487577099</v>
      </c>
      <c r="U61" s="13">
        <f t="shared" si="19"/>
        <v>30018911.20255759</v>
      </c>
    </row>
    <row r="62" spans="1:21" x14ac:dyDescent="0.25">
      <c r="A62" s="14">
        <v>40179</v>
      </c>
      <c r="B62" s="15">
        <v>25888011.48</v>
      </c>
      <c r="C62" s="13">
        <v>716.23</v>
      </c>
      <c r="D62" s="13">
        <v>0</v>
      </c>
      <c r="E62" s="13">
        <v>246.8</v>
      </c>
      <c r="F62" s="13">
        <v>20</v>
      </c>
      <c r="G62" s="13">
        <v>21</v>
      </c>
      <c r="H62" s="13">
        <v>0</v>
      </c>
      <c r="I62" s="13">
        <v>61</v>
      </c>
      <c r="J62" s="13">
        <v>1</v>
      </c>
      <c r="L62" s="13">
        <f t="shared" si="10"/>
        <v>-4534224.5871043196</v>
      </c>
      <c r="M62" s="13">
        <f t="shared" si="11"/>
        <v>2001761.8630409143</v>
      </c>
      <c r="N62" s="13">
        <f t="shared" si="12"/>
        <v>0</v>
      </c>
      <c r="O62" s="13">
        <f t="shared" si="13"/>
        <v>22171934.87881254</v>
      </c>
      <c r="P62" s="13">
        <f t="shared" si="14"/>
        <v>21296425.604193803</v>
      </c>
      <c r="Q62" s="13">
        <f t="shared" si="15"/>
        <v>-9196221.9233739544</v>
      </c>
      <c r="R62" s="13">
        <f t="shared" si="16"/>
        <v>0</v>
      </c>
      <c r="S62" s="13">
        <f t="shared" si="17"/>
        <v>-1307092.1729200284</v>
      </c>
      <c r="T62" s="13">
        <f t="shared" si="18"/>
        <v>-655118.487577099</v>
      </c>
      <c r="U62" s="13">
        <f t="shared" si="19"/>
        <v>29777465.175071858</v>
      </c>
    </row>
    <row r="63" spans="1:21" x14ac:dyDescent="0.25">
      <c r="A63" s="14">
        <v>40210</v>
      </c>
      <c r="B63" s="15">
        <v>24160272.379999999</v>
      </c>
      <c r="C63" s="13">
        <v>650.25</v>
      </c>
      <c r="D63" s="13">
        <v>0</v>
      </c>
      <c r="E63" s="13">
        <v>245.4</v>
      </c>
      <c r="F63" s="13">
        <v>19</v>
      </c>
      <c r="G63" s="13">
        <v>20</v>
      </c>
      <c r="H63" s="13">
        <v>0</v>
      </c>
      <c r="I63" s="13">
        <v>62</v>
      </c>
      <c r="J63" s="13">
        <v>1</v>
      </c>
      <c r="L63" s="13">
        <f t="shared" si="10"/>
        <v>-4534224.5871043196</v>
      </c>
      <c r="M63" s="13">
        <f t="shared" si="11"/>
        <v>1817357.0660854119</v>
      </c>
      <c r="N63" s="13">
        <f t="shared" si="12"/>
        <v>0</v>
      </c>
      <c r="O63" s="13">
        <f t="shared" si="13"/>
        <v>22046162.152595613</v>
      </c>
      <c r="P63" s="13">
        <f t="shared" si="14"/>
        <v>20231604.323984113</v>
      </c>
      <c r="Q63" s="13">
        <f t="shared" si="15"/>
        <v>-8758306.5936894789</v>
      </c>
      <c r="R63" s="13">
        <f t="shared" si="16"/>
        <v>0</v>
      </c>
      <c r="S63" s="13">
        <f t="shared" si="17"/>
        <v>-1328519.9134597012</v>
      </c>
      <c r="T63" s="13">
        <f t="shared" si="18"/>
        <v>-655118.487577099</v>
      </c>
      <c r="U63" s="13">
        <f t="shared" si="19"/>
        <v>28818953.96083454</v>
      </c>
    </row>
    <row r="64" spans="1:21" x14ac:dyDescent="0.25">
      <c r="A64" s="14">
        <v>40238</v>
      </c>
      <c r="B64" s="15">
        <v>27355173.530000001</v>
      </c>
      <c r="C64" s="13">
        <v>533.91</v>
      </c>
      <c r="D64" s="13">
        <v>0.22</v>
      </c>
      <c r="E64" s="13">
        <v>242.7</v>
      </c>
      <c r="F64" s="13">
        <v>23</v>
      </c>
      <c r="G64" s="13">
        <v>23</v>
      </c>
      <c r="H64" s="13">
        <v>1</v>
      </c>
      <c r="I64" s="13">
        <v>63</v>
      </c>
      <c r="J64" s="13">
        <v>1</v>
      </c>
      <c r="L64" s="13">
        <f t="shared" si="10"/>
        <v>-4534224.5871043196</v>
      </c>
      <c r="M64" s="13">
        <f t="shared" si="11"/>
        <v>1492203.1697864854</v>
      </c>
      <c r="N64" s="13">
        <f t="shared" si="12"/>
        <v>3950.2880479585165</v>
      </c>
      <c r="O64" s="13">
        <f t="shared" si="13"/>
        <v>21803600.466320109</v>
      </c>
      <c r="P64" s="13">
        <f t="shared" si="14"/>
        <v>24490889.444822874</v>
      </c>
      <c r="Q64" s="13">
        <f t="shared" si="15"/>
        <v>-10072052.582742902</v>
      </c>
      <c r="R64" s="13">
        <f t="shared" si="16"/>
        <v>1009449.64079478</v>
      </c>
      <c r="S64" s="13">
        <f t="shared" si="17"/>
        <v>-1349947.6539993738</v>
      </c>
      <c r="T64" s="13">
        <f t="shared" si="18"/>
        <v>-655118.487577099</v>
      </c>
      <c r="U64" s="13">
        <f t="shared" si="19"/>
        <v>32188749.698348511</v>
      </c>
    </row>
    <row r="65" spans="1:21" x14ac:dyDescent="0.25">
      <c r="A65" s="14">
        <v>40269</v>
      </c>
      <c r="B65" s="15">
        <v>25889397.16</v>
      </c>
      <c r="C65" s="13">
        <v>312.88</v>
      </c>
      <c r="D65" s="13">
        <v>0.32</v>
      </c>
      <c r="E65" s="13">
        <v>248.3</v>
      </c>
      <c r="F65" s="13">
        <v>20</v>
      </c>
      <c r="G65" s="13">
        <v>22</v>
      </c>
      <c r="H65" s="13">
        <v>1</v>
      </c>
      <c r="I65" s="13">
        <v>64</v>
      </c>
      <c r="J65" s="13">
        <v>1</v>
      </c>
      <c r="L65" s="13">
        <f t="shared" si="10"/>
        <v>-4534224.5871043196</v>
      </c>
      <c r="M65" s="13">
        <f t="shared" si="11"/>
        <v>874455.48456255847</v>
      </c>
      <c r="N65" s="13">
        <f t="shared" si="12"/>
        <v>5745.873524303297</v>
      </c>
      <c r="O65" s="13">
        <f t="shared" si="13"/>
        <v>22306691.371187821</v>
      </c>
      <c r="P65" s="13">
        <f t="shared" si="14"/>
        <v>21296425.604193803</v>
      </c>
      <c r="Q65" s="13">
        <f t="shared" si="15"/>
        <v>-9634137.2530584279</v>
      </c>
      <c r="R65" s="13">
        <f t="shared" si="16"/>
        <v>1009449.64079478</v>
      </c>
      <c r="S65" s="13">
        <f t="shared" si="17"/>
        <v>-1371375.3945390463</v>
      </c>
      <c r="T65" s="13">
        <f t="shared" si="18"/>
        <v>-655118.487577099</v>
      </c>
      <c r="U65" s="13">
        <f t="shared" si="19"/>
        <v>29297912.251984369</v>
      </c>
    </row>
    <row r="66" spans="1:21" x14ac:dyDescent="0.25">
      <c r="A66" s="14">
        <v>40299</v>
      </c>
      <c r="B66" s="15">
        <v>26932613.23</v>
      </c>
      <c r="C66" s="13">
        <v>145.96</v>
      </c>
      <c r="D66" s="13">
        <v>16.98</v>
      </c>
      <c r="E66" s="13">
        <v>253.5</v>
      </c>
      <c r="F66" s="13">
        <v>20</v>
      </c>
      <c r="G66" s="13">
        <v>21</v>
      </c>
      <c r="H66" s="13">
        <v>1</v>
      </c>
      <c r="I66" s="13">
        <v>65</v>
      </c>
      <c r="J66" s="13">
        <v>1</v>
      </c>
      <c r="L66" s="13">
        <f t="shared" ref="L66:L97" si="20">const</f>
        <v>-4534224.5871043196</v>
      </c>
      <c r="M66" s="13">
        <f t="shared" ref="M66:M97" si="21">LondonHDD*C66</f>
        <v>407937.61993975658</v>
      </c>
      <c r="N66" s="13">
        <f t="shared" ref="N66:N97" si="22">LondonCDD*D66</f>
        <v>304890.41388334369</v>
      </c>
      <c r="O66" s="13">
        <f t="shared" ref="O66:O97" si="23">LONFTE*E66</f>
        <v>22773847.211422119</v>
      </c>
      <c r="P66" s="13">
        <f t="shared" ref="P66:P97" si="24">PeakDays*F66</f>
        <v>21296425.604193803</v>
      </c>
      <c r="Q66" s="13">
        <f t="shared" ref="Q66:Q97" si="25">WorkDays*G66</f>
        <v>-9196221.9233739544</v>
      </c>
      <c r="R66" s="13">
        <f t="shared" ref="R66:R97" si="26">Shoulder1*H66</f>
        <v>1009449.64079478</v>
      </c>
      <c r="S66" s="13">
        <f t="shared" ref="S66:S97" si="27">Increment*I66</f>
        <v>-1392803.1350787189</v>
      </c>
      <c r="T66" s="13">
        <f t="shared" ref="T66:T97" si="28">Recession*J66</f>
        <v>-655118.487577099</v>
      </c>
      <c r="U66" s="13">
        <f t="shared" ref="U66:U97" si="29">SUM(L66:T66)</f>
        <v>30014182.357099716</v>
      </c>
    </row>
    <row r="67" spans="1:21" x14ac:dyDescent="0.25">
      <c r="A67" s="14">
        <v>40330</v>
      </c>
      <c r="B67" s="15">
        <v>28587361.25</v>
      </c>
      <c r="C67" s="13">
        <v>30.95</v>
      </c>
      <c r="D67" s="13">
        <v>59.64</v>
      </c>
      <c r="E67" s="13">
        <v>260</v>
      </c>
      <c r="F67" s="13">
        <v>22</v>
      </c>
      <c r="G67" s="13">
        <v>22</v>
      </c>
      <c r="H67" s="13">
        <v>0</v>
      </c>
      <c r="I67" s="13">
        <v>66</v>
      </c>
      <c r="J67" s="13">
        <v>1</v>
      </c>
      <c r="L67" s="13">
        <f t="shared" si="20"/>
        <v>-4534224.5871043196</v>
      </c>
      <c r="M67" s="13">
        <f t="shared" si="21"/>
        <v>86500.886113561704</v>
      </c>
      <c r="N67" s="13">
        <f t="shared" si="22"/>
        <v>1070887.1780920269</v>
      </c>
      <c r="O67" s="13">
        <f t="shared" si="23"/>
        <v>23357792.011714995</v>
      </c>
      <c r="P67" s="13">
        <f t="shared" si="24"/>
        <v>23426068.164613184</v>
      </c>
      <c r="Q67" s="13">
        <f t="shared" si="25"/>
        <v>-9634137.2530584279</v>
      </c>
      <c r="R67" s="13">
        <f t="shared" si="26"/>
        <v>0</v>
      </c>
      <c r="S67" s="13">
        <f t="shared" si="27"/>
        <v>-1414230.8756183914</v>
      </c>
      <c r="T67" s="13">
        <f t="shared" si="28"/>
        <v>-655118.487577099</v>
      </c>
      <c r="U67" s="13">
        <f t="shared" si="29"/>
        <v>31703537.037175532</v>
      </c>
    </row>
    <row r="68" spans="1:21" x14ac:dyDescent="0.25">
      <c r="A68" s="14">
        <v>40360</v>
      </c>
      <c r="B68" s="15">
        <v>27293663.039999999</v>
      </c>
      <c r="C68" s="13">
        <v>6</v>
      </c>
      <c r="D68" s="13">
        <v>109.95</v>
      </c>
      <c r="E68" s="13">
        <v>261.7</v>
      </c>
      <c r="F68" s="13">
        <v>21</v>
      </c>
      <c r="G68" s="13">
        <v>22</v>
      </c>
      <c r="H68" s="13">
        <v>0</v>
      </c>
      <c r="I68" s="13">
        <v>67</v>
      </c>
      <c r="J68" s="13">
        <v>1</v>
      </c>
      <c r="L68" s="13">
        <f t="shared" si="20"/>
        <v>-4534224.5871043196</v>
      </c>
      <c r="M68" s="13">
        <f t="shared" si="21"/>
        <v>16769.154012322138</v>
      </c>
      <c r="N68" s="13">
        <f t="shared" si="22"/>
        <v>1974246.2312410858</v>
      </c>
      <c r="O68" s="13">
        <f t="shared" si="23"/>
        <v>23510516.036406975</v>
      </c>
      <c r="P68" s="13">
        <f t="shared" si="24"/>
        <v>22361246.884403493</v>
      </c>
      <c r="Q68" s="13">
        <f t="shared" si="25"/>
        <v>-9634137.2530584279</v>
      </c>
      <c r="R68" s="13">
        <f t="shared" si="26"/>
        <v>0</v>
      </c>
      <c r="S68" s="13">
        <f t="shared" si="27"/>
        <v>-1435658.6161580642</v>
      </c>
      <c r="T68" s="13">
        <f t="shared" si="28"/>
        <v>-655118.487577099</v>
      </c>
      <c r="U68" s="13">
        <f t="shared" si="29"/>
        <v>31603639.362165965</v>
      </c>
    </row>
    <row r="69" spans="1:21" x14ac:dyDescent="0.25">
      <c r="A69" s="14">
        <v>40391</v>
      </c>
      <c r="B69" s="15">
        <v>29122769.370000001</v>
      </c>
      <c r="C69" s="13">
        <v>11.72</v>
      </c>
      <c r="D69" s="13">
        <v>76.849999999999994</v>
      </c>
      <c r="E69" s="13">
        <v>259.39999999999998</v>
      </c>
      <c r="F69" s="13">
        <v>21</v>
      </c>
      <c r="G69" s="13">
        <v>22</v>
      </c>
      <c r="H69" s="13">
        <v>0</v>
      </c>
      <c r="I69" s="13">
        <v>68</v>
      </c>
      <c r="J69" s="13">
        <v>1</v>
      </c>
      <c r="L69" s="13">
        <f t="shared" si="20"/>
        <v>-4534224.5871043196</v>
      </c>
      <c r="M69" s="13">
        <f t="shared" si="21"/>
        <v>32755.747504069248</v>
      </c>
      <c r="N69" s="13">
        <f t="shared" si="22"/>
        <v>1379907.4385709635</v>
      </c>
      <c r="O69" s="13">
        <f t="shared" si="23"/>
        <v>23303889.414764881</v>
      </c>
      <c r="P69" s="13">
        <f t="shared" si="24"/>
        <v>22361246.884403493</v>
      </c>
      <c r="Q69" s="13">
        <f t="shared" si="25"/>
        <v>-9634137.2530584279</v>
      </c>
      <c r="R69" s="13">
        <f t="shared" si="26"/>
        <v>0</v>
      </c>
      <c r="S69" s="13">
        <f t="shared" si="27"/>
        <v>-1457086.3566977368</v>
      </c>
      <c r="T69" s="13">
        <f t="shared" si="28"/>
        <v>-655118.487577099</v>
      </c>
      <c r="U69" s="13">
        <f t="shared" si="29"/>
        <v>30797232.800805826</v>
      </c>
    </row>
    <row r="70" spans="1:21" x14ac:dyDescent="0.25">
      <c r="A70" s="14">
        <v>40422</v>
      </c>
      <c r="B70" s="15">
        <v>27866485.289999999</v>
      </c>
      <c r="C70" s="13">
        <v>72.849999999999994</v>
      </c>
      <c r="D70" s="13">
        <v>24.35</v>
      </c>
      <c r="E70" s="13">
        <v>253.5</v>
      </c>
      <c r="F70" s="13">
        <v>21</v>
      </c>
      <c r="G70" s="13">
        <v>22</v>
      </c>
      <c r="H70" s="13">
        <v>1</v>
      </c>
      <c r="I70" s="13">
        <v>69</v>
      </c>
      <c r="J70" s="13">
        <v>1</v>
      </c>
      <c r="L70" s="13">
        <f t="shared" si="20"/>
        <v>-4534224.5871043196</v>
      </c>
      <c r="M70" s="13">
        <f t="shared" si="21"/>
        <v>203605.47829961131</v>
      </c>
      <c r="N70" s="13">
        <f t="shared" si="22"/>
        <v>437225.06348995399</v>
      </c>
      <c r="O70" s="13">
        <f t="shared" si="23"/>
        <v>22773847.211422119</v>
      </c>
      <c r="P70" s="13">
        <f t="shared" si="24"/>
        <v>22361246.884403493</v>
      </c>
      <c r="Q70" s="13">
        <f t="shared" si="25"/>
        <v>-9634137.2530584279</v>
      </c>
      <c r="R70" s="13">
        <f t="shared" si="26"/>
        <v>1009449.64079478</v>
      </c>
      <c r="S70" s="13">
        <f t="shared" si="27"/>
        <v>-1478514.0972374093</v>
      </c>
      <c r="T70" s="13">
        <f t="shared" si="28"/>
        <v>-655118.487577099</v>
      </c>
      <c r="U70" s="13">
        <f t="shared" si="29"/>
        <v>30483379.8534327</v>
      </c>
    </row>
    <row r="71" spans="1:21" x14ac:dyDescent="0.25">
      <c r="A71" s="14">
        <v>40452</v>
      </c>
      <c r="B71" s="15">
        <v>27989360.52</v>
      </c>
      <c r="C71" s="13">
        <v>241.64</v>
      </c>
      <c r="D71" s="13">
        <v>3.42</v>
      </c>
      <c r="E71" s="13">
        <v>248.3</v>
      </c>
      <c r="F71" s="13">
        <v>20</v>
      </c>
      <c r="G71" s="13">
        <v>21</v>
      </c>
      <c r="H71" s="13">
        <v>1</v>
      </c>
      <c r="I71" s="13">
        <v>70</v>
      </c>
      <c r="J71" s="13">
        <v>1</v>
      </c>
      <c r="L71" s="13">
        <f t="shared" si="20"/>
        <v>-4534224.5871043196</v>
      </c>
      <c r="M71" s="13">
        <f t="shared" si="21"/>
        <v>675349.72925625357</v>
      </c>
      <c r="N71" s="13">
        <f t="shared" si="22"/>
        <v>61409.023290991478</v>
      </c>
      <c r="O71" s="13">
        <f t="shared" si="23"/>
        <v>22306691.371187821</v>
      </c>
      <c r="P71" s="13">
        <f t="shared" si="24"/>
        <v>21296425.604193803</v>
      </c>
      <c r="Q71" s="13">
        <f t="shared" si="25"/>
        <v>-9196221.9233739544</v>
      </c>
      <c r="R71" s="13">
        <f t="shared" si="26"/>
        <v>1009449.64079478</v>
      </c>
      <c r="S71" s="13">
        <f t="shared" si="27"/>
        <v>-1499941.8377770819</v>
      </c>
      <c r="T71" s="13">
        <f t="shared" si="28"/>
        <v>-655118.487577099</v>
      </c>
      <c r="U71" s="13">
        <f t="shared" si="29"/>
        <v>29463818.532891195</v>
      </c>
    </row>
    <row r="72" spans="1:21" x14ac:dyDescent="0.25">
      <c r="A72" s="14">
        <v>40483</v>
      </c>
      <c r="B72" s="15">
        <v>27689192.469999999</v>
      </c>
      <c r="C72" s="13">
        <v>414.34</v>
      </c>
      <c r="D72" s="13">
        <v>0</v>
      </c>
      <c r="E72" s="13">
        <v>249.7</v>
      </c>
      <c r="F72" s="13">
        <v>22</v>
      </c>
      <c r="G72" s="13">
        <v>22</v>
      </c>
      <c r="H72" s="13">
        <v>1</v>
      </c>
      <c r="I72" s="13">
        <v>71</v>
      </c>
      <c r="J72" s="13">
        <v>1</v>
      </c>
      <c r="L72" s="13">
        <f t="shared" si="20"/>
        <v>-4534224.5871043196</v>
      </c>
      <c r="M72" s="13">
        <f t="shared" si="21"/>
        <v>1158021.8789109257</v>
      </c>
      <c r="N72" s="13">
        <f t="shared" si="22"/>
        <v>0</v>
      </c>
      <c r="O72" s="13">
        <f t="shared" si="23"/>
        <v>22432464.097404744</v>
      </c>
      <c r="P72" s="13">
        <f t="shared" si="24"/>
        <v>23426068.164613184</v>
      </c>
      <c r="Q72" s="13">
        <f t="shared" si="25"/>
        <v>-9634137.2530584279</v>
      </c>
      <c r="R72" s="13">
        <f t="shared" si="26"/>
        <v>1009449.64079478</v>
      </c>
      <c r="S72" s="13">
        <f t="shared" si="27"/>
        <v>-1521369.5783167544</v>
      </c>
      <c r="T72" s="13">
        <f t="shared" si="28"/>
        <v>-655118.487577099</v>
      </c>
      <c r="U72" s="13">
        <f t="shared" si="29"/>
        <v>31681153.875667024</v>
      </c>
    </row>
    <row r="73" spans="1:21" x14ac:dyDescent="0.25">
      <c r="A73" s="14">
        <v>40513</v>
      </c>
      <c r="B73" s="15">
        <v>24807248.289999999</v>
      </c>
      <c r="C73" s="13">
        <v>630.9</v>
      </c>
      <c r="D73" s="13">
        <v>0</v>
      </c>
      <c r="E73" s="13">
        <v>251.5</v>
      </c>
      <c r="F73" s="13">
        <v>21</v>
      </c>
      <c r="G73" s="13">
        <v>23</v>
      </c>
      <c r="H73" s="13">
        <v>0</v>
      </c>
      <c r="I73" s="13">
        <v>72</v>
      </c>
      <c r="J73" s="13">
        <v>1</v>
      </c>
      <c r="L73" s="13">
        <f t="shared" si="20"/>
        <v>-4534224.5871043196</v>
      </c>
      <c r="M73" s="13">
        <f t="shared" si="21"/>
        <v>1763276.5443956729</v>
      </c>
      <c r="N73" s="13">
        <f t="shared" si="22"/>
        <v>0</v>
      </c>
      <c r="O73" s="13">
        <f t="shared" si="23"/>
        <v>22594171.888255082</v>
      </c>
      <c r="P73" s="13">
        <f t="shared" si="24"/>
        <v>22361246.884403493</v>
      </c>
      <c r="Q73" s="13">
        <f t="shared" si="25"/>
        <v>-10072052.582742902</v>
      </c>
      <c r="R73" s="13">
        <f t="shared" si="26"/>
        <v>0</v>
      </c>
      <c r="S73" s="13">
        <f t="shared" si="27"/>
        <v>-1542797.3188564272</v>
      </c>
      <c r="T73" s="13">
        <f t="shared" si="28"/>
        <v>-655118.487577099</v>
      </c>
      <c r="U73" s="13">
        <f t="shared" si="29"/>
        <v>29914502.340773504</v>
      </c>
    </row>
    <row r="74" spans="1:21" x14ac:dyDescent="0.25">
      <c r="A74" s="14">
        <v>40544</v>
      </c>
      <c r="B74" s="15">
        <v>27939915.890000001</v>
      </c>
      <c r="C74" s="13">
        <v>716.23</v>
      </c>
      <c r="D74" s="13">
        <v>0</v>
      </c>
      <c r="E74" s="13">
        <v>251.6</v>
      </c>
      <c r="F74" s="13">
        <v>20</v>
      </c>
      <c r="G74" s="13">
        <v>21</v>
      </c>
      <c r="H74" s="13">
        <v>0</v>
      </c>
      <c r="I74" s="13">
        <v>73</v>
      </c>
      <c r="J74" s="13">
        <v>1</v>
      </c>
      <c r="L74" s="13">
        <f t="shared" si="20"/>
        <v>-4534224.5871043196</v>
      </c>
      <c r="M74" s="13">
        <f t="shared" si="21"/>
        <v>2001761.8630409143</v>
      </c>
      <c r="N74" s="13">
        <f t="shared" si="22"/>
        <v>0</v>
      </c>
      <c r="O74" s="13">
        <f t="shared" si="23"/>
        <v>22603155.654413432</v>
      </c>
      <c r="P74" s="13">
        <f t="shared" si="24"/>
        <v>21296425.604193803</v>
      </c>
      <c r="Q74" s="13">
        <f t="shared" si="25"/>
        <v>-9196221.9233739544</v>
      </c>
      <c r="R74" s="13">
        <f t="shared" si="26"/>
        <v>0</v>
      </c>
      <c r="S74" s="13">
        <f t="shared" si="27"/>
        <v>-1564225.0593960998</v>
      </c>
      <c r="T74" s="13">
        <f t="shared" si="28"/>
        <v>-655118.487577099</v>
      </c>
      <c r="U74" s="13">
        <f t="shared" si="29"/>
        <v>29951553.064196676</v>
      </c>
    </row>
    <row r="75" spans="1:21" x14ac:dyDescent="0.25">
      <c r="A75" s="14">
        <v>40575</v>
      </c>
      <c r="B75" s="15">
        <v>25940656.059999999</v>
      </c>
      <c r="C75" s="13">
        <v>650.25</v>
      </c>
      <c r="D75" s="13">
        <v>0</v>
      </c>
      <c r="E75" s="13">
        <v>250.6</v>
      </c>
      <c r="F75" s="13">
        <v>19</v>
      </c>
      <c r="G75" s="13">
        <v>20</v>
      </c>
      <c r="H75" s="13">
        <v>0</v>
      </c>
      <c r="I75" s="13">
        <v>74</v>
      </c>
      <c r="J75" s="13">
        <v>1</v>
      </c>
      <c r="L75" s="13">
        <f t="shared" si="20"/>
        <v>-4534224.5871043196</v>
      </c>
      <c r="M75" s="13">
        <f t="shared" si="21"/>
        <v>1817357.0660854119</v>
      </c>
      <c r="N75" s="13">
        <f t="shared" si="22"/>
        <v>0</v>
      </c>
      <c r="O75" s="13">
        <f t="shared" si="23"/>
        <v>22513317.992829911</v>
      </c>
      <c r="P75" s="13">
        <f t="shared" si="24"/>
        <v>20231604.323984113</v>
      </c>
      <c r="Q75" s="13">
        <f t="shared" si="25"/>
        <v>-8758306.5936894789</v>
      </c>
      <c r="R75" s="13">
        <f t="shared" si="26"/>
        <v>0</v>
      </c>
      <c r="S75" s="13">
        <f t="shared" si="27"/>
        <v>-1585652.7999357723</v>
      </c>
      <c r="T75" s="13">
        <f t="shared" si="28"/>
        <v>-655118.487577099</v>
      </c>
      <c r="U75" s="13">
        <f t="shared" si="29"/>
        <v>29028976.914592762</v>
      </c>
    </row>
    <row r="76" spans="1:21" x14ac:dyDescent="0.25">
      <c r="A76" s="14">
        <v>40603</v>
      </c>
      <c r="B76" s="15">
        <v>29294959.760000002</v>
      </c>
      <c r="C76" s="13">
        <v>533.91</v>
      </c>
      <c r="D76" s="13">
        <v>0.22</v>
      </c>
      <c r="E76" s="13">
        <v>251.7</v>
      </c>
      <c r="F76" s="13">
        <v>23</v>
      </c>
      <c r="G76" s="13">
        <v>23</v>
      </c>
      <c r="H76" s="13">
        <v>1</v>
      </c>
      <c r="I76" s="13">
        <v>75</v>
      </c>
      <c r="J76" s="13">
        <v>1</v>
      </c>
      <c r="L76" s="13">
        <f t="shared" si="20"/>
        <v>-4534224.5871043196</v>
      </c>
      <c r="M76" s="13">
        <f t="shared" si="21"/>
        <v>1492203.1697864854</v>
      </c>
      <c r="N76" s="13">
        <f t="shared" si="22"/>
        <v>3950.2880479585165</v>
      </c>
      <c r="O76" s="13">
        <f t="shared" si="23"/>
        <v>22612139.420571782</v>
      </c>
      <c r="P76" s="13">
        <f t="shared" si="24"/>
        <v>24490889.444822874</v>
      </c>
      <c r="Q76" s="13">
        <f t="shared" si="25"/>
        <v>-10072052.582742902</v>
      </c>
      <c r="R76" s="13">
        <f t="shared" si="26"/>
        <v>1009449.64079478</v>
      </c>
      <c r="S76" s="13">
        <f t="shared" si="27"/>
        <v>-1607080.5404754449</v>
      </c>
      <c r="T76" s="13">
        <f t="shared" si="28"/>
        <v>-655118.487577099</v>
      </c>
      <c r="U76" s="13">
        <f t="shared" si="29"/>
        <v>32740155.766124118</v>
      </c>
    </row>
    <row r="77" spans="1:21" x14ac:dyDescent="0.25">
      <c r="A77" s="14">
        <v>40634</v>
      </c>
      <c r="B77" s="15">
        <v>26194270.719999999</v>
      </c>
      <c r="C77" s="13">
        <v>312.88</v>
      </c>
      <c r="D77" s="13">
        <v>0.32</v>
      </c>
      <c r="E77" s="13">
        <v>255.1</v>
      </c>
      <c r="F77" s="13">
        <v>19</v>
      </c>
      <c r="G77" s="13">
        <v>21</v>
      </c>
      <c r="H77" s="13">
        <v>1</v>
      </c>
      <c r="I77" s="13">
        <v>76</v>
      </c>
      <c r="J77" s="13">
        <v>1</v>
      </c>
      <c r="L77" s="13">
        <f t="shared" si="20"/>
        <v>-4534224.5871043196</v>
      </c>
      <c r="M77" s="13">
        <f t="shared" si="21"/>
        <v>874455.48456255847</v>
      </c>
      <c r="N77" s="13">
        <f t="shared" si="22"/>
        <v>5745.873524303297</v>
      </c>
      <c r="O77" s="13">
        <f t="shared" si="23"/>
        <v>22917587.46995575</v>
      </c>
      <c r="P77" s="13">
        <f t="shared" si="24"/>
        <v>20231604.323984113</v>
      </c>
      <c r="Q77" s="13">
        <f t="shared" si="25"/>
        <v>-9196221.9233739544</v>
      </c>
      <c r="R77" s="13">
        <f t="shared" si="26"/>
        <v>1009449.64079478</v>
      </c>
      <c r="S77" s="13">
        <f t="shared" si="27"/>
        <v>-1628508.2810151174</v>
      </c>
      <c r="T77" s="13">
        <f t="shared" si="28"/>
        <v>-655118.487577099</v>
      </c>
      <c r="U77" s="13">
        <f t="shared" si="29"/>
        <v>29024769.513751019</v>
      </c>
    </row>
    <row r="78" spans="1:21" x14ac:dyDescent="0.25">
      <c r="A78" s="14">
        <v>40664</v>
      </c>
      <c r="B78" s="15">
        <v>27051386</v>
      </c>
      <c r="C78" s="13">
        <v>145.96</v>
      </c>
      <c r="D78" s="13">
        <v>16.98</v>
      </c>
      <c r="E78" s="13">
        <v>257.5</v>
      </c>
      <c r="F78" s="13">
        <v>21</v>
      </c>
      <c r="G78" s="13">
        <v>22</v>
      </c>
      <c r="H78" s="13">
        <v>1</v>
      </c>
      <c r="I78" s="13">
        <v>77</v>
      </c>
      <c r="J78" s="13">
        <v>1</v>
      </c>
      <c r="L78" s="13">
        <f t="shared" si="20"/>
        <v>-4534224.5871043196</v>
      </c>
      <c r="M78" s="13">
        <f t="shared" si="21"/>
        <v>407937.61993975658</v>
      </c>
      <c r="N78" s="13">
        <f t="shared" si="22"/>
        <v>304890.41388334369</v>
      </c>
      <c r="O78" s="13">
        <f t="shared" si="23"/>
        <v>23133197.857756194</v>
      </c>
      <c r="P78" s="13">
        <f t="shared" si="24"/>
        <v>22361246.884403493</v>
      </c>
      <c r="Q78" s="13">
        <f t="shared" si="25"/>
        <v>-9634137.2530584279</v>
      </c>
      <c r="R78" s="13">
        <f t="shared" si="26"/>
        <v>1009449.64079478</v>
      </c>
      <c r="S78" s="13">
        <f t="shared" si="27"/>
        <v>-1649936.0215547902</v>
      </c>
      <c r="T78" s="13">
        <f t="shared" si="28"/>
        <v>-655118.487577099</v>
      </c>
      <c r="U78" s="13">
        <f t="shared" si="29"/>
        <v>30743306.067482933</v>
      </c>
    </row>
    <row r="79" spans="1:21" x14ac:dyDescent="0.25">
      <c r="A79" s="14">
        <v>40695</v>
      </c>
      <c r="B79" s="15">
        <v>27769462.620000001</v>
      </c>
      <c r="C79" s="13">
        <v>30.95</v>
      </c>
      <c r="D79" s="13">
        <v>59.64</v>
      </c>
      <c r="E79" s="13">
        <v>258.8</v>
      </c>
      <c r="F79" s="13">
        <v>22</v>
      </c>
      <c r="G79" s="13">
        <v>22</v>
      </c>
      <c r="H79" s="13">
        <v>0</v>
      </c>
      <c r="I79" s="13">
        <v>78</v>
      </c>
      <c r="J79" s="13">
        <v>1</v>
      </c>
      <c r="L79" s="13">
        <f t="shared" si="20"/>
        <v>-4534224.5871043196</v>
      </c>
      <c r="M79" s="13">
        <f t="shared" si="21"/>
        <v>86500.886113561704</v>
      </c>
      <c r="N79" s="13">
        <f t="shared" si="22"/>
        <v>1070887.1780920269</v>
      </c>
      <c r="O79" s="13">
        <f t="shared" si="23"/>
        <v>23249986.817814771</v>
      </c>
      <c r="P79" s="13">
        <f t="shared" si="24"/>
        <v>23426068.164613184</v>
      </c>
      <c r="Q79" s="13">
        <f t="shared" si="25"/>
        <v>-9634137.2530584279</v>
      </c>
      <c r="R79" s="13">
        <f t="shared" si="26"/>
        <v>0</v>
      </c>
      <c r="S79" s="13">
        <f t="shared" si="27"/>
        <v>-1671363.7620944628</v>
      </c>
      <c r="T79" s="13">
        <f t="shared" si="28"/>
        <v>-655118.487577099</v>
      </c>
      <c r="U79" s="13">
        <f t="shared" si="29"/>
        <v>31338598.956799231</v>
      </c>
    </row>
    <row r="80" spans="1:21" x14ac:dyDescent="0.25">
      <c r="A80" s="14">
        <v>40725</v>
      </c>
      <c r="B80" s="15">
        <v>26509907.59</v>
      </c>
      <c r="C80" s="13">
        <v>6</v>
      </c>
      <c r="D80" s="13">
        <v>109.95</v>
      </c>
      <c r="E80" s="13">
        <v>261.3</v>
      </c>
      <c r="F80" s="13">
        <v>20</v>
      </c>
      <c r="G80" s="13">
        <v>21</v>
      </c>
      <c r="H80" s="13">
        <v>0</v>
      </c>
      <c r="I80" s="13">
        <v>79</v>
      </c>
      <c r="J80" s="13">
        <v>1</v>
      </c>
      <c r="L80" s="13">
        <f t="shared" si="20"/>
        <v>-4534224.5871043196</v>
      </c>
      <c r="M80" s="13">
        <f t="shared" si="21"/>
        <v>16769.154012322138</v>
      </c>
      <c r="N80" s="13">
        <f t="shared" si="22"/>
        <v>1974246.2312410858</v>
      </c>
      <c r="O80" s="13">
        <f t="shared" si="23"/>
        <v>23474580.971773569</v>
      </c>
      <c r="P80" s="13">
        <f t="shared" si="24"/>
        <v>21296425.604193803</v>
      </c>
      <c r="Q80" s="13">
        <f t="shared" si="25"/>
        <v>-9196221.9233739544</v>
      </c>
      <c r="R80" s="13">
        <f t="shared" si="26"/>
        <v>0</v>
      </c>
      <c r="S80" s="13">
        <f t="shared" si="27"/>
        <v>-1692791.5026341353</v>
      </c>
      <c r="T80" s="13">
        <f t="shared" si="28"/>
        <v>-655118.487577099</v>
      </c>
      <c r="U80" s="13">
        <f t="shared" si="29"/>
        <v>30683665.460531279</v>
      </c>
    </row>
    <row r="81" spans="1:21" x14ac:dyDescent="0.25">
      <c r="A81" s="14">
        <v>40756</v>
      </c>
      <c r="B81" s="15">
        <v>29711475.07</v>
      </c>
      <c r="C81" s="13">
        <v>11.72</v>
      </c>
      <c r="D81" s="13">
        <v>76.849999999999994</v>
      </c>
      <c r="E81" s="13">
        <v>263.60000000000002</v>
      </c>
      <c r="F81" s="13">
        <v>22</v>
      </c>
      <c r="G81" s="13">
        <v>23</v>
      </c>
      <c r="H81" s="13">
        <v>0</v>
      </c>
      <c r="I81" s="13">
        <v>80</v>
      </c>
      <c r="J81" s="13">
        <v>1</v>
      </c>
      <c r="L81" s="13">
        <f t="shared" si="20"/>
        <v>-4534224.5871043196</v>
      </c>
      <c r="M81" s="13">
        <f t="shared" si="21"/>
        <v>32755.747504069248</v>
      </c>
      <c r="N81" s="13">
        <f t="shared" si="22"/>
        <v>1379907.4385709635</v>
      </c>
      <c r="O81" s="13">
        <f t="shared" si="23"/>
        <v>23681207.593415666</v>
      </c>
      <c r="P81" s="13">
        <f t="shared" si="24"/>
        <v>23426068.164613184</v>
      </c>
      <c r="Q81" s="13">
        <f t="shared" si="25"/>
        <v>-10072052.582742902</v>
      </c>
      <c r="R81" s="13">
        <f t="shared" si="26"/>
        <v>0</v>
      </c>
      <c r="S81" s="13">
        <f t="shared" si="27"/>
        <v>-1714219.2431738079</v>
      </c>
      <c r="T81" s="13">
        <f t="shared" si="28"/>
        <v>-655118.487577099</v>
      </c>
      <c r="U81" s="13">
        <f t="shared" si="29"/>
        <v>31544324.043505754</v>
      </c>
    </row>
    <row r="82" spans="1:21" x14ac:dyDescent="0.25">
      <c r="A82" s="14">
        <v>40787</v>
      </c>
      <c r="B82" s="15">
        <v>28460020.920000002</v>
      </c>
      <c r="C82" s="13">
        <v>72.849999999999994</v>
      </c>
      <c r="D82" s="13">
        <v>24.35</v>
      </c>
      <c r="E82" s="13">
        <v>264.8</v>
      </c>
      <c r="F82" s="13">
        <v>21</v>
      </c>
      <c r="G82" s="13">
        <v>22</v>
      </c>
      <c r="H82" s="13">
        <v>1</v>
      </c>
      <c r="I82" s="13">
        <v>81</v>
      </c>
      <c r="J82" s="13">
        <v>1</v>
      </c>
      <c r="L82" s="13">
        <f t="shared" si="20"/>
        <v>-4534224.5871043196</v>
      </c>
      <c r="M82" s="13">
        <f t="shared" si="21"/>
        <v>203605.47829961131</v>
      </c>
      <c r="N82" s="13">
        <f t="shared" si="22"/>
        <v>437225.06348995399</v>
      </c>
      <c r="O82" s="13">
        <f t="shared" si="23"/>
        <v>23789012.787315886</v>
      </c>
      <c r="P82" s="13">
        <f t="shared" si="24"/>
        <v>22361246.884403493</v>
      </c>
      <c r="Q82" s="13">
        <f t="shared" si="25"/>
        <v>-9634137.2530584279</v>
      </c>
      <c r="R82" s="13">
        <f t="shared" si="26"/>
        <v>1009449.64079478</v>
      </c>
      <c r="S82" s="13">
        <f t="shared" si="27"/>
        <v>-1735646.9837134804</v>
      </c>
      <c r="T82" s="13">
        <f t="shared" si="28"/>
        <v>-655118.487577099</v>
      </c>
      <c r="U82" s="13">
        <f t="shared" si="29"/>
        <v>31241412.542850398</v>
      </c>
    </row>
    <row r="83" spans="1:21" x14ac:dyDescent="0.25">
      <c r="A83" s="14">
        <v>40817</v>
      </c>
      <c r="B83" s="15">
        <v>29372104.050000001</v>
      </c>
      <c r="C83" s="13">
        <v>241.64</v>
      </c>
      <c r="D83" s="13">
        <v>3.42</v>
      </c>
      <c r="E83" s="13">
        <v>260.3</v>
      </c>
      <c r="F83" s="13">
        <v>20</v>
      </c>
      <c r="G83" s="13">
        <v>21</v>
      </c>
      <c r="H83" s="13">
        <v>1</v>
      </c>
      <c r="I83" s="13">
        <v>82</v>
      </c>
      <c r="J83" s="13">
        <v>1</v>
      </c>
      <c r="L83" s="13">
        <f t="shared" si="20"/>
        <v>-4534224.5871043196</v>
      </c>
      <c r="M83" s="13">
        <f t="shared" si="21"/>
        <v>675349.72925625357</v>
      </c>
      <c r="N83" s="13">
        <f t="shared" si="22"/>
        <v>61409.023290991478</v>
      </c>
      <c r="O83" s="13">
        <f t="shared" si="23"/>
        <v>23384743.310190052</v>
      </c>
      <c r="P83" s="13">
        <f t="shared" si="24"/>
        <v>21296425.604193803</v>
      </c>
      <c r="Q83" s="13">
        <f t="shared" si="25"/>
        <v>-9196221.9233739544</v>
      </c>
      <c r="R83" s="13">
        <f t="shared" si="26"/>
        <v>1009449.64079478</v>
      </c>
      <c r="S83" s="13">
        <f t="shared" si="27"/>
        <v>-1757074.7242531532</v>
      </c>
      <c r="T83" s="13">
        <f t="shared" si="28"/>
        <v>-655118.487577099</v>
      </c>
      <c r="U83" s="13">
        <f t="shared" si="29"/>
        <v>30284737.585417356</v>
      </c>
    </row>
    <row r="84" spans="1:21" x14ac:dyDescent="0.25">
      <c r="A84" s="14">
        <v>40848</v>
      </c>
      <c r="B84" s="15">
        <v>28424458.82</v>
      </c>
      <c r="C84" s="13">
        <v>414.34</v>
      </c>
      <c r="D84" s="13">
        <v>0</v>
      </c>
      <c r="E84" s="13">
        <v>254.2</v>
      </c>
      <c r="F84" s="13">
        <v>22</v>
      </c>
      <c r="G84" s="13">
        <v>22</v>
      </c>
      <c r="H84" s="13">
        <v>1</v>
      </c>
      <c r="I84" s="13">
        <v>83</v>
      </c>
      <c r="J84" s="13">
        <v>1</v>
      </c>
      <c r="L84" s="13">
        <f t="shared" si="20"/>
        <v>-4534224.5871043196</v>
      </c>
      <c r="M84" s="13">
        <f t="shared" si="21"/>
        <v>1158021.8789109257</v>
      </c>
      <c r="N84" s="13">
        <f t="shared" si="22"/>
        <v>0</v>
      </c>
      <c r="O84" s="13">
        <f t="shared" si="23"/>
        <v>22836733.574530583</v>
      </c>
      <c r="P84" s="13">
        <f t="shared" si="24"/>
        <v>23426068.164613184</v>
      </c>
      <c r="Q84" s="13">
        <f t="shared" si="25"/>
        <v>-9634137.2530584279</v>
      </c>
      <c r="R84" s="13">
        <f t="shared" si="26"/>
        <v>1009449.64079478</v>
      </c>
      <c r="S84" s="13">
        <f t="shared" si="27"/>
        <v>-1778502.4647928257</v>
      </c>
      <c r="T84" s="13">
        <f t="shared" si="28"/>
        <v>-655118.487577099</v>
      </c>
      <c r="U84" s="13">
        <f t="shared" si="29"/>
        <v>31828290.466316793</v>
      </c>
    </row>
    <row r="85" spans="1:21" x14ac:dyDescent="0.25">
      <c r="A85" s="14">
        <v>40878</v>
      </c>
      <c r="B85" s="15">
        <v>25207804.809999999</v>
      </c>
      <c r="C85" s="13">
        <v>630.9</v>
      </c>
      <c r="D85" s="13">
        <v>0</v>
      </c>
      <c r="E85" s="13">
        <v>252.5</v>
      </c>
      <c r="F85" s="13">
        <v>20</v>
      </c>
      <c r="G85" s="13">
        <v>22</v>
      </c>
      <c r="H85" s="13">
        <v>0</v>
      </c>
      <c r="I85" s="13">
        <v>84</v>
      </c>
      <c r="J85" s="13">
        <v>1</v>
      </c>
      <c r="L85" s="13">
        <f t="shared" si="20"/>
        <v>-4534224.5871043196</v>
      </c>
      <c r="M85" s="13">
        <f t="shared" si="21"/>
        <v>1763276.5443956729</v>
      </c>
      <c r="N85" s="13">
        <f t="shared" si="22"/>
        <v>0</v>
      </c>
      <c r="O85" s="13">
        <f t="shared" si="23"/>
        <v>22684009.549838599</v>
      </c>
      <c r="P85" s="13">
        <f t="shared" si="24"/>
        <v>21296425.604193803</v>
      </c>
      <c r="Q85" s="13">
        <f t="shared" si="25"/>
        <v>-9634137.2530584279</v>
      </c>
      <c r="R85" s="13">
        <f t="shared" si="26"/>
        <v>0</v>
      </c>
      <c r="S85" s="13">
        <f t="shared" si="27"/>
        <v>-1799930.2053324983</v>
      </c>
      <c r="T85" s="13">
        <f t="shared" si="28"/>
        <v>-655118.487577099</v>
      </c>
      <c r="U85" s="13">
        <f t="shared" si="29"/>
        <v>29120301.165355735</v>
      </c>
    </row>
    <row r="86" spans="1:21" x14ac:dyDescent="0.25">
      <c r="A86" s="14">
        <v>40909</v>
      </c>
      <c r="B86" s="15">
        <v>28685963.07</v>
      </c>
      <c r="C86" s="13">
        <v>716.23</v>
      </c>
      <c r="D86" s="13">
        <v>0</v>
      </c>
      <c r="E86" s="13">
        <v>250.9</v>
      </c>
      <c r="F86" s="13">
        <v>21</v>
      </c>
      <c r="G86" s="13">
        <v>22</v>
      </c>
      <c r="H86" s="13">
        <v>0</v>
      </c>
      <c r="I86" s="13">
        <v>85</v>
      </c>
      <c r="J86" s="13">
        <v>1</v>
      </c>
      <c r="L86" s="13">
        <f t="shared" si="20"/>
        <v>-4534224.5871043196</v>
      </c>
      <c r="M86" s="13">
        <f t="shared" si="21"/>
        <v>2001761.8630409143</v>
      </c>
      <c r="N86" s="13">
        <f t="shared" si="22"/>
        <v>0</v>
      </c>
      <c r="O86" s="13">
        <f t="shared" si="23"/>
        <v>22540269.291304968</v>
      </c>
      <c r="P86" s="13">
        <f t="shared" si="24"/>
        <v>22361246.884403493</v>
      </c>
      <c r="Q86" s="13">
        <f t="shared" si="25"/>
        <v>-9634137.2530584279</v>
      </c>
      <c r="R86" s="13">
        <f t="shared" si="26"/>
        <v>0</v>
      </c>
      <c r="S86" s="13">
        <f t="shared" si="27"/>
        <v>-1821357.9458721709</v>
      </c>
      <c r="T86" s="13">
        <f t="shared" si="28"/>
        <v>-655118.487577099</v>
      </c>
      <c r="U86" s="13">
        <f t="shared" si="29"/>
        <v>30258439.765137363</v>
      </c>
    </row>
    <row r="87" spans="1:21" x14ac:dyDescent="0.25">
      <c r="A87" s="14">
        <v>40940</v>
      </c>
      <c r="B87" s="15">
        <v>27495227.510000002</v>
      </c>
      <c r="C87" s="13">
        <v>650.25</v>
      </c>
      <c r="D87" s="13">
        <v>0</v>
      </c>
      <c r="E87" s="13">
        <v>248.9</v>
      </c>
      <c r="F87" s="13">
        <v>20</v>
      </c>
      <c r="G87" s="13">
        <v>21</v>
      </c>
      <c r="H87" s="13">
        <v>0</v>
      </c>
      <c r="I87" s="13">
        <v>86</v>
      </c>
      <c r="J87" s="13">
        <v>1</v>
      </c>
      <c r="L87" s="13">
        <f t="shared" si="20"/>
        <v>-4534224.5871043196</v>
      </c>
      <c r="M87" s="13">
        <f t="shared" si="21"/>
        <v>1817357.0660854119</v>
      </c>
      <c r="N87" s="13">
        <f t="shared" si="22"/>
        <v>0</v>
      </c>
      <c r="O87" s="13">
        <f t="shared" si="23"/>
        <v>22360593.968137931</v>
      </c>
      <c r="P87" s="13">
        <f t="shared" si="24"/>
        <v>21296425.604193803</v>
      </c>
      <c r="Q87" s="13">
        <f t="shared" si="25"/>
        <v>-9196221.9233739544</v>
      </c>
      <c r="R87" s="13">
        <f t="shared" si="26"/>
        <v>0</v>
      </c>
      <c r="S87" s="13">
        <f t="shared" si="27"/>
        <v>-1842785.6864118434</v>
      </c>
      <c r="T87" s="13">
        <f t="shared" si="28"/>
        <v>-655118.487577099</v>
      </c>
      <c r="U87" s="13">
        <f t="shared" si="29"/>
        <v>29246025.953949932</v>
      </c>
    </row>
    <row r="88" spans="1:21" x14ac:dyDescent="0.25">
      <c r="A88" s="14">
        <v>40969</v>
      </c>
      <c r="B88" s="15">
        <v>28941829.27</v>
      </c>
      <c r="C88" s="13">
        <v>533.91</v>
      </c>
      <c r="D88" s="13">
        <v>0.22</v>
      </c>
      <c r="E88" s="13">
        <v>246.3</v>
      </c>
      <c r="F88" s="13">
        <v>22</v>
      </c>
      <c r="G88" s="13">
        <v>22</v>
      </c>
      <c r="H88" s="13">
        <v>1</v>
      </c>
      <c r="I88" s="13">
        <v>87</v>
      </c>
      <c r="J88" s="13">
        <v>1</v>
      </c>
      <c r="L88" s="13">
        <f t="shared" si="20"/>
        <v>-4534224.5871043196</v>
      </c>
      <c r="M88" s="13">
        <f t="shared" si="21"/>
        <v>1492203.1697864854</v>
      </c>
      <c r="N88" s="13">
        <f t="shared" si="22"/>
        <v>3950.2880479585165</v>
      </c>
      <c r="O88" s="13">
        <f t="shared" si="23"/>
        <v>22127016.04802078</v>
      </c>
      <c r="P88" s="13">
        <f t="shared" si="24"/>
        <v>23426068.164613184</v>
      </c>
      <c r="Q88" s="13">
        <f t="shared" si="25"/>
        <v>-9634137.2530584279</v>
      </c>
      <c r="R88" s="13">
        <f t="shared" si="26"/>
        <v>1009449.64079478</v>
      </c>
      <c r="S88" s="13">
        <f t="shared" si="27"/>
        <v>-1864213.4269515162</v>
      </c>
      <c r="T88" s="13">
        <f t="shared" si="28"/>
        <v>-655118.487577099</v>
      </c>
      <c r="U88" s="13">
        <f t="shared" si="29"/>
        <v>31370993.556571819</v>
      </c>
    </row>
    <row r="89" spans="1:21" x14ac:dyDescent="0.25">
      <c r="A89" s="14">
        <v>41000</v>
      </c>
      <c r="B89" s="15">
        <v>26737547.239999998</v>
      </c>
      <c r="C89" s="13">
        <v>312.88</v>
      </c>
      <c r="D89" s="13">
        <v>0.32</v>
      </c>
      <c r="E89" s="13">
        <v>252</v>
      </c>
      <c r="F89" s="13">
        <v>19</v>
      </c>
      <c r="G89" s="13">
        <v>21</v>
      </c>
      <c r="H89" s="13">
        <v>1</v>
      </c>
      <c r="I89" s="13">
        <v>88</v>
      </c>
      <c r="J89" s="13">
        <v>1</v>
      </c>
      <c r="L89" s="13">
        <f t="shared" si="20"/>
        <v>-4534224.5871043196</v>
      </c>
      <c r="M89" s="13">
        <f t="shared" si="21"/>
        <v>874455.48456255847</v>
      </c>
      <c r="N89" s="13">
        <f t="shared" si="22"/>
        <v>5745.873524303297</v>
      </c>
      <c r="O89" s="13">
        <f t="shared" si="23"/>
        <v>22639090.719046839</v>
      </c>
      <c r="P89" s="13">
        <f t="shared" si="24"/>
        <v>20231604.323984113</v>
      </c>
      <c r="Q89" s="13">
        <f t="shared" si="25"/>
        <v>-9196221.9233739544</v>
      </c>
      <c r="R89" s="13">
        <f t="shared" si="26"/>
        <v>1009449.64079478</v>
      </c>
      <c r="S89" s="13">
        <f t="shared" si="27"/>
        <v>-1885641.1674911887</v>
      </c>
      <c r="T89" s="13">
        <f t="shared" si="28"/>
        <v>-655118.487577099</v>
      </c>
      <c r="U89" s="13">
        <f t="shared" si="29"/>
        <v>28489139.876366034</v>
      </c>
    </row>
    <row r="90" spans="1:21" x14ac:dyDescent="0.25">
      <c r="A90" s="14">
        <v>41030</v>
      </c>
      <c r="B90" s="15">
        <v>28675336.140000001</v>
      </c>
      <c r="C90" s="13">
        <v>145.96</v>
      </c>
      <c r="D90" s="13">
        <v>16.98</v>
      </c>
      <c r="E90" s="13">
        <v>258.5</v>
      </c>
      <c r="F90" s="13">
        <v>22</v>
      </c>
      <c r="G90" s="13">
        <v>23</v>
      </c>
      <c r="H90" s="13">
        <v>1</v>
      </c>
      <c r="I90" s="13">
        <v>89</v>
      </c>
      <c r="J90" s="13">
        <v>1</v>
      </c>
      <c r="L90" s="13">
        <f t="shared" si="20"/>
        <v>-4534224.5871043196</v>
      </c>
      <c r="M90" s="13">
        <f t="shared" si="21"/>
        <v>407937.61993975658</v>
      </c>
      <c r="N90" s="13">
        <f t="shared" si="22"/>
        <v>304890.41388334369</v>
      </c>
      <c r="O90" s="13">
        <f t="shared" si="23"/>
        <v>23223035.519339714</v>
      </c>
      <c r="P90" s="13">
        <f t="shared" si="24"/>
        <v>23426068.164613184</v>
      </c>
      <c r="Q90" s="13">
        <f t="shared" si="25"/>
        <v>-10072052.582742902</v>
      </c>
      <c r="R90" s="13">
        <f t="shared" si="26"/>
        <v>1009449.64079478</v>
      </c>
      <c r="S90" s="13">
        <f t="shared" si="27"/>
        <v>-1907068.9080308613</v>
      </c>
      <c r="T90" s="13">
        <f t="shared" si="28"/>
        <v>-655118.487577099</v>
      </c>
      <c r="U90" s="13">
        <f t="shared" si="29"/>
        <v>31202916.793115597</v>
      </c>
    </row>
    <row r="91" spans="1:21" x14ac:dyDescent="0.25">
      <c r="A91" s="14">
        <v>41061</v>
      </c>
      <c r="B91" s="15">
        <v>28636406.940000001</v>
      </c>
      <c r="C91" s="13">
        <v>30.95</v>
      </c>
      <c r="D91" s="13">
        <v>59.64</v>
      </c>
      <c r="E91" s="13">
        <v>263.39999999999998</v>
      </c>
      <c r="F91" s="13">
        <v>21</v>
      </c>
      <c r="G91" s="13">
        <v>21</v>
      </c>
      <c r="H91" s="13">
        <v>0</v>
      </c>
      <c r="I91" s="13">
        <v>90</v>
      </c>
      <c r="J91" s="13">
        <v>1</v>
      </c>
      <c r="L91" s="13">
        <f t="shared" si="20"/>
        <v>-4534224.5871043196</v>
      </c>
      <c r="M91" s="13">
        <f t="shared" si="21"/>
        <v>86500.886113561704</v>
      </c>
      <c r="N91" s="13">
        <f t="shared" si="22"/>
        <v>1070887.1780920269</v>
      </c>
      <c r="O91" s="13">
        <f t="shared" si="23"/>
        <v>23663240.061098956</v>
      </c>
      <c r="P91" s="13">
        <f t="shared" si="24"/>
        <v>22361246.884403493</v>
      </c>
      <c r="Q91" s="13">
        <f t="shared" si="25"/>
        <v>-9196221.9233739544</v>
      </c>
      <c r="R91" s="13">
        <f t="shared" si="26"/>
        <v>0</v>
      </c>
      <c r="S91" s="13">
        <f t="shared" si="27"/>
        <v>-1928496.6485705338</v>
      </c>
      <c r="T91" s="13">
        <f t="shared" si="28"/>
        <v>-655118.487577099</v>
      </c>
      <c r="U91" s="13">
        <f t="shared" si="29"/>
        <v>30867813.363082133</v>
      </c>
    </row>
    <row r="92" spans="1:21" x14ac:dyDescent="0.25">
      <c r="A92" s="14">
        <v>41091</v>
      </c>
      <c r="B92" s="15">
        <v>28216382.289999999</v>
      </c>
      <c r="C92" s="13">
        <v>6</v>
      </c>
      <c r="D92" s="13">
        <v>109.95</v>
      </c>
      <c r="E92" s="13">
        <v>267</v>
      </c>
      <c r="F92" s="13">
        <v>21</v>
      </c>
      <c r="G92" s="13">
        <v>22</v>
      </c>
      <c r="H92" s="13">
        <v>0</v>
      </c>
      <c r="I92" s="13">
        <v>91</v>
      </c>
      <c r="J92" s="13">
        <v>1</v>
      </c>
      <c r="L92" s="13">
        <f t="shared" si="20"/>
        <v>-4534224.5871043196</v>
      </c>
      <c r="M92" s="13">
        <f t="shared" si="21"/>
        <v>16769.154012322138</v>
      </c>
      <c r="N92" s="13">
        <f t="shared" si="22"/>
        <v>1974246.2312410858</v>
      </c>
      <c r="O92" s="13">
        <f t="shared" si="23"/>
        <v>23986655.642799627</v>
      </c>
      <c r="P92" s="13">
        <f t="shared" si="24"/>
        <v>22361246.884403493</v>
      </c>
      <c r="Q92" s="13">
        <f t="shared" si="25"/>
        <v>-9634137.2530584279</v>
      </c>
      <c r="R92" s="13">
        <f t="shared" si="26"/>
        <v>0</v>
      </c>
      <c r="S92" s="13">
        <f t="shared" si="27"/>
        <v>-1949924.3891102064</v>
      </c>
      <c r="T92" s="13">
        <f t="shared" si="28"/>
        <v>-655118.487577099</v>
      </c>
      <c r="U92" s="13">
        <f t="shared" si="29"/>
        <v>31565513.195606474</v>
      </c>
    </row>
    <row r="93" spans="1:21" x14ac:dyDescent="0.25">
      <c r="A93" s="14">
        <v>41122</v>
      </c>
      <c r="B93" s="15">
        <v>29263744.030000001</v>
      </c>
      <c r="C93" s="13">
        <v>11.72</v>
      </c>
      <c r="D93" s="13">
        <v>76.849999999999994</v>
      </c>
      <c r="E93" s="13">
        <v>269.3</v>
      </c>
      <c r="F93" s="13">
        <v>22</v>
      </c>
      <c r="G93" s="13">
        <v>23</v>
      </c>
      <c r="H93" s="13">
        <v>0</v>
      </c>
      <c r="I93" s="13">
        <v>92</v>
      </c>
      <c r="J93" s="13">
        <v>1</v>
      </c>
      <c r="L93" s="13">
        <f t="shared" si="20"/>
        <v>-4534224.5871043196</v>
      </c>
      <c r="M93" s="13">
        <f t="shared" si="21"/>
        <v>32755.747504069248</v>
      </c>
      <c r="N93" s="13">
        <f t="shared" si="22"/>
        <v>1379907.4385709635</v>
      </c>
      <c r="O93" s="13">
        <f t="shared" si="23"/>
        <v>24193282.264441725</v>
      </c>
      <c r="P93" s="13">
        <f t="shared" si="24"/>
        <v>23426068.164613184</v>
      </c>
      <c r="Q93" s="13">
        <f t="shared" si="25"/>
        <v>-10072052.582742902</v>
      </c>
      <c r="R93" s="13">
        <f t="shared" si="26"/>
        <v>0</v>
      </c>
      <c r="S93" s="13">
        <f t="shared" si="27"/>
        <v>-1971352.1296498792</v>
      </c>
      <c r="T93" s="13">
        <f t="shared" si="28"/>
        <v>-655118.487577099</v>
      </c>
      <c r="U93" s="13">
        <f t="shared" si="29"/>
        <v>31799265.828055751</v>
      </c>
    </row>
    <row r="94" spans="1:21" x14ac:dyDescent="0.25">
      <c r="A94" s="14">
        <v>41153</v>
      </c>
      <c r="B94" s="15">
        <v>26743185.82</v>
      </c>
      <c r="C94" s="13">
        <v>72.849999999999994</v>
      </c>
      <c r="D94" s="13">
        <v>24.35</v>
      </c>
      <c r="E94" s="13">
        <v>267.2</v>
      </c>
      <c r="F94" s="13">
        <v>19</v>
      </c>
      <c r="G94" s="13">
        <v>20</v>
      </c>
      <c r="H94" s="13">
        <v>1</v>
      </c>
      <c r="I94" s="13">
        <v>93</v>
      </c>
      <c r="J94" s="13">
        <v>1</v>
      </c>
      <c r="L94" s="13">
        <f t="shared" si="20"/>
        <v>-4534224.5871043196</v>
      </c>
      <c r="M94" s="13">
        <f t="shared" si="21"/>
        <v>203605.47829961131</v>
      </c>
      <c r="N94" s="13">
        <f t="shared" si="22"/>
        <v>437225.06348995399</v>
      </c>
      <c r="O94" s="13">
        <f t="shared" si="23"/>
        <v>24004623.17511633</v>
      </c>
      <c r="P94" s="13">
        <f t="shared" si="24"/>
        <v>20231604.323984113</v>
      </c>
      <c r="Q94" s="13">
        <f t="shared" si="25"/>
        <v>-8758306.5936894789</v>
      </c>
      <c r="R94" s="13">
        <f t="shared" si="26"/>
        <v>1009449.64079478</v>
      </c>
      <c r="S94" s="13">
        <f t="shared" si="27"/>
        <v>-1992779.8701895517</v>
      </c>
      <c r="T94" s="13">
        <f t="shared" si="28"/>
        <v>-655118.487577099</v>
      </c>
      <c r="U94" s="13">
        <f t="shared" si="29"/>
        <v>29946078.143124338</v>
      </c>
    </row>
    <row r="95" spans="1:21" x14ac:dyDescent="0.25">
      <c r="A95" s="14">
        <v>41183</v>
      </c>
      <c r="B95" s="15">
        <v>28213278.420000002</v>
      </c>
      <c r="C95" s="13">
        <v>241.64</v>
      </c>
      <c r="D95" s="13">
        <v>3.42</v>
      </c>
      <c r="E95" s="13">
        <v>261.39999999999998</v>
      </c>
      <c r="F95" s="13">
        <v>22</v>
      </c>
      <c r="G95" s="13">
        <v>23</v>
      </c>
      <c r="H95" s="13">
        <v>1</v>
      </c>
      <c r="I95" s="13">
        <v>94</v>
      </c>
      <c r="J95" s="13">
        <v>1</v>
      </c>
      <c r="L95" s="13">
        <f t="shared" si="20"/>
        <v>-4534224.5871043196</v>
      </c>
      <c r="M95" s="13">
        <f t="shared" si="21"/>
        <v>675349.72925625357</v>
      </c>
      <c r="N95" s="13">
        <f t="shared" si="22"/>
        <v>61409.023290991478</v>
      </c>
      <c r="O95" s="13">
        <f t="shared" si="23"/>
        <v>23483564.737931918</v>
      </c>
      <c r="P95" s="13">
        <f t="shared" si="24"/>
        <v>23426068.164613184</v>
      </c>
      <c r="Q95" s="13">
        <f t="shared" si="25"/>
        <v>-10072052.582742902</v>
      </c>
      <c r="R95" s="13">
        <f t="shared" si="26"/>
        <v>1009449.64079478</v>
      </c>
      <c r="S95" s="13">
        <f t="shared" si="27"/>
        <v>-2014207.6107292243</v>
      </c>
      <c r="T95" s="13">
        <f t="shared" si="28"/>
        <v>-655118.487577099</v>
      </c>
      <c r="U95" s="13">
        <f t="shared" si="29"/>
        <v>31380238.027733576</v>
      </c>
    </row>
    <row r="96" spans="1:21" x14ac:dyDescent="0.25">
      <c r="A96" s="14">
        <v>41214</v>
      </c>
      <c r="B96" s="15">
        <v>27206935.859999999</v>
      </c>
      <c r="C96" s="13">
        <v>414.34</v>
      </c>
      <c r="D96" s="13">
        <v>0</v>
      </c>
      <c r="E96" s="13">
        <v>256.3</v>
      </c>
      <c r="F96" s="13">
        <v>22</v>
      </c>
      <c r="G96" s="13">
        <v>22</v>
      </c>
      <c r="H96" s="13">
        <v>1</v>
      </c>
      <c r="I96" s="13">
        <v>95</v>
      </c>
      <c r="J96" s="13">
        <v>1</v>
      </c>
      <c r="L96" s="13">
        <f t="shared" si="20"/>
        <v>-4534224.5871043196</v>
      </c>
      <c r="M96" s="13">
        <f t="shared" si="21"/>
        <v>1158021.8789109257</v>
      </c>
      <c r="N96" s="13">
        <f t="shared" si="22"/>
        <v>0</v>
      </c>
      <c r="O96" s="13">
        <f t="shared" si="23"/>
        <v>23025392.663855974</v>
      </c>
      <c r="P96" s="13">
        <f t="shared" si="24"/>
        <v>23426068.164613184</v>
      </c>
      <c r="Q96" s="13">
        <f t="shared" si="25"/>
        <v>-9634137.2530584279</v>
      </c>
      <c r="R96" s="13">
        <f t="shared" si="26"/>
        <v>1009449.64079478</v>
      </c>
      <c r="S96" s="13">
        <f t="shared" si="27"/>
        <v>-2035635.3512688968</v>
      </c>
      <c r="T96" s="13">
        <f t="shared" si="28"/>
        <v>-655118.487577099</v>
      </c>
      <c r="U96" s="13">
        <f t="shared" si="29"/>
        <v>31759816.669166122</v>
      </c>
    </row>
    <row r="97" spans="1:21" x14ac:dyDescent="0.25">
      <c r="A97" s="14">
        <v>41244</v>
      </c>
      <c r="B97" s="15">
        <v>23049835.23</v>
      </c>
      <c r="C97" s="13">
        <v>630.9</v>
      </c>
      <c r="D97" s="13">
        <v>0</v>
      </c>
      <c r="E97" s="13">
        <v>254.9</v>
      </c>
      <c r="F97" s="13">
        <v>19</v>
      </c>
      <c r="G97" s="13">
        <v>21</v>
      </c>
      <c r="H97" s="13">
        <v>0</v>
      </c>
      <c r="I97" s="13">
        <v>96</v>
      </c>
      <c r="J97" s="13">
        <v>1</v>
      </c>
      <c r="L97" s="13">
        <f t="shared" si="20"/>
        <v>-4534224.5871043196</v>
      </c>
      <c r="M97" s="13">
        <f t="shared" si="21"/>
        <v>1763276.5443956729</v>
      </c>
      <c r="N97" s="13">
        <f t="shared" si="22"/>
        <v>0</v>
      </c>
      <c r="O97" s="13">
        <f t="shared" si="23"/>
        <v>22899619.937639046</v>
      </c>
      <c r="P97" s="13">
        <f t="shared" si="24"/>
        <v>20231604.323984113</v>
      </c>
      <c r="Q97" s="13">
        <f t="shared" si="25"/>
        <v>-9196221.9233739544</v>
      </c>
      <c r="R97" s="13">
        <f t="shared" si="26"/>
        <v>0</v>
      </c>
      <c r="S97" s="13">
        <f t="shared" si="27"/>
        <v>-2057063.0918085696</v>
      </c>
      <c r="T97" s="13">
        <f t="shared" si="28"/>
        <v>-655118.487577099</v>
      </c>
      <c r="U97" s="13">
        <f t="shared" si="29"/>
        <v>28451872.716154888</v>
      </c>
    </row>
    <row r="98" spans="1:21" x14ac:dyDescent="0.25">
      <c r="A98" s="14">
        <v>41275</v>
      </c>
      <c r="B98" s="15">
        <v>27317046.300000001</v>
      </c>
      <c r="C98" s="13">
        <v>716.23</v>
      </c>
      <c r="D98" s="13">
        <v>0</v>
      </c>
      <c r="E98" s="13">
        <v>253.9</v>
      </c>
      <c r="F98" s="13">
        <v>22</v>
      </c>
      <c r="G98" s="13">
        <v>23</v>
      </c>
      <c r="H98" s="13">
        <v>0</v>
      </c>
      <c r="I98" s="13">
        <v>97</v>
      </c>
      <c r="J98" s="13">
        <v>1</v>
      </c>
      <c r="L98" s="13">
        <f t="shared" ref="L98:L133" si="30">const</f>
        <v>-4534224.5871043196</v>
      </c>
      <c r="M98" s="13">
        <f t="shared" ref="M98:M133" si="31">LondonHDD*C98</f>
        <v>2001761.8630409143</v>
      </c>
      <c r="N98" s="13">
        <f t="shared" ref="N98:N133" si="32">LondonCDD*D98</f>
        <v>0</v>
      </c>
      <c r="O98" s="13">
        <f t="shared" ref="O98:O133" si="33">LONFTE*E98</f>
        <v>22809782.276055526</v>
      </c>
      <c r="P98" s="13">
        <f t="shared" ref="P98:P133" si="34">PeakDays*F98</f>
        <v>23426068.164613184</v>
      </c>
      <c r="Q98" s="13">
        <f t="shared" ref="Q98:Q133" si="35">WorkDays*G98</f>
        <v>-10072052.582742902</v>
      </c>
      <c r="R98" s="13">
        <f t="shared" ref="R98:R133" si="36">Shoulder1*H98</f>
        <v>0</v>
      </c>
      <c r="S98" s="13">
        <f t="shared" ref="S98:S133" si="37">Increment*I98</f>
        <v>-2078490.8323482422</v>
      </c>
      <c r="T98" s="13">
        <f t="shared" ref="T98:T133" si="38">Recession*J98</f>
        <v>-655118.487577099</v>
      </c>
      <c r="U98" s="13">
        <f t="shared" ref="U98:U129" si="39">SUM(L98:T98)</f>
        <v>30897725.813937064</v>
      </c>
    </row>
    <row r="99" spans="1:21" x14ac:dyDescent="0.25">
      <c r="A99" s="17">
        <v>41306</v>
      </c>
      <c r="B99" s="15">
        <v>24852352.550000001</v>
      </c>
      <c r="C99" s="13">
        <v>650.25</v>
      </c>
      <c r="D99" s="13">
        <v>0</v>
      </c>
      <c r="E99" s="13">
        <v>249.1</v>
      </c>
      <c r="F99" s="13">
        <v>19</v>
      </c>
      <c r="G99" s="13">
        <v>20</v>
      </c>
      <c r="H99" s="13">
        <v>0</v>
      </c>
      <c r="I99" s="13">
        <v>98</v>
      </c>
      <c r="J99" s="13">
        <v>1</v>
      </c>
      <c r="L99" s="13">
        <f t="shared" si="30"/>
        <v>-4534224.5871043196</v>
      </c>
      <c r="M99" s="13">
        <f t="shared" si="31"/>
        <v>1817357.0660854119</v>
      </c>
      <c r="N99" s="13">
        <f t="shared" si="32"/>
        <v>0</v>
      </c>
      <c r="O99" s="13">
        <f t="shared" si="33"/>
        <v>22378561.500454634</v>
      </c>
      <c r="P99" s="13">
        <f t="shared" si="34"/>
        <v>20231604.323984113</v>
      </c>
      <c r="Q99" s="13">
        <f t="shared" si="35"/>
        <v>-8758306.5936894789</v>
      </c>
      <c r="R99" s="13">
        <f t="shared" si="36"/>
        <v>0</v>
      </c>
      <c r="S99" s="13">
        <f t="shared" si="37"/>
        <v>-2099918.5728879147</v>
      </c>
      <c r="T99" s="13">
        <f t="shared" si="38"/>
        <v>-655118.487577099</v>
      </c>
      <c r="U99" s="13">
        <f t="shared" si="39"/>
        <v>28379954.649265349</v>
      </c>
    </row>
    <row r="100" spans="1:21" x14ac:dyDescent="0.25">
      <c r="A100" s="14">
        <v>41334</v>
      </c>
      <c r="B100" s="15">
        <v>26240968.920000002</v>
      </c>
      <c r="C100" s="13">
        <v>533.91</v>
      </c>
      <c r="D100" s="13">
        <v>0.22</v>
      </c>
      <c r="E100" s="13">
        <v>247.6</v>
      </c>
      <c r="F100" s="13">
        <v>20</v>
      </c>
      <c r="G100" s="13">
        <v>21</v>
      </c>
      <c r="H100" s="13">
        <v>1</v>
      </c>
      <c r="I100" s="13">
        <v>99</v>
      </c>
      <c r="J100" s="13">
        <v>1</v>
      </c>
      <c r="L100" s="13">
        <f t="shared" si="30"/>
        <v>-4534224.5871043196</v>
      </c>
      <c r="M100" s="13">
        <f t="shared" si="31"/>
        <v>1492203.1697864854</v>
      </c>
      <c r="N100" s="13">
        <f t="shared" si="32"/>
        <v>3950.2880479585165</v>
      </c>
      <c r="O100" s="13">
        <f t="shared" si="33"/>
        <v>22243805.008079354</v>
      </c>
      <c r="P100" s="13">
        <f t="shared" si="34"/>
        <v>21296425.604193803</v>
      </c>
      <c r="Q100" s="13">
        <f t="shared" si="35"/>
        <v>-9196221.9233739544</v>
      </c>
      <c r="R100" s="13">
        <f t="shared" si="36"/>
        <v>1009449.64079478</v>
      </c>
      <c r="S100" s="13">
        <f t="shared" si="37"/>
        <v>-2121346.3134275875</v>
      </c>
      <c r="T100" s="13">
        <f t="shared" si="38"/>
        <v>-655118.487577099</v>
      </c>
      <c r="U100" s="13">
        <f t="shared" si="39"/>
        <v>29538922.399419423</v>
      </c>
    </row>
    <row r="101" spans="1:21" x14ac:dyDescent="0.25">
      <c r="A101" s="14">
        <v>41365</v>
      </c>
      <c r="B101" s="15">
        <v>26202006.09</v>
      </c>
      <c r="C101" s="13">
        <v>312.88</v>
      </c>
      <c r="D101" s="13">
        <v>0.32</v>
      </c>
      <c r="E101" s="13">
        <v>248.1</v>
      </c>
      <c r="F101" s="13">
        <v>21</v>
      </c>
      <c r="G101" s="13">
        <v>22</v>
      </c>
      <c r="H101" s="13">
        <v>1</v>
      </c>
      <c r="I101" s="13">
        <v>100</v>
      </c>
      <c r="J101" s="13">
        <v>1</v>
      </c>
      <c r="L101" s="13">
        <f t="shared" si="30"/>
        <v>-4534224.5871043196</v>
      </c>
      <c r="M101" s="13">
        <f t="shared" si="31"/>
        <v>874455.48456255847</v>
      </c>
      <c r="N101" s="13">
        <f t="shared" si="32"/>
        <v>5745.873524303297</v>
      </c>
      <c r="O101" s="13">
        <f t="shared" si="33"/>
        <v>22288723.838871114</v>
      </c>
      <c r="P101" s="13">
        <f t="shared" si="34"/>
        <v>22361246.884403493</v>
      </c>
      <c r="Q101" s="13">
        <f t="shared" si="35"/>
        <v>-9634137.2530584279</v>
      </c>
      <c r="R101" s="13">
        <f t="shared" si="36"/>
        <v>1009449.64079478</v>
      </c>
      <c r="S101" s="13">
        <f t="shared" si="37"/>
        <v>-2142774.0539672598</v>
      </c>
      <c r="T101" s="13">
        <f t="shared" si="38"/>
        <v>-655118.487577099</v>
      </c>
      <c r="U101" s="13">
        <f t="shared" si="39"/>
        <v>29573367.340449147</v>
      </c>
    </row>
    <row r="102" spans="1:21" x14ac:dyDescent="0.25">
      <c r="A102" s="14">
        <v>41395</v>
      </c>
      <c r="B102" s="15">
        <v>26736657.100000001</v>
      </c>
      <c r="C102" s="13">
        <v>145.96</v>
      </c>
      <c r="D102" s="13">
        <v>16.98</v>
      </c>
      <c r="E102" s="13">
        <v>255.6</v>
      </c>
      <c r="F102" s="13">
        <v>22</v>
      </c>
      <c r="G102" s="13">
        <v>23</v>
      </c>
      <c r="H102" s="13">
        <v>1</v>
      </c>
      <c r="I102" s="13">
        <v>101</v>
      </c>
      <c r="J102" s="13">
        <v>1</v>
      </c>
      <c r="L102" s="13">
        <f t="shared" si="30"/>
        <v>-4534224.5871043196</v>
      </c>
      <c r="M102" s="13">
        <f t="shared" si="31"/>
        <v>407937.61993975658</v>
      </c>
      <c r="N102" s="13">
        <f t="shared" si="32"/>
        <v>304890.41388334369</v>
      </c>
      <c r="O102" s="13">
        <f t="shared" si="33"/>
        <v>22962506.30074751</v>
      </c>
      <c r="P102" s="13">
        <f t="shared" si="34"/>
        <v>23426068.164613184</v>
      </c>
      <c r="Q102" s="13">
        <f t="shared" si="35"/>
        <v>-10072052.582742902</v>
      </c>
      <c r="R102" s="13">
        <f t="shared" si="36"/>
        <v>1009449.64079478</v>
      </c>
      <c r="S102" s="13">
        <f t="shared" si="37"/>
        <v>-2164201.7945069326</v>
      </c>
      <c r="T102" s="13">
        <f t="shared" si="38"/>
        <v>-655118.487577099</v>
      </c>
      <c r="U102" s="13">
        <f t="shared" si="39"/>
        <v>30685254.688047323</v>
      </c>
    </row>
    <row r="103" spans="1:21" x14ac:dyDescent="0.25">
      <c r="A103" s="14">
        <v>41426</v>
      </c>
      <c r="B103" s="15">
        <v>26388934.260000002</v>
      </c>
      <c r="C103" s="13">
        <v>30.95</v>
      </c>
      <c r="D103" s="13">
        <v>59.64</v>
      </c>
      <c r="E103" s="13">
        <v>263</v>
      </c>
      <c r="F103" s="13">
        <v>20</v>
      </c>
      <c r="G103" s="13">
        <v>20</v>
      </c>
      <c r="H103" s="13">
        <v>0</v>
      </c>
      <c r="I103" s="13">
        <v>102</v>
      </c>
      <c r="J103" s="13">
        <v>1</v>
      </c>
      <c r="L103" s="13">
        <f t="shared" si="30"/>
        <v>-4534224.5871043196</v>
      </c>
      <c r="M103" s="13">
        <f t="shared" si="31"/>
        <v>86500.886113561704</v>
      </c>
      <c r="N103" s="13">
        <f t="shared" si="32"/>
        <v>1070887.1780920269</v>
      </c>
      <c r="O103" s="13">
        <f t="shared" si="33"/>
        <v>23627304.996465553</v>
      </c>
      <c r="P103" s="13">
        <f t="shared" si="34"/>
        <v>21296425.604193803</v>
      </c>
      <c r="Q103" s="13">
        <f t="shared" si="35"/>
        <v>-8758306.5936894789</v>
      </c>
      <c r="R103" s="13">
        <f t="shared" si="36"/>
        <v>0</v>
      </c>
      <c r="S103" s="13">
        <f t="shared" si="37"/>
        <v>-2185629.5350466049</v>
      </c>
      <c r="T103" s="13">
        <f t="shared" si="38"/>
        <v>-655118.487577099</v>
      </c>
      <c r="U103" s="13">
        <f t="shared" si="39"/>
        <v>29947839.46144744</v>
      </c>
    </row>
    <row r="104" spans="1:21" x14ac:dyDescent="0.25">
      <c r="A104" s="14">
        <v>41456</v>
      </c>
      <c r="B104" s="15">
        <v>25942290.079999998</v>
      </c>
      <c r="C104" s="13">
        <v>6</v>
      </c>
      <c r="D104" s="13">
        <v>109.95</v>
      </c>
      <c r="E104" s="13">
        <v>267.39999999999998</v>
      </c>
      <c r="F104" s="13">
        <v>22</v>
      </c>
      <c r="G104" s="13">
        <v>23</v>
      </c>
      <c r="H104" s="13">
        <v>0</v>
      </c>
      <c r="I104" s="13">
        <v>103</v>
      </c>
      <c r="J104" s="13">
        <v>1</v>
      </c>
      <c r="L104" s="13">
        <f t="shared" si="30"/>
        <v>-4534224.5871043196</v>
      </c>
      <c r="M104" s="13">
        <f t="shared" si="31"/>
        <v>16769.154012322138</v>
      </c>
      <c r="N104" s="13">
        <f t="shared" si="32"/>
        <v>1974246.2312410858</v>
      </c>
      <c r="O104" s="13">
        <f t="shared" si="33"/>
        <v>24022590.707433034</v>
      </c>
      <c r="P104" s="13">
        <f t="shared" si="34"/>
        <v>23426068.164613184</v>
      </c>
      <c r="Q104" s="13">
        <f t="shared" si="35"/>
        <v>-10072052.582742902</v>
      </c>
      <c r="R104" s="13">
        <f t="shared" si="36"/>
        <v>0</v>
      </c>
      <c r="S104" s="13">
        <f t="shared" si="37"/>
        <v>-2207057.2755862777</v>
      </c>
      <c r="T104" s="13">
        <f t="shared" si="38"/>
        <v>-655118.487577099</v>
      </c>
      <c r="U104" s="13">
        <f t="shared" si="39"/>
        <v>31971221.324289035</v>
      </c>
    </row>
    <row r="105" spans="1:21" x14ac:dyDescent="0.25">
      <c r="A105" s="14">
        <v>41487</v>
      </c>
      <c r="B105" s="15">
        <v>27379442.91</v>
      </c>
      <c r="C105" s="13">
        <v>11.72</v>
      </c>
      <c r="D105" s="13">
        <v>76.849999999999994</v>
      </c>
      <c r="E105" s="13">
        <v>266.5</v>
      </c>
      <c r="F105" s="13">
        <v>21</v>
      </c>
      <c r="G105" s="13">
        <v>22</v>
      </c>
      <c r="H105" s="13">
        <v>0</v>
      </c>
      <c r="I105" s="13">
        <v>104</v>
      </c>
      <c r="J105" s="13">
        <v>1</v>
      </c>
      <c r="L105" s="13">
        <f t="shared" si="30"/>
        <v>-4534224.5871043196</v>
      </c>
      <c r="M105" s="13">
        <f t="shared" si="31"/>
        <v>32755.747504069248</v>
      </c>
      <c r="N105" s="13">
        <f t="shared" si="32"/>
        <v>1379907.4385709635</v>
      </c>
      <c r="O105" s="13">
        <f t="shared" si="33"/>
        <v>23941736.812007867</v>
      </c>
      <c r="P105" s="13">
        <f t="shared" si="34"/>
        <v>22361246.884403493</v>
      </c>
      <c r="Q105" s="13">
        <f t="shared" si="35"/>
        <v>-9634137.2530584279</v>
      </c>
      <c r="R105" s="13">
        <f t="shared" si="36"/>
        <v>0</v>
      </c>
      <c r="S105" s="13">
        <f t="shared" si="37"/>
        <v>-2228485.0161259505</v>
      </c>
      <c r="T105" s="13">
        <f t="shared" si="38"/>
        <v>-655118.487577099</v>
      </c>
      <c r="U105" s="13">
        <f t="shared" si="39"/>
        <v>30663681.538620591</v>
      </c>
    </row>
    <row r="106" spans="1:21" x14ac:dyDescent="0.25">
      <c r="A106" s="14">
        <v>41518</v>
      </c>
      <c r="B106" s="15">
        <v>26701681.050000001</v>
      </c>
      <c r="C106" s="13">
        <v>72.849999999999994</v>
      </c>
      <c r="D106" s="13">
        <v>24.35</v>
      </c>
      <c r="E106" s="13">
        <v>263.10000000000002</v>
      </c>
      <c r="F106" s="13">
        <v>20</v>
      </c>
      <c r="G106" s="13">
        <v>21</v>
      </c>
      <c r="H106" s="13">
        <v>1</v>
      </c>
      <c r="I106" s="13">
        <v>105</v>
      </c>
      <c r="J106" s="13">
        <v>1</v>
      </c>
      <c r="L106" s="13">
        <f t="shared" si="30"/>
        <v>-4534224.5871043196</v>
      </c>
      <c r="M106" s="13">
        <f t="shared" si="31"/>
        <v>203605.47829961131</v>
      </c>
      <c r="N106" s="13">
        <f t="shared" si="32"/>
        <v>437225.06348995399</v>
      </c>
      <c r="O106" s="13">
        <f t="shared" si="33"/>
        <v>23636288.762623906</v>
      </c>
      <c r="P106" s="13">
        <f t="shared" si="34"/>
        <v>21296425.604193803</v>
      </c>
      <c r="Q106" s="13">
        <f t="shared" si="35"/>
        <v>-9196221.9233739544</v>
      </c>
      <c r="R106" s="13">
        <f t="shared" si="36"/>
        <v>1009449.64079478</v>
      </c>
      <c r="S106" s="13">
        <f t="shared" si="37"/>
        <v>-2249912.7566656228</v>
      </c>
      <c r="T106" s="13">
        <f t="shared" si="38"/>
        <v>-655118.487577099</v>
      </c>
      <c r="U106" s="13">
        <f t="shared" si="39"/>
        <v>29947516.794681061</v>
      </c>
    </row>
    <row r="107" spans="1:21" x14ac:dyDescent="0.25">
      <c r="A107" s="14">
        <v>41548</v>
      </c>
      <c r="B107" s="15">
        <v>27887888.670000002</v>
      </c>
      <c r="C107" s="13">
        <v>241.64</v>
      </c>
      <c r="D107" s="13">
        <v>3.42</v>
      </c>
      <c r="E107" s="13">
        <v>259.39999999999998</v>
      </c>
      <c r="F107" s="13">
        <v>22</v>
      </c>
      <c r="G107" s="13">
        <v>23</v>
      </c>
      <c r="H107" s="13">
        <v>1</v>
      </c>
      <c r="I107" s="13">
        <v>106</v>
      </c>
      <c r="J107" s="13">
        <v>1</v>
      </c>
      <c r="L107" s="13">
        <f t="shared" si="30"/>
        <v>-4534224.5871043196</v>
      </c>
      <c r="M107" s="13">
        <f t="shared" si="31"/>
        <v>675349.72925625357</v>
      </c>
      <c r="N107" s="13">
        <f t="shared" si="32"/>
        <v>61409.023290991478</v>
      </c>
      <c r="O107" s="13">
        <f t="shared" si="33"/>
        <v>23303889.414764881</v>
      </c>
      <c r="P107" s="13">
        <f t="shared" si="34"/>
        <v>23426068.164613184</v>
      </c>
      <c r="Q107" s="13">
        <f t="shared" si="35"/>
        <v>-10072052.582742902</v>
      </c>
      <c r="R107" s="13">
        <f t="shared" si="36"/>
        <v>1009449.64079478</v>
      </c>
      <c r="S107" s="13">
        <f t="shared" si="37"/>
        <v>-2271340.4972052956</v>
      </c>
      <c r="T107" s="13">
        <f t="shared" si="38"/>
        <v>-655118.487577099</v>
      </c>
      <c r="U107" s="13">
        <f t="shared" si="39"/>
        <v>30943429.818090472</v>
      </c>
    </row>
    <row r="108" spans="1:21" x14ac:dyDescent="0.25">
      <c r="A108" s="17">
        <v>41579</v>
      </c>
      <c r="B108" s="15">
        <v>26710159.75</v>
      </c>
      <c r="C108" s="13">
        <v>414.34</v>
      </c>
      <c r="D108" s="13">
        <v>0</v>
      </c>
      <c r="E108" s="13">
        <v>259.10000000000002</v>
      </c>
      <c r="F108" s="13">
        <v>21</v>
      </c>
      <c r="G108" s="13">
        <v>21</v>
      </c>
      <c r="H108" s="13">
        <v>1</v>
      </c>
      <c r="I108" s="13">
        <v>107</v>
      </c>
      <c r="J108" s="13">
        <v>1</v>
      </c>
      <c r="L108" s="13">
        <f t="shared" si="30"/>
        <v>-4534224.5871043196</v>
      </c>
      <c r="M108" s="13">
        <f t="shared" si="31"/>
        <v>1158021.8789109257</v>
      </c>
      <c r="N108" s="13">
        <f t="shared" si="32"/>
        <v>0</v>
      </c>
      <c r="O108" s="13">
        <f t="shared" si="33"/>
        <v>23276938.116289828</v>
      </c>
      <c r="P108" s="13">
        <f t="shared" si="34"/>
        <v>22361246.884403493</v>
      </c>
      <c r="Q108" s="13">
        <f t="shared" si="35"/>
        <v>-9196221.9233739544</v>
      </c>
      <c r="R108" s="13">
        <f t="shared" si="36"/>
        <v>1009449.64079478</v>
      </c>
      <c r="S108" s="13">
        <f t="shared" si="37"/>
        <v>-2292768.2377449679</v>
      </c>
      <c r="T108" s="13">
        <f t="shared" si="38"/>
        <v>-655118.487577099</v>
      </c>
      <c r="U108" s="13">
        <f t="shared" si="39"/>
        <v>31127323.284598686</v>
      </c>
    </row>
    <row r="109" spans="1:21" x14ac:dyDescent="0.25">
      <c r="A109" s="14">
        <v>41609</v>
      </c>
      <c r="B109" s="15">
        <v>23202568.370000001</v>
      </c>
      <c r="C109" s="13">
        <v>630.9</v>
      </c>
      <c r="D109" s="13">
        <v>0</v>
      </c>
      <c r="E109" s="13">
        <v>257.89999999999998</v>
      </c>
      <c r="F109" s="13">
        <v>20</v>
      </c>
      <c r="G109" s="13">
        <v>22</v>
      </c>
      <c r="H109" s="13">
        <v>0</v>
      </c>
      <c r="I109" s="13">
        <v>108</v>
      </c>
      <c r="J109" s="13">
        <v>1</v>
      </c>
      <c r="L109" s="13">
        <f t="shared" si="30"/>
        <v>-4534224.5871043196</v>
      </c>
      <c r="M109" s="13">
        <f t="shared" si="31"/>
        <v>1763276.5443956729</v>
      </c>
      <c r="N109" s="13">
        <f t="shared" si="32"/>
        <v>0</v>
      </c>
      <c r="O109" s="13">
        <f t="shared" si="33"/>
        <v>23169132.9223896</v>
      </c>
      <c r="P109" s="13">
        <f t="shared" si="34"/>
        <v>21296425.604193803</v>
      </c>
      <c r="Q109" s="13">
        <f t="shared" si="35"/>
        <v>-9634137.2530584279</v>
      </c>
      <c r="R109" s="13">
        <f t="shared" si="36"/>
        <v>0</v>
      </c>
      <c r="S109" s="13">
        <f t="shared" si="37"/>
        <v>-2314195.9782846407</v>
      </c>
      <c r="T109" s="13">
        <f t="shared" si="38"/>
        <v>-655118.487577099</v>
      </c>
      <c r="U109" s="13">
        <f t="shared" si="39"/>
        <v>29091158.764954586</v>
      </c>
    </row>
    <row r="110" spans="1:21" x14ac:dyDescent="0.25">
      <c r="A110" s="17">
        <v>41640</v>
      </c>
      <c r="B110" s="15"/>
      <c r="C110" s="13">
        <v>716.23</v>
      </c>
      <c r="D110" s="13">
        <v>0</v>
      </c>
      <c r="E110" s="13">
        <v>255.45955451374309</v>
      </c>
      <c r="F110" s="13">
        <v>22</v>
      </c>
      <c r="G110" s="13">
        <v>23</v>
      </c>
      <c r="H110" s="13">
        <v>0</v>
      </c>
      <c r="I110" s="13">
        <v>109</v>
      </c>
      <c r="J110" s="13">
        <v>1</v>
      </c>
      <c r="L110" s="13">
        <f t="shared" si="30"/>
        <v>-4534224.5871043196</v>
      </c>
      <c r="M110" s="13">
        <f t="shared" si="31"/>
        <v>2001761.8630409143</v>
      </c>
      <c r="N110" s="13">
        <f t="shared" si="32"/>
        <v>0</v>
      </c>
      <c r="O110" s="13">
        <f t="shared" si="33"/>
        <v>22949889.006682228</v>
      </c>
      <c r="P110" s="13">
        <f t="shared" si="34"/>
        <v>23426068.164613184</v>
      </c>
      <c r="Q110" s="13">
        <f t="shared" si="35"/>
        <v>-10072052.582742902</v>
      </c>
      <c r="R110" s="13">
        <f t="shared" si="36"/>
        <v>0</v>
      </c>
      <c r="S110" s="13">
        <f t="shared" si="37"/>
        <v>-2335623.7188243135</v>
      </c>
      <c r="T110" s="13">
        <f t="shared" si="38"/>
        <v>-655118.487577099</v>
      </c>
      <c r="U110" s="13">
        <f t="shared" si="39"/>
        <v>30780699.658087697</v>
      </c>
    </row>
    <row r="111" spans="1:21" ht="15.75" x14ac:dyDescent="0.25">
      <c r="A111" s="14">
        <v>41671</v>
      </c>
      <c r="B111" s="18"/>
      <c r="C111" s="13">
        <v>650.25</v>
      </c>
      <c r="D111" s="13">
        <v>0</v>
      </c>
      <c r="E111" s="13">
        <v>252.01712131714086</v>
      </c>
      <c r="F111" s="13">
        <v>19</v>
      </c>
      <c r="G111" s="13">
        <v>20</v>
      </c>
      <c r="H111" s="13">
        <v>0</v>
      </c>
      <c r="I111" s="13">
        <v>110</v>
      </c>
      <c r="J111" s="13">
        <v>1</v>
      </c>
      <c r="L111" s="13">
        <f t="shared" si="30"/>
        <v>-4534224.5871043196</v>
      </c>
      <c r="M111" s="13">
        <f t="shared" si="31"/>
        <v>1817357.0660854119</v>
      </c>
      <c r="N111" s="13">
        <f t="shared" si="32"/>
        <v>0</v>
      </c>
      <c r="O111" s="13">
        <f t="shared" si="33"/>
        <v>22640628.858142003</v>
      </c>
      <c r="P111" s="13">
        <f t="shared" si="34"/>
        <v>20231604.323984113</v>
      </c>
      <c r="Q111" s="13">
        <f t="shared" si="35"/>
        <v>-8758306.5936894789</v>
      </c>
      <c r="R111" s="13">
        <f t="shared" si="36"/>
        <v>0</v>
      </c>
      <c r="S111" s="13">
        <f t="shared" si="37"/>
        <v>-2357051.4593639858</v>
      </c>
      <c r="T111" s="13">
        <f t="shared" si="38"/>
        <v>-655118.487577099</v>
      </c>
      <c r="U111" s="13">
        <f t="shared" si="39"/>
        <v>28384889.120476648</v>
      </c>
    </row>
    <row r="112" spans="1:21" x14ac:dyDescent="0.25">
      <c r="A112" s="17">
        <v>41699</v>
      </c>
      <c r="B112" s="19"/>
      <c r="C112" s="13">
        <v>533.91</v>
      </c>
      <c r="D112" s="13">
        <v>0.22</v>
      </c>
      <c r="E112" s="13">
        <v>249.94276816155806</v>
      </c>
      <c r="F112" s="13">
        <v>21</v>
      </c>
      <c r="G112" s="13">
        <v>21</v>
      </c>
      <c r="H112" s="13">
        <v>1</v>
      </c>
      <c r="I112" s="13">
        <v>111</v>
      </c>
      <c r="J112" s="13">
        <v>1</v>
      </c>
      <c r="L112" s="13">
        <f t="shared" si="30"/>
        <v>-4534224.5871043196</v>
      </c>
      <c r="M112" s="13">
        <f t="shared" si="31"/>
        <v>1492203.1697864854</v>
      </c>
      <c r="N112" s="13">
        <f t="shared" si="32"/>
        <v>3950.2880479585165</v>
      </c>
      <c r="O112" s="13">
        <f t="shared" si="33"/>
        <v>22454273.821346052</v>
      </c>
      <c r="P112" s="13">
        <f t="shared" si="34"/>
        <v>22361246.884403493</v>
      </c>
      <c r="Q112" s="13">
        <f t="shared" si="35"/>
        <v>-9196221.9233739544</v>
      </c>
      <c r="R112" s="13">
        <f t="shared" si="36"/>
        <v>1009449.64079478</v>
      </c>
      <c r="S112" s="13">
        <f t="shared" si="37"/>
        <v>-2378479.1999036586</v>
      </c>
      <c r="T112" s="13">
        <f t="shared" si="38"/>
        <v>-655118.487577099</v>
      </c>
      <c r="U112" s="13">
        <f t="shared" si="39"/>
        <v>30557079.606419738</v>
      </c>
    </row>
    <row r="113" spans="1:21" x14ac:dyDescent="0.25">
      <c r="A113" s="14">
        <v>41730</v>
      </c>
      <c r="B113" s="19"/>
      <c r="C113" s="13">
        <v>312.88</v>
      </c>
      <c r="D113" s="13">
        <v>0.32</v>
      </c>
      <c r="E113" s="13">
        <v>253.07803277187423</v>
      </c>
      <c r="F113" s="13">
        <v>20</v>
      </c>
      <c r="G113" s="13">
        <v>22</v>
      </c>
      <c r="H113" s="13">
        <v>1</v>
      </c>
      <c r="I113" s="13">
        <v>112</v>
      </c>
      <c r="J113" s="13">
        <v>1</v>
      </c>
      <c r="L113" s="13">
        <f t="shared" si="30"/>
        <v>-4534224.5871043196</v>
      </c>
      <c r="M113" s="13">
        <f t="shared" si="31"/>
        <v>874455.48456255847</v>
      </c>
      <c r="N113" s="13">
        <f t="shared" si="32"/>
        <v>5745.873524303297</v>
      </c>
      <c r="O113" s="13">
        <f t="shared" si="33"/>
        <v>22735938.66238242</v>
      </c>
      <c r="P113" s="13">
        <f t="shared" si="34"/>
        <v>21296425.604193803</v>
      </c>
      <c r="Q113" s="13">
        <f t="shared" si="35"/>
        <v>-9634137.2530584279</v>
      </c>
      <c r="R113" s="13">
        <f t="shared" si="36"/>
        <v>1009449.64079478</v>
      </c>
      <c r="S113" s="13">
        <f t="shared" si="37"/>
        <v>-2399906.9404433309</v>
      </c>
      <c r="T113" s="13">
        <f t="shared" si="38"/>
        <v>-655118.487577099</v>
      </c>
      <c r="U113" s="13">
        <f t="shared" si="39"/>
        <v>28698627.997274689</v>
      </c>
    </row>
    <row r="114" spans="1:21" x14ac:dyDescent="0.25">
      <c r="A114" s="17">
        <v>41760</v>
      </c>
      <c r="B114" s="19"/>
      <c r="C114" s="13">
        <v>145.96</v>
      </c>
      <c r="D114" s="13">
        <v>16.98</v>
      </c>
      <c r="E114" s="13">
        <v>260.16329066083131</v>
      </c>
      <c r="F114" s="13">
        <v>21</v>
      </c>
      <c r="G114" s="13">
        <v>22</v>
      </c>
      <c r="H114" s="13">
        <v>1</v>
      </c>
      <c r="I114" s="13">
        <v>113</v>
      </c>
      <c r="J114" s="13">
        <v>1</v>
      </c>
      <c r="L114" s="13">
        <f t="shared" si="30"/>
        <v>-4534224.5871043196</v>
      </c>
      <c r="M114" s="13">
        <f t="shared" si="31"/>
        <v>407937.61993975658</v>
      </c>
      <c r="N114" s="13">
        <f t="shared" si="32"/>
        <v>304890.41388334369</v>
      </c>
      <c r="O114" s="13">
        <f t="shared" si="33"/>
        <v>23372461.662842505</v>
      </c>
      <c r="P114" s="13">
        <f t="shared" si="34"/>
        <v>22361246.884403493</v>
      </c>
      <c r="Q114" s="13">
        <f t="shared" si="35"/>
        <v>-9634137.2530584279</v>
      </c>
      <c r="R114" s="13">
        <f t="shared" si="36"/>
        <v>1009449.64079478</v>
      </c>
      <c r="S114" s="13">
        <f t="shared" si="37"/>
        <v>-2421334.6809830037</v>
      </c>
      <c r="T114" s="13">
        <f t="shared" si="38"/>
        <v>-655118.487577099</v>
      </c>
      <c r="U114" s="13">
        <f t="shared" si="39"/>
        <v>30211171.213141028</v>
      </c>
    </row>
    <row r="115" spans="1:21" x14ac:dyDescent="0.25">
      <c r="A115" s="14">
        <v>41791</v>
      </c>
      <c r="B115" s="19"/>
      <c r="C115" s="13">
        <v>30.95</v>
      </c>
      <c r="D115" s="13">
        <v>59.64</v>
      </c>
      <c r="E115" s="13">
        <v>266.38891199250662</v>
      </c>
      <c r="F115" s="13">
        <v>21</v>
      </c>
      <c r="G115" s="13">
        <v>21</v>
      </c>
      <c r="H115" s="13">
        <v>0</v>
      </c>
      <c r="I115" s="13">
        <v>114</v>
      </c>
      <c r="J115" s="13">
        <v>1</v>
      </c>
      <c r="L115" s="13">
        <f t="shared" si="30"/>
        <v>-4534224.5871043196</v>
      </c>
      <c r="M115" s="13">
        <f t="shared" si="31"/>
        <v>86500.886113561704</v>
      </c>
      <c r="N115" s="13">
        <f t="shared" si="32"/>
        <v>1070887.1780920269</v>
      </c>
      <c r="O115" s="13">
        <f t="shared" si="33"/>
        <v>23931756.925184689</v>
      </c>
      <c r="P115" s="13">
        <f t="shared" si="34"/>
        <v>22361246.884403493</v>
      </c>
      <c r="Q115" s="13">
        <f t="shared" si="35"/>
        <v>-9196221.9233739544</v>
      </c>
      <c r="R115" s="13">
        <f t="shared" si="36"/>
        <v>0</v>
      </c>
      <c r="S115" s="13">
        <f t="shared" si="37"/>
        <v>-2442762.4215226765</v>
      </c>
      <c r="T115" s="13">
        <f t="shared" si="38"/>
        <v>-655118.487577099</v>
      </c>
      <c r="U115" s="13">
        <f t="shared" si="39"/>
        <v>30622064.454215724</v>
      </c>
    </row>
    <row r="116" spans="1:21" x14ac:dyDescent="0.25">
      <c r="A116" s="17">
        <v>41821</v>
      </c>
      <c r="B116" s="19"/>
      <c r="C116" s="13">
        <v>6</v>
      </c>
      <c r="D116" s="13">
        <v>109.95</v>
      </c>
      <c r="E116" s="13">
        <v>270.43773174639057</v>
      </c>
      <c r="F116" s="13">
        <v>22</v>
      </c>
      <c r="G116" s="13">
        <v>23</v>
      </c>
      <c r="H116" s="13">
        <v>0</v>
      </c>
      <c r="I116" s="13">
        <v>115</v>
      </c>
      <c r="J116" s="13">
        <v>1</v>
      </c>
      <c r="L116" s="13">
        <f t="shared" si="30"/>
        <v>-4534224.5871043196</v>
      </c>
      <c r="M116" s="13">
        <f t="shared" si="31"/>
        <v>16769.154012322138</v>
      </c>
      <c r="N116" s="13">
        <f t="shared" si="32"/>
        <v>1974246.2312410858</v>
      </c>
      <c r="O116" s="13">
        <f t="shared" si="33"/>
        <v>24295493.424046785</v>
      </c>
      <c r="P116" s="13">
        <f t="shared" si="34"/>
        <v>23426068.164613184</v>
      </c>
      <c r="Q116" s="13">
        <f t="shared" si="35"/>
        <v>-10072052.582742902</v>
      </c>
      <c r="R116" s="13">
        <f t="shared" si="36"/>
        <v>0</v>
      </c>
      <c r="S116" s="13">
        <f t="shared" si="37"/>
        <v>-2464190.1620623488</v>
      </c>
      <c r="T116" s="13">
        <f t="shared" si="38"/>
        <v>-655118.487577099</v>
      </c>
      <c r="U116" s="13">
        <f t="shared" si="39"/>
        <v>31986991.154426705</v>
      </c>
    </row>
    <row r="117" spans="1:21" x14ac:dyDescent="0.25">
      <c r="A117" s="14">
        <v>41852</v>
      </c>
      <c r="B117" s="19"/>
      <c r="C117" s="13">
        <v>11.72</v>
      </c>
      <c r="D117" s="13">
        <v>76.849999999999994</v>
      </c>
      <c r="E117" s="13">
        <v>271.14479992248306</v>
      </c>
      <c r="F117" s="13">
        <v>20</v>
      </c>
      <c r="G117" s="13">
        <v>21</v>
      </c>
      <c r="H117" s="13">
        <v>0</v>
      </c>
      <c r="I117" s="13">
        <v>116</v>
      </c>
      <c r="J117" s="13">
        <v>1</v>
      </c>
      <c r="L117" s="13">
        <f t="shared" si="30"/>
        <v>-4534224.5871043196</v>
      </c>
      <c r="M117" s="13">
        <f t="shared" si="31"/>
        <v>32755.747504069248</v>
      </c>
      <c r="N117" s="13">
        <f t="shared" si="32"/>
        <v>1379907.4385709635</v>
      </c>
      <c r="O117" s="13">
        <f t="shared" si="33"/>
        <v>24359014.775567058</v>
      </c>
      <c r="P117" s="13">
        <f t="shared" si="34"/>
        <v>21296425.604193803</v>
      </c>
      <c r="Q117" s="13">
        <f t="shared" si="35"/>
        <v>-9196221.9233739544</v>
      </c>
      <c r="R117" s="13">
        <f t="shared" si="36"/>
        <v>0</v>
      </c>
      <c r="S117" s="13">
        <f t="shared" si="37"/>
        <v>-2485617.9026020216</v>
      </c>
      <c r="T117" s="13">
        <f t="shared" si="38"/>
        <v>-655118.487577099</v>
      </c>
      <c r="U117" s="13">
        <f t="shared" si="39"/>
        <v>30196920.6651785</v>
      </c>
    </row>
    <row r="118" spans="1:21" x14ac:dyDescent="0.25">
      <c r="A118" s="17">
        <v>41883</v>
      </c>
      <c r="B118" s="20"/>
      <c r="C118" s="13">
        <v>72.849999999999994</v>
      </c>
      <c r="D118" s="13">
        <v>24.35</v>
      </c>
      <c r="E118" s="13">
        <v>268.3609050660508</v>
      </c>
      <c r="F118" s="13">
        <v>21</v>
      </c>
      <c r="G118" s="13">
        <v>22</v>
      </c>
      <c r="H118" s="13">
        <v>1</v>
      </c>
      <c r="I118" s="13">
        <v>117</v>
      </c>
      <c r="J118" s="13">
        <v>1</v>
      </c>
      <c r="L118" s="13">
        <f t="shared" si="30"/>
        <v>-4534224.5871043196</v>
      </c>
      <c r="M118" s="13">
        <f t="shared" si="31"/>
        <v>203605.47829961131</v>
      </c>
      <c r="N118" s="13">
        <f t="shared" si="32"/>
        <v>437225.06348995399</v>
      </c>
      <c r="O118" s="13">
        <f t="shared" si="33"/>
        <v>24108916.171570797</v>
      </c>
      <c r="P118" s="13">
        <f t="shared" si="34"/>
        <v>22361246.884403493</v>
      </c>
      <c r="Q118" s="13">
        <f t="shared" si="35"/>
        <v>-9634137.2530584279</v>
      </c>
      <c r="R118" s="13">
        <f t="shared" si="36"/>
        <v>1009449.64079478</v>
      </c>
      <c r="S118" s="13">
        <f t="shared" si="37"/>
        <v>-2507045.6431416939</v>
      </c>
      <c r="T118" s="13">
        <f t="shared" si="38"/>
        <v>-655118.487577099</v>
      </c>
      <c r="U118" s="13">
        <f t="shared" si="39"/>
        <v>30789917.267677087</v>
      </c>
    </row>
    <row r="119" spans="1:21" x14ac:dyDescent="0.25">
      <c r="A119" s="14">
        <v>41913</v>
      </c>
      <c r="B119" s="20"/>
      <c r="C119" s="13">
        <v>241.64</v>
      </c>
      <c r="D119" s="13">
        <v>3.42</v>
      </c>
      <c r="E119" s="13">
        <v>263.55427879590445</v>
      </c>
      <c r="F119" s="13">
        <v>22</v>
      </c>
      <c r="G119" s="13">
        <v>23</v>
      </c>
      <c r="H119" s="13">
        <v>1</v>
      </c>
      <c r="I119" s="13">
        <v>118</v>
      </c>
      <c r="J119" s="13">
        <v>1</v>
      </c>
      <c r="L119" s="13">
        <f t="shared" si="30"/>
        <v>-4534224.5871043196</v>
      </c>
      <c r="M119" s="13">
        <f t="shared" si="31"/>
        <v>675349.72925625357</v>
      </c>
      <c r="N119" s="13">
        <f t="shared" si="32"/>
        <v>61409.023290991478</v>
      </c>
      <c r="O119" s="13">
        <f t="shared" si="33"/>
        <v>23677100.107354935</v>
      </c>
      <c r="P119" s="13">
        <f t="shared" si="34"/>
        <v>23426068.164613184</v>
      </c>
      <c r="Q119" s="13">
        <f t="shared" si="35"/>
        <v>-10072052.582742902</v>
      </c>
      <c r="R119" s="13">
        <f t="shared" si="36"/>
        <v>1009449.64079478</v>
      </c>
      <c r="S119" s="13">
        <f t="shared" si="37"/>
        <v>-2528473.3836813667</v>
      </c>
      <c r="T119" s="13">
        <f t="shared" si="38"/>
        <v>-655118.487577099</v>
      </c>
      <c r="U119" s="13">
        <f t="shared" si="39"/>
        <v>31059507.624204449</v>
      </c>
    </row>
    <row r="120" spans="1:21" x14ac:dyDescent="0.25">
      <c r="A120" s="17">
        <v>41944</v>
      </c>
      <c r="B120" s="20"/>
      <c r="C120" s="13">
        <v>414.34</v>
      </c>
      <c r="D120" s="13">
        <v>0</v>
      </c>
      <c r="E120" s="13">
        <v>260.82368414456897</v>
      </c>
      <c r="F120" s="13">
        <v>20</v>
      </c>
      <c r="G120" s="13">
        <v>20</v>
      </c>
      <c r="H120" s="13">
        <v>1</v>
      </c>
      <c r="I120" s="13">
        <v>119</v>
      </c>
      <c r="J120" s="13">
        <v>1</v>
      </c>
      <c r="L120" s="13">
        <f t="shared" si="30"/>
        <v>-4534224.5871043196</v>
      </c>
      <c r="M120" s="13">
        <f t="shared" si="31"/>
        <v>1158021.8789109257</v>
      </c>
      <c r="N120" s="13">
        <f t="shared" si="32"/>
        <v>0</v>
      </c>
      <c r="O120" s="13">
        <f t="shared" si="33"/>
        <v>23431789.869146492</v>
      </c>
      <c r="P120" s="13">
        <f t="shared" si="34"/>
        <v>21296425.604193803</v>
      </c>
      <c r="Q120" s="13">
        <f t="shared" si="35"/>
        <v>-8758306.5936894789</v>
      </c>
      <c r="R120" s="13">
        <f t="shared" si="36"/>
        <v>1009449.64079478</v>
      </c>
      <c r="S120" s="13">
        <f t="shared" si="37"/>
        <v>-2549901.1242210395</v>
      </c>
      <c r="T120" s="13">
        <f t="shared" si="38"/>
        <v>-655118.487577099</v>
      </c>
      <c r="U120" s="13">
        <f t="shared" si="39"/>
        <v>30398136.200454056</v>
      </c>
    </row>
    <row r="121" spans="1:21" x14ac:dyDescent="0.25">
      <c r="A121" s="14">
        <v>41974</v>
      </c>
      <c r="B121" s="20"/>
      <c r="C121" s="13">
        <v>630.9</v>
      </c>
      <c r="D121" s="13">
        <v>0</v>
      </c>
      <c r="E121" s="13">
        <v>259.50802090694742</v>
      </c>
      <c r="F121" s="13">
        <v>21</v>
      </c>
      <c r="G121" s="13">
        <v>23</v>
      </c>
      <c r="H121" s="13">
        <v>0</v>
      </c>
      <c r="I121" s="13">
        <v>120</v>
      </c>
      <c r="J121" s="13">
        <v>1</v>
      </c>
      <c r="L121" s="13">
        <f t="shared" si="30"/>
        <v>-4534224.5871043196</v>
      </c>
      <c r="M121" s="13">
        <f t="shared" si="31"/>
        <v>1763276.5443956729</v>
      </c>
      <c r="N121" s="13">
        <f t="shared" si="32"/>
        <v>0</v>
      </c>
      <c r="O121" s="13">
        <f t="shared" si="33"/>
        <v>23313593.760447171</v>
      </c>
      <c r="P121" s="13">
        <f t="shared" si="34"/>
        <v>22361246.884403493</v>
      </c>
      <c r="Q121" s="13">
        <f t="shared" si="35"/>
        <v>-10072052.582742902</v>
      </c>
      <c r="R121" s="13">
        <f t="shared" si="36"/>
        <v>0</v>
      </c>
      <c r="S121" s="13">
        <f t="shared" si="37"/>
        <v>-2571328.8647607118</v>
      </c>
      <c r="T121" s="13">
        <f t="shared" si="38"/>
        <v>-655118.487577099</v>
      </c>
      <c r="U121" s="13">
        <f t="shared" si="39"/>
        <v>29605392.66706131</v>
      </c>
    </row>
    <row r="122" spans="1:21" x14ac:dyDescent="0.25">
      <c r="A122" s="17">
        <v>42005</v>
      </c>
      <c r="B122" s="20"/>
      <c r="C122" s="13">
        <v>716.23</v>
      </c>
      <c r="D122" s="13">
        <v>0</v>
      </c>
      <c r="E122" s="13">
        <v>259.03598827693548</v>
      </c>
      <c r="F122" s="13">
        <v>21</v>
      </c>
      <c r="G122" s="13">
        <v>22</v>
      </c>
      <c r="H122" s="13">
        <v>0</v>
      </c>
      <c r="I122" s="13">
        <v>121</v>
      </c>
      <c r="J122" s="13">
        <v>1</v>
      </c>
      <c r="L122" s="13">
        <f t="shared" si="30"/>
        <v>-4534224.5871043196</v>
      </c>
      <c r="M122" s="13">
        <f t="shared" si="31"/>
        <v>2001761.8630409143</v>
      </c>
      <c r="N122" s="13">
        <f t="shared" si="32"/>
        <v>0</v>
      </c>
      <c r="O122" s="13">
        <f t="shared" si="33"/>
        <v>23271187.45277578</v>
      </c>
      <c r="P122" s="13">
        <f t="shared" si="34"/>
        <v>22361246.884403493</v>
      </c>
      <c r="Q122" s="13">
        <f t="shared" si="35"/>
        <v>-9634137.2530584279</v>
      </c>
      <c r="R122" s="13">
        <f t="shared" si="36"/>
        <v>0</v>
      </c>
      <c r="S122" s="13">
        <f t="shared" si="37"/>
        <v>-2592756.6053003846</v>
      </c>
      <c r="T122" s="13">
        <f t="shared" si="38"/>
        <v>-655118.487577099</v>
      </c>
      <c r="U122" s="13">
        <f t="shared" si="39"/>
        <v>30217959.267179959</v>
      </c>
    </row>
    <row r="123" spans="1:21" x14ac:dyDescent="0.25">
      <c r="A123" s="14">
        <v>42036</v>
      </c>
      <c r="B123" s="20"/>
      <c r="C123" s="13">
        <v>650.25</v>
      </c>
      <c r="D123" s="13">
        <v>0</v>
      </c>
      <c r="E123" s="13">
        <v>255.54536101558085</v>
      </c>
      <c r="F123" s="13">
        <v>19</v>
      </c>
      <c r="G123" s="13">
        <v>20</v>
      </c>
      <c r="H123" s="13">
        <v>0</v>
      </c>
      <c r="I123" s="13">
        <v>122</v>
      </c>
      <c r="J123" s="13">
        <v>1</v>
      </c>
      <c r="L123" s="13">
        <f t="shared" si="30"/>
        <v>-4534224.5871043196</v>
      </c>
      <c r="M123" s="13">
        <f t="shared" si="31"/>
        <v>1817357.0660854119</v>
      </c>
      <c r="N123" s="13">
        <f t="shared" si="32"/>
        <v>0</v>
      </c>
      <c r="O123" s="13">
        <f t="shared" si="33"/>
        <v>22957597.662155993</v>
      </c>
      <c r="P123" s="13">
        <f t="shared" si="34"/>
        <v>20231604.323984113</v>
      </c>
      <c r="Q123" s="13">
        <f t="shared" si="35"/>
        <v>-8758306.5936894789</v>
      </c>
      <c r="R123" s="13">
        <f t="shared" si="36"/>
        <v>0</v>
      </c>
      <c r="S123" s="13">
        <f t="shared" si="37"/>
        <v>-2614184.3458400569</v>
      </c>
      <c r="T123" s="13">
        <f t="shared" si="38"/>
        <v>-655118.487577099</v>
      </c>
      <c r="U123" s="13">
        <f t="shared" si="39"/>
        <v>28444725.038014561</v>
      </c>
    </row>
    <row r="124" spans="1:21" x14ac:dyDescent="0.25">
      <c r="A124" s="17">
        <v>42064</v>
      </c>
      <c r="C124" s="13">
        <v>533.91</v>
      </c>
      <c r="D124" s="13">
        <v>0.22</v>
      </c>
      <c r="E124" s="13">
        <v>253.44196691581988</v>
      </c>
      <c r="F124" s="13">
        <v>22</v>
      </c>
      <c r="G124" s="13">
        <v>22</v>
      </c>
      <c r="H124" s="13">
        <v>1</v>
      </c>
      <c r="I124" s="13">
        <v>123</v>
      </c>
      <c r="J124" s="13">
        <v>1</v>
      </c>
      <c r="L124" s="13">
        <f t="shared" si="30"/>
        <v>-4534224.5871043196</v>
      </c>
      <c r="M124" s="13">
        <f t="shared" si="31"/>
        <v>1492203.1697864854</v>
      </c>
      <c r="N124" s="13">
        <f t="shared" si="32"/>
        <v>3950.2880479585165</v>
      </c>
      <c r="O124" s="13">
        <f t="shared" si="33"/>
        <v>22768633.654844895</v>
      </c>
      <c r="P124" s="13">
        <f t="shared" si="34"/>
        <v>23426068.164613184</v>
      </c>
      <c r="Q124" s="13">
        <f t="shared" si="35"/>
        <v>-9634137.2530584279</v>
      </c>
      <c r="R124" s="13">
        <f t="shared" si="36"/>
        <v>1009449.64079478</v>
      </c>
      <c r="S124" s="13">
        <f t="shared" si="37"/>
        <v>-2635612.0863797297</v>
      </c>
      <c r="T124" s="13">
        <f t="shared" si="38"/>
        <v>-655118.487577099</v>
      </c>
      <c r="U124" s="13">
        <f t="shared" si="39"/>
        <v>31241212.503967721</v>
      </c>
    </row>
    <row r="125" spans="1:21" x14ac:dyDescent="0.25">
      <c r="A125" s="14">
        <v>42095</v>
      </c>
      <c r="C125" s="13">
        <v>312.88</v>
      </c>
      <c r="D125" s="13">
        <v>0.32</v>
      </c>
      <c r="E125" s="13">
        <v>256.62112523068049</v>
      </c>
      <c r="F125" s="13">
        <v>20</v>
      </c>
      <c r="G125" s="13">
        <v>22</v>
      </c>
      <c r="H125" s="13">
        <v>1</v>
      </c>
      <c r="I125" s="13">
        <v>124</v>
      </c>
      <c r="J125" s="13">
        <v>1</v>
      </c>
      <c r="L125" s="13">
        <f t="shared" si="30"/>
        <v>-4534224.5871043196</v>
      </c>
      <c r="M125" s="13">
        <f t="shared" si="31"/>
        <v>874455.48456255847</v>
      </c>
      <c r="N125" s="13">
        <f t="shared" si="32"/>
        <v>5745.873524303297</v>
      </c>
      <c r="O125" s="13">
        <f t="shared" si="33"/>
        <v>23054241.803655777</v>
      </c>
      <c r="P125" s="13">
        <f t="shared" si="34"/>
        <v>21296425.604193803</v>
      </c>
      <c r="Q125" s="13">
        <f t="shared" si="35"/>
        <v>-9634137.2530584279</v>
      </c>
      <c r="R125" s="13">
        <f t="shared" si="36"/>
        <v>1009449.64079478</v>
      </c>
      <c r="S125" s="13">
        <f t="shared" si="37"/>
        <v>-2657039.8269194025</v>
      </c>
      <c r="T125" s="13">
        <f t="shared" si="38"/>
        <v>-655118.487577099</v>
      </c>
      <c r="U125" s="13">
        <f t="shared" si="39"/>
        <v>28759798.252071973</v>
      </c>
    </row>
    <row r="126" spans="1:21" x14ac:dyDescent="0.25">
      <c r="A126" s="17">
        <v>42125</v>
      </c>
      <c r="C126" s="13">
        <v>145.96</v>
      </c>
      <c r="D126" s="13">
        <v>16.98</v>
      </c>
      <c r="E126" s="13">
        <v>263.80557673008298</v>
      </c>
      <c r="F126" s="13">
        <v>20</v>
      </c>
      <c r="G126" s="13">
        <v>21</v>
      </c>
      <c r="H126" s="13">
        <v>1</v>
      </c>
      <c r="I126" s="13">
        <v>125</v>
      </c>
      <c r="J126" s="13">
        <v>1</v>
      </c>
      <c r="L126" s="13">
        <f t="shared" si="30"/>
        <v>-4534224.5871043196</v>
      </c>
      <c r="M126" s="13">
        <f t="shared" si="31"/>
        <v>407937.61993975658</v>
      </c>
      <c r="N126" s="13">
        <f t="shared" si="32"/>
        <v>304890.41388334369</v>
      </c>
      <c r="O126" s="13">
        <f t="shared" si="33"/>
        <v>23699676.126122303</v>
      </c>
      <c r="P126" s="13">
        <f t="shared" si="34"/>
        <v>21296425.604193803</v>
      </c>
      <c r="Q126" s="13">
        <f t="shared" si="35"/>
        <v>-9196221.9233739544</v>
      </c>
      <c r="R126" s="13">
        <f t="shared" si="36"/>
        <v>1009449.64079478</v>
      </c>
      <c r="S126" s="13">
        <f t="shared" si="37"/>
        <v>-2678467.5674590748</v>
      </c>
      <c r="T126" s="13">
        <f t="shared" si="38"/>
        <v>-655118.487577099</v>
      </c>
      <c r="U126" s="13">
        <f t="shared" si="39"/>
        <v>29654346.83941954</v>
      </c>
    </row>
    <row r="127" spans="1:21" x14ac:dyDescent="0.25">
      <c r="A127" s="14">
        <v>42156</v>
      </c>
      <c r="C127" s="13">
        <v>30.95</v>
      </c>
      <c r="D127" s="13">
        <v>59.64</v>
      </c>
      <c r="E127" s="13">
        <v>270.11835676040175</v>
      </c>
      <c r="F127" s="13">
        <v>22</v>
      </c>
      <c r="G127" s="13">
        <v>22</v>
      </c>
      <c r="H127" s="13">
        <v>0</v>
      </c>
      <c r="I127" s="13">
        <v>126</v>
      </c>
      <c r="J127" s="13">
        <v>1</v>
      </c>
      <c r="L127" s="13">
        <f t="shared" si="30"/>
        <v>-4534224.5871043196</v>
      </c>
      <c r="M127" s="13">
        <f t="shared" si="31"/>
        <v>86500.886113561704</v>
      </c>
      <c r="N127" s="13">
        <f t="shared" si="32"/>
        <v>1070887.1780920269</v>
      </c>
      <c r="O127" s="13">
        <f t="shared" si="33"/>
        <v>24266801.522137281</v>
      </c>
      <c r="P127" s="13">
        <f t="shared" si="34"/>
        <v>23426068.164613184</v>
      </c>
      <c r="Q127" s="13">
        <f t="shared" si="35"/>
        <v>-9634137.2530584279</v>
      </c>
      <c r="R127" s="13">
        <f t="shared" si="36"/>
        <v>0</v>
      </c>
      <c r="S127" s="13">
        <f t="shared" si="37"/>
        <v>-2699895.3079987476</v>
      </c>
      <c r="T127" s="13">
        <f t="shared" si="38"/>
        <v>-655118.487577099</v>
      </c>
      <c r="U127" s="13">
        <f t="shared" si="39"/>
        <v>31326882.115217466</v>
      </c>
    </row>
    <row r="128" spans="1:21" x14ac:dyDescent="0.25">
      <c r="A128" s="17">
        <v>42186</v>
      </c>
      <c r="C128" s="13">
        <v>6</v>
      </c>
      <c r="D128" s="13">
        <v>109.95</v>
      </c>
      <c r="E128" s="13">
        <v>274.22385999084008</v>
      </c>
      <c r="F128" s="13">
        <v>22</v>
      </c>
      <c r="G128" s="13">
        <v>23</v>
      </c>
      <c r="H128" s="13">
        <v>0</v>
      </c>
      <c r="I128" s="13">
        <v>127</v>
      </c>
      <c r="J128" s="13">
        <v>1</v>
      </c>
      <c r="L128" s="13">
        <f t="shared" si="30"/>
        <v>-4534224.5871043196</v>
      </c>
      <c r="M128" s="13">
        <f t="shared" si="31"/>
        <v>16769.154012322138</v>
      </c>
      <c r="N128" s="13">
        <f t="shared" si="32"/>
        <v>1974246.2312410858</v>
      </c>
      <c r="O128" s="13">
        <f t="shared" si="33"/>
        <v>24635630.331983443</v>
      </c>
      <c r="P128" s="13">
        <f t="shared" si="34"/>
        <v>23426068.164613184</v>
      </c>
      <c r="Q128" s="13">
        <f t="shared" si="35"/>
        <v>-10072052.582742902</v>
      </c>
      <c r="R128" s="13">
        <f t="shared" si="36"/>
        <v>0</v>
      </c>
      <c r="S128" s="13">
        <f t="shared" si="37"/>
        <v>-2721323.0485384199</v>
      </c>
      <c r="T128" s="13">
        <f t="shared" si="38"/>
        <v>-655118.487577099</v>
      </c>
      <c r="U128" s="13">
        <f t="shared" si="39"/>
        <v>32069995.175887294</v>
      </c>
    </row>
    <row r="129" spans="1:21" x14ac:dyDescent="0.25">
      <c r="A129" s="14">
        <v>42217</v>
      </c>
      <c r="C129" s="13">
        <v>11.72</v>
      </c>
      <c r="D129" s="13">
        <v>76.849999999999994</v>
      </c>
      <c r="E129" s="13">
        <v>274.94082712139789</v>
      </c>
      <c r="F129" s="13">
        <v>20</v>
      </c>
      <c r="G129" s="13">
        <v>21</v>
      </c>
      <c r="H129" s="13">
        <v>0</v>
      </c>
      <c r="I129" s="13">
        <v>128</v>
      </c>
      <c r="J129" s="13">
        <v>1</v>
      </c>
      <c r="L129" s="13">
        <f t="shared" si="30"/>
        <v>-4534224.5871043196</v>
      </c>
      <c r="M129" s="13">
        <f t="shared" si="31"/>
        <v>32755.747504069248</v>
      </c>
      <c r="N129" s="13">
        <f t="shared" si="32"/>
        <v>1379907.4385709635</v>
      </c>
      <c r="O129" s="13">
        <f t="shared" si="33"/>
        <v>24700040.982425004</v>
      </c>
      <c r="P129" s="13">
        <f t="shared" si="34"/>
        <v>21296425.604193803</v>
      </c>
      <c r="Q129" s="13">
        <f t="shared" si="35"/>
        <v>-9196221.9233739544</v>
      </c>
      <c r="R129" s="13">
        <f t="shared" si="36"/>
        <v>0</v>
      </c>
      <c r="S129" s="13">
        <f t="shared" si="37"/>
        <v>-2742750.7890780927</v>
      </c>
      <c r="T129" s="13">
        <f t="shared" si="38"/>
        <v>-655118.487577099</v>
      </c>
      <c r="U129" s="13">
        <f t="shared" si="39"/>
        <v>30280813.985560376</v>
      </c>
    </row>
    <row r="130" spans="1:21" x14ac:dyDescent="0.25">
      <c r="A130" s="17">
        <v>42248</v>
      </c>
      <c r="C130" s="13">
        <v>72.849999999999994</v>
      </c>
      <c r="D130" s="13">
        <v>24.35</v>
      </c>
      <c r="E130" s="13">
        <v>272.11795773697554</v>
      </c>
      <c r="F130" s="13">
        <v>21</v>
      </c>
      <c r="G130" s="13">
        <v>22</v>
      </c>
      <c r="H130" s="13">
        <v>1</v>
      </c>
      <c r="I130" s="13">
        <v>129</v>
      </c>
      <c r="J130" s="13">
        <v>1</v>
      </c>
      <c r="L130" s="13">
        <f t="shared" si="30"/>
        <v>-4534224.5871043196</v>
      </c>
      <c r="M130" s="13">
        <f t="shared" si="31"/>
        <v>203605.47829961131</v>
      </c>
      <c r="N130" s="13">
        <f t="shared" si="32"/>
        <v>437225.06348995399</v>
      </c>
      <c r="O130" s="13">
        <f t="shared" si="33"/>
        <v>24446440.99797279</v>
      </c>
      <c r="P130" s="13">
        <f t="shared" si="34"/>
        <v>22361246.884403493</v>
      </c>
      <c r="Q130" s="13">
        <f t="shared" si="35"/>
        <v>-9634137.2530584279</v>
      </c>
      <c r="R130" s="13">
        <f t="shared" si="36"/>
        <v>1009449.64079478</v>
      </c>
      <c r="S130" s="13">
        <f t="shared" si="37"/>
        <v>-2764178.5296177655</v>
      </c>
      <c r="T130" s="13">
        <f t="shared" si="38"/>
        <v>-655118.487577099</v>
      </c>
      <c r="U130" s="13">
        <f t="shared" ref="U130:U133" si="40">SUM(L130:T130)</f>
        <v>30870309.207603011</v>
      </c>
    </row>
    <row r="131" spans="1:21" x14ac:dyDescent="0.25">
      <c r="A131" s="14">
        <v>42278</v>
      </c>
      <c r="C131" s="13">
        <v>241.64</v>
      </c>
      <c r="D131" s="13">
        <v>3.42</v>
      </c>
      <c r="E131" s="13">
        <v>267.24403869904717</v>
      </c>
      <c r="F131" s="13">
        <v>21</v>
      </c>
      <c r="G131" s="13">
        <v>22</v>
      </c>
      <c r="H131" s="13">
        <v>1</v>
      </c>
      <c r="I131" s="13">
        <v>130</v>
      </c>
      <c r="J131" s="13">
        <v>1</v>
      </c>
      <c r="L131" s="13">
        <f t="shared" si="30"/>
        <v>-4534224.5871043196</v>
      </c>
      <c r="M131" s="13">
        <f t="shared" si="31"/>
        <v>675349.72925625357</v>
      </c>
      <c r="N131" s="13">
        <f t="shared" si="32"/>
        <v>61409.023290991478</v>
      </c>
      <c r="O131" s="13">
        <f t="shared" si="33"/>
        <v>24008579.50885791</v>
      </c>
      <c r="P131" s="13">
        <f t="shared" si="34"/>
        <v>22361246.884403493</v>
      </c>
      <c r="Q131" s="13">
        <f t="shared" si="35"/>
        <v>-9634137.2530584279</v>
      </c>
      <c r="R131" s="13">
        <f t="shared" si="36"/>
        <v>1009449.64079478</v>
      </c>
      <c r="S131" s="13">
        <f t="shared" si="37"/>
        <v>-2785606.2701574378</v>
      </c>
      <c r="T131" s="13">
        <f t="shared" si="38"/>
        <v>-655118.487577099</v>
      </c>
      <c r="U131" s="13">
        <f t="shared" si="40"/>
        <v>30506948.188706145</v>
      </c>
    </row>
    <row r="132" spans="1:21" x14ac:dyDescent="0.25">
      <c r="A132" s="17">
        <v>42309</v>
      </c>
      <c r="C132" s="13">
        <v>414.34</v>
      </c>
      <c r="D132" s="13">
        <v>0</v>
      </c>
      <c r="E132" s="13">
        <v>264.47521572259296</v>
      </c>
      <c r="F132" s="13">
        <v>21</v>
      </c>
      <c r="G132" s="13">
        <v>21</v>
      </c>
      <c r="H132" s="13">
        <v>1</v>
      </c>
      <c r="I132" s="13">
        <v>131</v>
      </c>
      <c r="J132" s="13">
        <v>1</v>
      </c>
      <c r="L132" s="13">
        <f t="shared" si="30"/>
        <v>-4534224.5871043196</v>
      </c>
      <c r="M132" s="13">
        <f t="shared" si="31"/>
        <v>1158021.8789109257</v>
      </c>
      <c r="N132" s="13">
        <f t="shared" si="32"/>
        <v>0</v>
      </c>
      <c r="O132" s="13">
        <f t="shared" si="33"/>
        <v>23759834.927314546</v>
      </c>
      <c r="P132" s="13">
        <f t="shared" si="34"/>
        <v>22361246.884403493</v>
      </c>
      <c r="Q132" s="13">
        <f t="shared" si="35"/>
        <v>-9196221.9233739544</v>
      </c>
      <c r="R132" s="13">
        <f t="shared" si="36"/>
        <v>1009449.64079478</v>
      </c>
      <c r="S132" s="13">
        <f t="shared" si="37"/>
        <v>-2807034.0106971106</v>
      </c>
      <c r="T132" s="13">
        <f t="shared" si="38"/>
        <v>-655118.487577099</v>
      </c>
      <c r="U132" s="13">
        <f t="shared" si="40"/>
        <v>31095954.322671253</v>
      </c>
    </row>
    <row r="133" spans="1:21" x14ac:dyDescent="0.25">
      <c r="A133" s="14">
        <v>42339</v>
      </c>
      <c r="C133" s="13">
        <v>630.9</v>
      </c>
      <c r="D133" s="13">
        <v>0</v>
      </c>
      <c r="E133" s="13">
        <v>263.14113319964468</v>
      </c>
      <c r="F133" s="13">
        <v>21</v>
      </c>
      <c r="G133" s="13">
        <v>23</v>
      </c>
      <c r="H133" s="13">
        <v>0</v>
      </c>
      <c r="I133" s="13">
        <v>132</v>
      </c>
      <c r="J133" s="13">
        <v>1</v>
      </c>
      <c r="L133" s="13">
        <f t="shared" si="30"/>
        <v>-4534224.5871043196</v>
      </c>
      <c r="M133" s="13">
        <f t="shared" si="31"/>
        <v>1763276.5443956729</v>
      </c>
      <c r="N133" s="13">
        <f t="shared" si="32"/>
        <v>0</v>
      </c>
      <c r="O133" s="13">
        <f t="shared" si="33"/>
        <v>23639984.073093429</v>
      </c>
      <c r="P133" s="13">
        <f t="shared" si="34"/>
        <v>22361246.884403493</v>
      </c>
      <c r="Q133" s="13">
        <f t="shared" si="35"/>
        <v>-10072052.582742902</v>
      </c>
      <c r="R133" s="13">
        <f t="shared" si="36"/>
        <v>0</v>
      </c>
      <c r="S133" s="13">
        <f t="shared" si="37"/>
        <v>-2828461.7512367829</v>
      </c>
      <c r="T133" s="13">
        <f t="shared" si="38"/>
        <v>-655118.487577099</v>
      </c>
      <c r="U133" s="13">
        <f t="shared" si="40"/>
        <v>29674650.093231495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D133"/>
  <sheetViews>
    <sheetView workbookViewId="0"/>
  </sheetViews>
  <sheetFormatPr defaultRowHeight="15" x14ac:dyDescent="0.25"/>
  <cols>
    <col min="1" max="2" width="9.140625" style="13"/>
    <col min="3" max="3" width="15" style="13" customWidth="1"/>
    <col min="4" max="16384" width="9.140625" style="13"/>
  </cols>
  <sheetData>
    <row r="1" spans="1:4" x14ac:dyDescent="0.25">
      <c r="A1" s="13" t="s">
        <v>28</v>
      </c>
      <c r="B1" s="13" t="s">
        <v>0</v>
      </c>
      <c r="C1" s="13" t="s">
        <v>29</v>
      </c>
      <c r="D1" s="13" t="s">
        <v>39</v>
      </c>
    </row>
    <row r="2" spans="1:4" x14ac:dyDescent="0.25">
      <c r="A2" s="14">
        <v>38353</v>
      </c>
      <c r="B2" s="22">
        <f t="shared" ref="B2:B33" si="0">YEAR(A2)</f>
        <v>2005</v>
      </c>
      <c r="C2" s="15">
        <v>35760520.064938888</v>
      </c>
      <c r="D2" s="13">
        <v>33155650.680365618</v>
      </c>
    </row>
    <row r="3" spans="1:4" x14ac:dyDescent="0.25">
      <c r="A3" s="14">
        <v>38384</v>
      </c>
      <c r="B3" s="22">
        <f t="shared" si="0"/>
        <v>2005</v>
      </c>
      <c r="C3" s="16">
        <v>33282584.380056243</v>
      </c>
      <c r="D3" s="13">
        <v>33378749.706396569</v>
      </c>
    </row>
    <row r="4" spans="1:4" x14ac:dyDescent="0.25">
      <c r="A4" s="14">
        <v>38412</v>
      </c>
      <c r="B4" s="22">
        <f t="shared" si="0"/>
        <v>2005</v>
      </c>
      <c r="C4" s="15">
        <v>35020005.949750938</v>
      </c>
      <c r="D4" s="13">
        <v>33778675.757240266</v>
      </c>
    </row>
    <row r="5" spans="1:4" x14ac:dyDescent="0.25">
      <c r="A5" s="14">
        <v>38443</v>
      </c>
      <c r="B5" s="22">
        <f t="shared" si="0"/>
        <v>2005</v>
      </c>
      <c r="C5" s="15">
        <v>33245706.110530481</v>
      </c>
      <c r="D5" s="13">
        <v>34214769.4318057</v>
      </c>
    </row>
    <row r="6" spans="1:4" x14ac:dyDescent="0.25">
      <c r="A6" s="14">
        <v>38473</v>
      </c>
      <c r="B6" s="22">
        <f t="shared" si="0"/>
        <v>2005</v>
      </c>
      <c r="C6" s="15">
        <v>33743322.006216019</v>
      </c>
      <c r="D6" s="13">
        <v>33821630.957434945</v>
      </c>
    </row>
    <row r="7" spans="1:4" x14ac:dyDescent="0.25">
      <c r="A7" s="14">
        <v>38504</v>
      </c>
      <c r="B7" s="22">
        <f t="shared" si="0"/>
        <v>2005</v>
      </c>
      <c r="C7" s="15">
        <v>36587979.507661507</v>
      </c>
      <c r="D7" s="13">
        <v>34758306.960768618</v>
      </c>
    </row>
    <row r="8" spans="1:4" x14ac:dyDescent="0.25">
      <c r="A8" s="14">
        <v>38534</v>
      </c>
      <c r="B8" s="22">
        <f t="shared" si="0"/>
        <v>2005</v>
      </c>
      <c r="C8" s="16">
        <v>32709248.999254607</v>
      </c>
      <c r="D8" s="13">
        <v>34336951.38461782</v>
      </c>
    </row>
    <row r="9" spans="1:4" x14ac:dyDescent="0.25">
      <c r="A9" s="14">
        <v>38565</v>
      </c>
      <c r="B9" s="22">
        <f t="shared" si="0"/>
        <v>2005</v>
      </c>
      <c r="C9" s="16">
        <v>37603055.463514507</v>
      </c>
      <c r="D9" s="13">
        <v>35233545.032225691</v>
      </c>
    </row>
    <row r="10" spans="1:4" x14ac:dyDescent="0.25">
      <c r="A10" s="14">
        <v>38596</v>
      </c>
      <c r="B10" s="22">
        <f t="shared" si="0"/>
        <v>2005</v>
      </c>
      <c r="C10" s="15">
        <v>35241494.209181152</v>
      </c>
      <c r="D10" s="13">
        <v>34436526.392860986</v>
      </c>
    </row>
    <row r="11" spans="1:4" x14ac:dyDescent="0.25">
      <c r="A11" s="14">
        <v>38626</v>
      </c>
      <c r="B11" s="22">
        <f t="shared" si="0"/>
        <v>2005</v>
      </c>
      <c r="C11" s="15">
        <v>35365464.302791357</v>
      </c>
      <c r="D11" s="13">
        <v>33246273.515310794</v>
      </c>
    </row>
    <row r="12" spans="1:4" x14ac:dyDescent="0.25">
      <c r="A12" s="14">
        <v>38657</v>
      </c>
      <c r="B12" s="22">
        <f t="shared" si="0"/>
        <v>2005</v>
      </c>
      <c r="C12" s="16">
        <v>34620066.057036527</v>
      </c>
      <c r="D12" s="13">
        <v>34816777.694685295</v>
      </c>
    </row>
    <row r="13" spans="1:4" x14ac:dyDescent="0.25">
      <c r="A13" s="14">
        <v>38687</v>
      </c>
      <c r="B13" s="22">
        <f t="shared" si="0"/>
        <v>2005</v>
      </c>
      <c r="C13" s="15">
        <v>31948590.319067784</v>
      </c>
      <c r="D13" s="13">
        <v>32171674.756832696</v>
      </c>
    </row>
    <row r="14" spans="1:4" x14ac:dyDescent="0.25">
      <c r="A14" s="14">
        <v>38718</v>
      </c>
      <c r="B14" s="22">
        <f t="shared" si="0"/>
        <v>2006</v>
      </c>
      <c r="C14" s="15">
        <v>35065430.684663229</v>
      </c>
      <c r="D14" s="13">
        <v>33273878.291980911</v>
      </c>
    </row>
    <row r="15" spans="1:4" x14ac:dyDescent="0.25">
      <c r="A15" s="14">
        <v>38749</v>
      </c>
      <c r="B15" s="22">
        <f t="shared" si="0"/>
        <v>2006</v>
      </c>
      <c r="C15" s="15">
        <v>32706575.58220743</v>
      </c>
      <c r="D15" s="13">
        <v>32645477.213527843</v>
      </c>
    </row>
    <row r="16" spans="1:4" x14ac:dyDescent="0.25">
      <c r="A16" s="14">
        <v>38777</v>
      </c>
      <c r="B16" s="22">
        <f t="shared" si="0"/>
        <v>2006</v>
      </c>
      <c r="C16" s="15">
        <v>35840226.988315403</v>
      </c>
      <c r="D16" s="13">
        <v>35067240.630890705</v>
      </c>
    </row>
    <row r="17" spans="1:4" x14ac:dyDescent="0.25">
      <c r="A17" s="14">
        <v>38808</v>
      </c>
      <c r="B17" s="22">
        <f t="shared" si="0"/>
        <v>2006</v>
      </c>
      <c r="C17" s="15">
        <v>32127631.665612552</v>
      </c>
      <c r="D17" s="13">
        <v>30841737.388050959</v>
      </c>
    </row>
    <row r="18" spans="1:4" x14ac:dyDescent="0.25">
      <c r="A18" s="14">
        <v>38838</v>
      </c>
      <c r="B18" s="22">
        <f t="shared" si="0"/>
        <v>2006</v>
      </c>
      <c r="C18" s="16">
        <v>34807518.815837182</v>
      </c>
      <c r="D18" s="13">
        <v>34191404.021484092</v>
      </c>
    </row>
    <row r="19" spans="1:4" x14ac:dyDescent="0.25">
      <c r="A19" s="14">
        <v>38869</v>
      </c>
      <c r="B19" s="22">
        <f t="shared" si="0"/>
        <v>2006</v>
      </c>
      <c r="C19" s="16">
        <v>35338403.337846056</v>
      </c>
      <c r="D19" s="13">
        <v>34348450.049600571</v>
      </c>
    </row>
    <row r="20" spans="1:4" x14ac:dyDescent="0.25">
      <c r="A20" s="14">
        <v>38899</v>
      </c>
      <c r="B20" s="22">
        <f t="shared" si="0"/>
        <v>2006</v>
      </c>
      <c r="C20" s="16">
        <v>33338653.176894248</v>
      </c>
      <c r="D20" s="13">
        <v>33639613.956382491</v>
      </c>
    </row>
    <row r="21" spans="1:4" x14ac:dyDescent="0.25">
      <c r="A21" s="14">
        <v>38930</v>
      </c>
      <c r="B21" s="22">
        <f t="shared" si="0"/>
        <v>2006</v>
      </c>
      <c r="C21" s="16">
        <v>36966836.701800145</v>
      </c>
      <c r="D21" s="13">
        <v>34356532.280823343</v>
      </c>
    </row>
    <row r="22" spans="1:4" x14ac:dyDescent="0.25">
      <c r="A22" s="14">
        <v>38961</v>
      </c>
      <c r="B22" s="22">
        <f t="shared" si="0"/>
        <v>2006</v>
      </c>
      <c r="C22" s="16">
        <v>33414985.155541372</v>
      </c>
      <c r="D22" s="13">
        <v>33273990.804950785</v>
      </c>
    </row>
    <row r="23" spans="1:4" x14ac:dyDescent="0.25">
      <c r="A23" s="14">
        <v>38991</v>
      </c>
      <c r="B23" s="22">
        <f t="shared" si="0"/>
        <v>2006</v>
      </c>
      <c r="C23" s="15">
        <v>34502725.12435887</v>
      </c>
      <c r="D23" s="13">
        <v>33795721.902526975</v>
      </c>
    </row>
    <row r="24" spans="1:4" x14ac:dyDescent="0.25">
      <c r="A24" s="14">
        <v>39022</v>
      </c>
      <c r="B24" s="22">
        <f t="shared" si="0"/>
        <v>2006</v>
      </c>
      <c r="C24" s="16">
        <v>34819070.067077681</v>
      </c>
      <c r="D24" s="13">
        <v>34927979.22070165</v>
      </c>
    </row>
    <row r="25" spans="1:4" x14ac:dyDescent="0.25">
      <c r="A25" s="14">
        <v>39052</v>
      </c>
      <c r="B25" s="22">
        <f t="shared" si="0"/>
        <v>2006</v>
      </c>
      <c r="C25" s="15">
        <v>30628855.049845826</v>
      </c>
      <c r="D25" s="13">
        <v>31799710.590857457</v>
      </c>
    </row>
    <row r="26" spans="1:4" x14ac:dyDescent="0.25">
      <c r="A26" s="14">
        <v>39083</v>
      </c>
      <c r="B26" s="22">
        <f t="shared" si="0"/>
        <v>2007</v>
      </c>
      <c r="C26" s="15">
        <v>35962110.837939881</v>
      </c>
      <c r="D26" s="13">
        <v>33940115.639255673</v>
      </c>
    </row>
    <row r="27" spans="1:4" x14ac:dyDescent="0.25">
      <c r="A27" s="14">
        <v>39114</v>
      </c>
      <c r="B27" s="22">
        <f t="shared" si="0"/>
        <v>2007</v>
      </c>
      <c r="C27" s="15">
        <v>33141678.929544702</v>
      </c>
      <c r="D27" s="13">
        <v>32729727.441069141</v>
      </c>
    </row>
    <row r="28" spans="1:4" x14ac:dyDescent="0.25">
      <c r="A28" s="14">
        <v>39142</v>
      </c>
      <c r="B28" s="22">
        <f t="shared" si="0"/>
        <v>2007</v>
      </c>
      <c r="C28" s="16">
        <v>35746999.2179965</v>
      </c>
      <c r="D28" s="13">
        <v>34335925.818581395</v>
      </c>
    </row>
    <row r="29" spans="1:4" x14ac:dyDescent="0.25">
      <c r="A29" s="14">
        <v>39173</v>
      </c>
      <c r="B29" s="22">
        <f t="shared" si="0"/>
        <v>2007</v>
      </c>
      <c r="C29" s="15">
        <v>32385813.603487249</v>
      </c>
      <c r="D29" s="13">
        <v>31202526.685941752</v>
      </c>
    </row>
    <row r="30" spans="1:4" x14ac:dyDescent="0.25">
      <c r="A30" s="14">
        <v>39203</v>
      </c>
      <c r="B30" s="22">
        <f t="shared" si="0"/>
        <v>2007</v>
      </c>
      <c r="C30" s="15">
        <v>34558424.709674537</v>
      </c>
      <c r="D30" s="13">
        <v>33709676.981049225</v>
      </c>
    </row>
    <row r="31" spans="1:4" x14ac:dyDescent="0.25">
      <c r="A31" s="14">
        <v>39234</v>
      </c>
      <c r="B31" s="22">
        <f t="shared" si="0"/>
        <v>2007</v>
      </c>
      <c r="C31" s="16">
        <v>34409900.996462971</v>
      </c>
      <c r="D31" s="13">
        <v>33257784.590957191</v>
      </c>
    </row>
    <row r="32" spans="1:4" x14ac:dyDescent="0.25">
      <c r="A32" s="14">
        <v>39264</v>
      </c>
      <c r="B32" s="22">
        <f t="shared" si="0"/>
        <v>2007</v>
      </c>
      <c r="C32" s="15">
        <v>32033151.863009609</v>
      </c>
      <c r="D32" s="13">
        <v>34323818.835973963</v>
      </c>
    </row>
    <row r="33" spans="1:4" x14ac:dyDescent="0.25">
      <c r="A33" s="14">
        <v>39295</v>
      </c>
      <c r="B33" s="22">
        <f t="shared" si="0"/>
        <v>2007</v>
      </c>
      <c r="C33" s="15">
        <v>35594143.633139156</v>
      </c>
      <c r="D33" s="13">
        <v>34557571.468423225</v>
      </c>
    </row>
    <row r="34" spans="1:4" x14ac:dyDescent="0.25">
      <c r="A34" s="14">
        <v>39326</v>
      </c>
      <c r="B34" s="22">
        <f t="shared" ref="B34:B65" si="1">YEAR(A34)</f>
        <v>2007</v>
      </c>
      <c r="C34" s="16">
        <v>32736813.332064744</v>
      </c>
      <c r="D34" s="13">
        <v>33144588.325251061</v>
      </c>
    </row>
    <row r="35" spans="1:4" x14ac:dyDescent="0.25">
      <c r="A35" s="14">
        <v>39356</v>
      </c>
      <c r="B35" s="22">
        <f t="shared" si="1"/>
        <v>2007</v>
      </c>
      <c r="C35" s="15">
        <v>34814745.584050432</v>
      </c>
      <c r="D35" s="13">
        <v>34785374.8315024</v>
      </c>
    </row>
    <row r="36" spans="1:4" x14ac:dyDescent="0.25">
      <c r="A36" s="14">
        <v>39387</v>
      </c>
      <c r="B36" s="22">
        <f t="shared" si="1"/>
        <v>2007</v>
      </c>
      <c r="C36" s="16">
        <v>33442923.218425829</v>
      </c>
      <c r="D36" s="13">
        <v>35209872.303726695</v>
      </c>
    </row>
    <row r="37" spans="1:4" x14ac:dyDescent="0.25">
      <c r="A37" s="14">
        <v>39417</v>
      </c>
      <c r="B37" s="22">
        <f t="shared" si="1"/>
        <v>2007</v>
      </c>
      <c r="C37" s="16">
        <v>29932218.754204392</v>
      </c>
      <c r="D37" s="13">
        <v>31901928.35071547</v>
      </c>
    </row>
    <row r="38" spans="1:4" x14ac:dyDescent="0.25">
      <c r="A38" s="14">
        <v>39448</v>
      </c>
      <c r="B38" s="22">
        <f t="shared" si="1"/>
        <v>2008</v>
      </c>
      <c r="C38" s="15">
        <v>34905523.049873188</v>
      </c>
      <c r="D38" s="13">
        <v>34204041.189964019</v>
      </c>
    </row>
    <row r="39" spans="1:4" x14ac:dyDescent="0.25">
      <c r="A39" s="14">
        <v>39479</v>
      </c>
      <c r="B39" s="22">
        <f t="shared" si="1"/>
        <v>2008</v>
      </c>
      <c r="C39" s="16">
        <v>32971074.271040484</v>
      </c>
      <c r="D39" s="13">
        <v>32771348.049893457</v>
      </c>
    </row>
    <row r="40" spans="1:4" x14ac:dyDescent="0.25">
      <c r="A40" s="14">
        <v>39508</v>
      </c>
      <c r="B40" s="22">
        <f t="shared" si="1"/>
        <v>2008</v>
      </c>
      <c r="C40" s="16">
        <v>33675988.301156245</v>
      </c>
      <c r="D40" s="13">
        <v>32166718.440045819</v>
      </c>
    </row>
    <row r="41" spans="1:4" x14ac:dyDescent="0.25">
      <c r="A41" s="14">
        <v>39539</v>
      </c>
      <c r="B41" s="22">
        <f t="shared" si="1"/>
        <v>2008</v>
      </c>
      <c r="C41" s="15">
        <v>32942973.450524684</v>
      </c>
      <c r="D41" s="13">
        <v>34249952.046069741</v>
      </c>
    </row>
    <row r="42" spans="1:4" x14ac:dyDescent="0.25">
      <c r="A42" s="14">
        <v>39569</v>
      </c>
      <c r="B42" s="22">
        <f t="shared" si="1"/>
        <v>2008</v>
      </c>
      <c r="C42" s="16">
        <v>32719103.365861006</v>
      </c>
      <c r="D42" s="13">
        <v>33050232.298006732</v>
      </c>
    </row>
    <row r="43" spans="1:4" x14ac:dyDescent="0.25">
      <c r="A43" s="14">
        <v>39600</v>
      </c>
      <c r="B43" s="22">
        <f t="shared" si="1"/>
        <v>2008</v>
      </c>
      <c r="C43" s="15">
        <v>32968048.28211417</v>
      </c>
      <c r="D43" s="13">
        <v>33270164.689231675</v>
      </c>
    </row>
    <row r="44" spans="1:4" x14ac:dyDescent="0.25">
      <c r="A44" s="14">
        <v>39630</v>
      </c>
      <c r="B44" s="22">
        <f t="shared" si="1"/>
        <v>2008</v>
      </c>
      <c r="C44" s="15">
        <v>31929107.93319986</v>
      </c>
      <c r="D44" s="13">
        <v>34738510.730814867</v>
      </c>
    </row>
    <row r="45" spans="1:4" x14ac:dyDescent="0.25">
      <c r="A45" s="14">
        <v>39661</v>
      </c>
      <c r="B45" s="22">
        <f t="shared" si="1"/>
        <v>2008</v>
      </c>
      <c r="C45" s="15">
        <v>31818715.437265437</v>
      </c>
      <c r="D45" s="13">
        <v>33379026.028755743</v>
      </c>
    </row>
    <row r="46" spans="1:4" x14ac:dyDescent="0.25">
      <c r="A46" s="14">
        <v>39692</v>
      </c>
      <c r="B46" s="22">
        <f t="shared" si="1"/>
        <v>2008</v>
      </c>
      <c r="C46" s="16">
        <v>31763423.735970922</v>
      </c>
      <c r="D46" s="13">
        <v>33808867.991966397</v>
      </c>
    </row>
    <row r="47" spans="1:4" x14ac:dyDescent="0.25">
      <c r="A47" s="14">
        <v>39722</v>
      </c>
      <c r="B47" s="22">
        <f t="shared" si="1"/>
        <v>2008</v>
      </c>
      <c r="C47" s="15">
        <v>31969263.423501484</v>
      </c>
      <c r="D47" s="13">
        <v>34079053.637108736</v>
      </c>
    </row>
    <row r="48" spans="1:4" x14ac:dyDescent="0.25">
      <c r="A48" s="14">
        <v>39753</v>
      </c>
      <c r="B48" s="22">
        <f t="shared" si="1"/>
        <v>2008</v>
      </c>
      <c r="C48" s="16">
        <v>30139735.496248577</v>
      </c>
      <c r="D48" s="13">
        <v>32800550.900364999</v>
      </c>
    </row>
    <row r="49" spans="1:4" x14ac:dyDescent="0.25">
      <c r="A49" s="14">
        <v>39783</v>
      </c>
      <c r="B49" s="22">
        <f t="shared" si="1"/>
        <v>2008</v>
      </c>
      <c r="C49" s="16">
        <v>27284384.253243946</v>
      </c>
      <c r="D49" s="13">
        <v>31793604.127812542</v>
      </c>
    </row>
    <row r="50" spans="1:4" x14ac:dyDescent="0.25">
      <c r="A50" s="14">
        <v>39814</v>
      </c>
      <c r="B50" s="22">
        <f t="shared" si="1"/>
        <v>2009</v>
      </c>
      <c r="C50" s="16">
        <v>28849145.935590561</v>
      </c>
      <c r="D50" s="13">
        <v>31281383.876999434</v>
      </c>
    </row>
    <row r="51" spans="1:4" x14ac:dyDescent="0.25">
      <c r="A51" s="14">
        <v>39845</v>
      </c>
      <c r="B51" s="22">
        <f t="shared" si="1"/>
        <v>2009</v>
      </c>
      <c r="C51" s="15">
        <v>26956342.129380018</v>
      </c>
      <c r="D51" s="13">
        <v>29390518.662852928</v>
      </c>
    </row>
    <row r="52" spans="1:4" x14ac:dyDescent="0.25">
      <c r="A52" s="14">
        <v>39873</v>
      </c>
      <c r="B52" s="22">
        <f t="shared" si="1"/>
        <v>2009</v>
      </c>
      <c r="C52" s="15">
        <v>29227016.300310459</v>
      </c>
      <c r="D52" s="13">
        <v>32079505.852891576</v>
      </c>
    </row>
    <row r="53" spans="1:4" x14ac:dyDescent="0.25">
      <c r="A53" s="14">
        <v>39904</v>
      </c>
      <c r="B53" s="22">
        <f t="shared" si="1"/>
        <v>2009</v>
      </c>
      <c r="C53" s="15">
        <v>27572440.722535033</v>
      </c>
      <c r="D53" s="13">
        <v>29222645.790601417</v>
      </c>
    </row>
    <row r="54" spans="1:4" x14ac:dyDescent="0.25">
      <c r="A54" s="14">
        <v>39934</v>
      </c>
      <c r="B54" s="22">
        <f t="shared" si="1"/>
        <v>2009</v>
      </c>
      <c r="C54" s="15">
        <v>26054244.423496928</v>
      </c>
      <c r="D54" s="13">
        <v>29768224.338708077</v>
      </c>
    </row>
    <row r="55" spans="1:4" x14ac:dyDescent="0.25">
      <c r="A55" s="14">
        <v>39965</v>
      </c>
      <c r="B55" s="22">
        <f t="shared" si="1"/>
        <v>2009</v>
      </c>
      <c r="C55" s="15">
        <v>27805448.272619553</v>
      </c>
      <c r="D55" s="13">
        <v>31259936.163300153</v>
      </c>
    </row>
    <row r="56" spans="1:4" x14ac:dyDescent="0.25">
      <c r="A56" s="14">
        <v>39995</v>
      </c>
      <c r="B56" s="22">
        <f t="shared" si="1"/>
        <v>2009</v>
      </c>
      <c r="C56" s="16">
        <v>28020880.106031932</v>
      </c>
      <c r="D56" s="13">
        <v>31975603.528141204</v>
      </c>
    </row>
    <row r="57" spans="1:4" x14ac:dyDescent="0.25">
      <c r="A57" s="14">
        <v>40026</v>
      </c>
      <c r="B57" s="22">
        <f t="shared" si="1"/>
        <v>2009</v>
      </c>
      <c r="C57" s="15">
        <v>30298754.52771467</v>
      </c>
      <c r="D57" s="13">
        <v>30220833.115114585</v>
      </c>
    </row>
    <row r="58" spans="1:4" x14ac:dyDescent="0.25">
      <c r="A58" s="14">
        <v>40057</v>
      </c>
      <c r="B58" s="22">
        <f t="shared" si="1"/>
        <v>2009</v>
      </c>
      <c r="C58" s="15">
        <v>30031126.612114679</v>
      </c>
      <c r="D58" s="13">
        <v>30794415.336858884</v>
      </c>
    </row>
    <row r="59" spans="1:4" x14ac:dyDescent="0.25">
      <c r="A59" s="14">
        <v>40087</v>
      </c>
      <c r="B59" s="22">
        <f t="shared" si="1"/>
        <v>2009</v>
      </c>
      <c r="C59" s="15">
        <v>30792023.504983552</v>
      </c>
      <c r="D59" s="13">
        <v>30563467.757692929</v>
      </c>
    </row>
    <row r="60" spans="1:4" x14ac:dyDescent="0.25">
      <c r="A60" s="14">
        <v>40118</v>
      </c>
      <c r="B60" s="22">
        <f t="shared" si="1"/>
        <v>2009</v>
      </c>
      <c r="C60" s="15">
        <v>30321482.124312438</v>
      </c>
      <c r="D60" s="13">
        <v>31194591.851559315</v>
      </c>
    </row>
    <row r="61" spans="1:4" x14ac:dyDescent="0.25">
      <c r="A61" s="14">
        <v>40148</v>
      </c>
      <c r="B61" s="22">
        <f t="shared" si="1"/>
        <v>2009</v>
      </c>
      <c r="C61" s="15">
        <v>28853077.940910172</v>
      </c>
      <c r="D61" s="13">
        <v>30018911.20255759</v>
      </c>
    </row>
    <row r="62" spans="1:4" x14ac:dyDescent="0.25">
      <c r="A62" s="14">
        <v>40179</v>
      </c>
      <c r="B62" s="22">
        <f t="shared" si="1"/>
        <v>2010</v>
      </c>
      <c r="C62" s="15">
        <v>30374399.927864909</v>
      </c>
      <c r="D62" s="13">
        <v>29777465.175071858</v>
      </c>
    </row>
    <row r="63" spans="1:4" x14ac:dyDescent="0.25">
      <c r="A63" s="14">
        <v>40210</v>
      </c>
      <c r="B63" s="22">
        <f t="shared" si="1"/>
        <v>2010</v>
      </c>
      <c r="C63" s="16">
        <v>28081042.947897345</v>
      </c>
      <c r="D63" s="13">
        <v>28818953.96083454</v>
      </c>
    </row>
    <row r="64" spans="1:4" x14ac:dyDescent="0.25">
      <c r="A64" s="14">
        <v>40238</v>
      </c>
      <c r="B64" s="22">
        <f t="shared" si="1"/>
        <v>2010</v>
      </c>
      <c r="C64" s="15">
        <v>31106132.340711989</v>
      </c>
      <c r="D64" s="13">
        <v>32188749.698348511</v>
      </c>
    </row>
    <row r="65" spans="1:4" x14ac:dyDescent="0.25">
      <c r="A65" s="14">
        <v>40269</v>
      </c>
      <c r="B65" s="22">
        <f t="shared" si="1"/>
        <v>2010</v>
      </c>
      <c r="C65" s="16">
        <v>29031854.548955541</v>
      </c>
      <c r="D65" s="13">
        <v>29297912.251984369</v>
      </c>
    </row>
    <row r="66" spans="1:4" x14ac:dyDescent="0.25">
      <c r="A66" s="14">
        <v>40299</v>
      </c>
      <c r="B66" s="22">
        <f t="shared" ref="B66:B97" si="2">YEAR(A66)</f>
        <v>2010</v>
      </c>
      <c r="C66" s="16">
        <v>30332891.000103939</v>
      </c>
      <c r="D66" s="13">
        <v>30014182.357099716</v>
      </c>
    </row>
    <row r="67" spans="1:4" x14ac:dyDescent="0.25">
      <c r="A67" s="14">
        <v>40330</v>
      </c>
      <c r="B67" s="22">
        <f t="shared" si="2"/>
        <v>2010</v>
      </c>
      <c r="C67" s="15">
        <v>32055991.678814385</v>
      </c>
      <c r="D67" s="13">
        <v>31703537.037175532</v>
      </c>
    </row>
    <row r="68" spans="1:4" x14ac:dyDescent="0.25">
      <c r="A68" s="14">
        <v>40360</v>
      </c>
      <c r="B68" s="22">
        <f t="shared" si="2"/>
        <v>2010</v>
      </c>
      <c r="C68" s="15">
        <v>31434687.972987365</v>
      </c>
      <c r="D68" s="13">
        <v>31603639.362165965</v>
      </c>
    </row>
    <row r="69" spans="1:4" x14ac:dyDescent="0.25">
      <c r="A69" s="14">
        <v>40391</v>
      </c>
      <c r="B69" s="22">
        <f t="shared" si="2"/>
        <v>2010</v>
      </c>
      <c r="C69" s="16">
        <v>33132054.446981192</v>
      </c>
      <c r="D69" s="13">
        <v>30797232.800805826</v>
      </c>
    </row>
    <row r="70" spans="1:4" x14ac:dyDescent="0.25">
      <c r="A70" s="14">
        <v>40422</v>
      </c>
      <c r="B70" s="22">
        <f t="shared" si="2"/>
        <v>2010</v>
      </c>
      <c r="C70" s="16">
        <v>31114045.918627713</v>
      </c>
      <c r="D70" s="13">
        <v>30483379.8534327</v>
      </c>
    </row>
    <row r="71" spans="1:4" x14ac:dyDescent="0.25">
      <c r="A71" s="14">
        <v>40452</v>
      </c>
      <c r="B71" s="22">
        <f t="shared" si="2"/>
        <v>2010</v>
      </c>
      <c r="C71" s="15">
        <v>31324725.882925775</v>
      </c>
      <c r="D71" s="13">
        <v>29463818.532891195</v>
      </c>
    </row>
    <row r="72" spans="1:4" x14ac:dyDescent="0.25">
      <c r="A72" s="14">
        <v>40483</v>
      </c>
      <c r="B72" s="22">
        <f t="shared" si="2"/>
        <v>2010</v>
      </c>
      <c r="C72" s="16">
        <v>31302721.549692102</v>
      </c>
      <c r="D72" s="13">
        <v>31681153.875667024</v>
      </c>
    </row>
    <row r="73" spans="1:4" x14ac:dyDescent="0.25">
      <c r="A73" s="14">
        <v>40513</v>
      </c>
      <c r="B73" s="22">
        <f t="shared" si="2"/>
        <v>2010</v>
      </c>
      <c r="C73" s="15">
        <v>29162683.79443774</v>
      </c>
      <c r="D73" s="13">
        <v>29914502.340773504</v>
      </c>
    </row>
    <row r="74" spans="1:4" x14ac:dyDescent="0.25">
      <c r="A74" s="14">
        <v>40544</v>
      </c>
      <c r="B74" s="22">
        <f t="shared" si="2"/>
        <v>2011</v>
      </c>
      <c r="C74" s="15">
        <v>32622453.115325075</v>
      </c>
      <c r="D74" s="13">
        <v>29951553.064196676</v>
      </c>
    </row>
    <row r="75" spans="1:4" x14ac:dyDescent="0.25">
      <c r="A75" s="14">
        <v>40575</v>
      </c>
      <c r="B75" s="22">
        <f t="shared" si="2"/>
        <v>2011</v>
      </c>
      <c r="C75" s="15">
        <v>30069138.4645341</v>
      </c>
      <c r="D75" s="13">
        <v>29028976.914592762</v>
      </c>
    </row>
    <row r="76" spans="1:4" x14ac:dyDescent="0.25">
      <c r="A76" s="14">
        <v>40603</v>
      </c>
      <c r="B76" s="22">
        <f t="shared" si="2"/>
        <v>2011</v>
      </c>
      <c r="C76" s="16">
        <v>33521993.988199789</v>
      </c>
      <c r="D76" s="13">
        <v>32740155.766124118</v>
      </c>
    </row>
    <row r="77" spans="1:4" x14ac:dyDescent="0.25">
      <c r="A77" s="14">
        <v>40634</v>
      </c>
      <c r="B77" s="22">
        <f t="shared" si="2"/>
        <v>2011</v>
      </c>
      <c r="C77" s="15">
        <v>29790483.970162548</v>
      </c>
      <c r="D77" s="13">
        <v>29024769.513751019</v>
      </c>
    </row>
    <row r="78" spans="1:4" x14ac:dyDescent="0.25">
      <c r="A78" s="14">
        <v>40664</v>
      </c>
      <c r="B78" s="22">
        <f t="shared" si="2"/>
        <v>2011</v>
      </c>
      <c r="C78" s="16">
        <v>30514888.89513151</v>
      </c>
      <c r="D78" s="13">
        <v>30743306.067482933</v>
      </c>
    </row>
    <row r="79" spans="1:4" x14ac:dyDescent="0.25">
      <c r="A79" s="14">
        <v>40695</v>
      </c>
      <c r="B79" s="22">
        <f t="shared" si="2"/>
        <v>2011</v>
      </c>
      <c r="C79" s="15">
        <v>31332686.678045858</v>
      </c>
      <c r="D79" s="13">
        <v>31338598.956799231</v>
      </c>
    </row>
    <row r="80" spans="1:4" x14ac:dyDescent="0.25">
      <c r="A80" s="14">
        <v>40725</v>
      </c>
      <c r="B80" s="22">
        <f t="shared" si="2"/>
        <v>2011</v>
      </c>
      <c r="C80" s="15">
        <v>31048378.097471207</v>
      </c>
      <c r="D80" s="13">
        <v>30683665.460531279</v>
      </c>
    </row>
    <row r="81" spans="1:4" x14ac:dyDescent="0.25">
      <c r="A81" s="14">
        <v>40756</v>
      </c>
      <c r="B81" s="22">
        <f t="shared" si="2"/>
        <v>2011</v>
      </c>
      <c r="C81" s="15">
        <v>33761562.440655842</v>
      </c>
      <c r="D81" s="13">
        <v>31544324.043505754</v>
      </c>
    </row>
    <row r="82" spans="1:4" x14ac:dyDescent="0.25">
      <c r="A82" s="14">
        <v>40787</v>
      </c>
      <c r="B82" s="22">
        <f t="shared" si="2"/>
        <v>2011</v>
      </c>
      <c r="C82" s="15">
        <v>31947935.858446322</v>
      </c>
      <c r="D82" s="13">
        <v>31241412.542850398</v>
      </c>
    </row>
    <row r="83" spans="1:4" x14ac:dyDescent="0.25">
      <c r="A83" s="14">
        <v>40817</v>
      </c>
      <c r="B83" s="22">
        <f t="shared" si="2"/>
        <v>2011</v>
      </c>
      <c r="C83" s="16">
        <v>32934221.898680408</v>
      </c>
      <c r="D83" s="13">
        <v>30284737.585417356</v>
      </c>
    </row>
    <row r="84" spans="1:4" x14ac:dyDescent="0.25">
      <c r="A84" s="14">
        <v>40848</v>
      </c>
      <c r="B84" s="22">
        <f t="shared" si="2"/>
        <v>2011</v>
      </c>
      <c r="C84" s="15">
        <v>32118203.797977068</v>
      </c>
      <c r="D84" s="13">
        <v>31828290.466316793</v>
      </c>
    </row>
    <row r="85" spans="1:4" x14ac:dyDescent="0.25">
      <c r="A85" s="14">
        <v>40878</v>
      </c>
      <c r="B85" s="22">
        <f t="shared" si="2"/>
        <v>2011</v>
      </c>
      <c r="C85" s="15">
        <v>29560112.105370279</v>
      </c>
      <c r="D85" s="13">
        <v>29120301.165355735</v>
      </c>
    </row>
    <row r="86" spans="1:4" x14ac:dyDescent="0.25">
      <c r="A86" s="14">
        <v>40909</v>
      </c>
      <c r="B86" s="22">
        <f t="shared" si="2"/>
        <v>2012</v>
      </c>
      <c r="C86" s="15">
        <v>33097914.661556832</v>
      </c>
      <c r="D86" s="13">
        <v>30258439.765137363</v>
      </c>
    </row>
    <row r="87" spans="1:4" x14ac:dyDescent="0.25">
      <c r="A87" s="14">
        <v>40940</v>
      </c>
      <c r="B87" s="22">
        <f t="shared" si="2"/>
        <v>2012</v>
      </c>
      <c r="C87" s="15">
        <v>31432067.424907692</v>
      </c>
      <c r="D87" s="13">
        <v>29246025.953949932</v>
      </c>
    </row>
    <row r="88" spans="1:4" x14ac:dyDescent="0.25">
      <c r="A88" s="14">
        <v>40969</v>
      </c>
      <c r="B88" s="22">
        <f t="shared" si="2"/>
        <v>2012</v>
      </c>
      <c r="C88" s="15">
        <v>32610967.549940124</v>
      </c>
      <c r="D88" s="13">
        <v>31370993.556571819</v>
      </c>
    </row>
    <row r="89" spans="1:4" x14ac:dyDescent="0.25">
      <c r="A89" s="14">
        <v>41000</v>
      </c>
      <c r="B89" s="22">
        <f t="shared" si="2"/>
        <v>2012</v>
      </c>
      <c r="C89" s="15">
        <v>30118053.504457429</v>
      </c>
      <c r="D89" s="13">
        <v>28489139.876366034</v>
      </c>
    </row>
    <row r="90" spans="1:4" x14ac:dyDescent="0.25">
      <c r="A90" s="14">
        <v>41030</v>
      </c>
      <c r="B90" s="22">
        <f t="shared" si="2"/>
        <v>2012</v>
      </c>
      <c r="C90" s="15">
        <v>32039785.029330183</v>
      </c>
      <c r="D90" s="13">
        <v>31202916.793115597</v>
      </c>
    </row>
    <row r="91" spans="1:4" x14ac:dyDescent="0.25">
      <c r="A91" s="14">
        <v>41061</v>
      </c>
      <c r="B91" s="22">
        <f t="shared" si="2"/>
        <v>2012</v>
      </c>
      <c r="C91" s="16">
        <v>32369984.509227082</v>
      </c>
      <c r="D91" s="13">
        <v>30867813.363082133</v>
      </c>
    </row>
    <row r="92" spans="1:4" x14ac:dyDescent="0.25">
      <c r="A92" s="14">
        <v>41091</v>
      </c>
      <c r="B92" s="22">
        <f t="shared" si="2"/>
        <v>2012</v>
      </c>
      <c r="C92" s="15">
        <v>32673879.188200943</v>
      </c>
      <c r="D92" s="13">
        <v>31565513.195606474</v>
      </c>
    </row>
    <row r="93" spans="1:4" x14ac:dyDescent="0.25">
      <c r="A93" s="14">
        <v>41122</v>
      </c>
      <c r="B93" s="22">
        <f t="shared" si="2"/>
        <v>2012</v>
      </c>
      <c r="C93" s="15">
        <v>33207960.610965997</v>
      </c>
      <c r="D93" s="13">
        <v>31799265.828055751</v>
      </c>
    </row>
    <row r="94" spans="1:4" x14ac:dyDescent="0.25">
      <c r="A94" s="14">
        <v>41153</v>
      </c>
      <c r="B94" s="22">
        <f t="shared" si="2"/>
        <v>2012</v>
      </c>
      <c r="C94" s="15">
        <v>30143633.786629554</v>
      </c>
      <c r="D94" s="13">
        <v>29946078.143124338</v>
      </c>
    </row>
    <row r="95" spans="1:4" x14ac:dyDescent="0.25">
      <c r="A95" s="14">
        <v>41183</v>
      </c>
      <c r="B95" s="22">
        <f t="shared" si="2"/>
        <v>2012</v>
      </c>
      <c r="C95" s="15">
        <v>31754112.792993777</v>
      </c>
      <c r="D95" s="13">
        <v>31380238.027733576</v>
      </c>
    </row>
    <row r="96" spans="1:4" x14ac:dyDescent="0.25">
      <c r="A96" s="14">
        <v>41214</v>
      </c>
      <c r="B96" s="22">
        <f t="shared" si="2"/>
        <v>2012</v>
      </c>
      <c r="C96" s="15">
        <v>31052952.606975973</v>
      </c>
      <c r="D96" s="13">
        <v>31759816.669166122</v>
      </c>
    </row>
    <row r="97" spans="1:4" x14ac:dyDescent="0.25">
      <c r="A97" s="14">
        <v>41244</v>
      </c>
      <c r="B97" s="22">
        <f t="shared" si="2"/>
        <v>2012</v>
      </c>
      <c r="C97" s="15">
        <v>27355168.154814415</v>
      </c>
      <c r="D97" s="13">
        <v>28451872.716154888</v>
      </c>
    </row>
    <row r="98" spans="1:4" x14ac:dyDescent="0.25">
      <c r="A98" s="14">
        <v>41275</v>
      </c>
      <c r="B98" s="22">
        <f t="shared" ref="B98:B129" si="3">YEAR(A98)</f>
        <v>2013</v>
      </c>
      <c r="C98" s="15">
        <v>31454796.749053448</v>
      </c>
      <c r="D98" s="13">
        <v>30897725.813937064</v>
      </c>
    </row>
    <row r="99" spans="1:4" x14ac:dyDescent="0.25">
      <c r="A99" s="17">
        <v>41306</v>
      </c>
      <c r="B99" s="23">
        <f t="shared" si="3"/>
        <v>2013</v>
      </c>
      <c r="C99" s="15">
        <v>28621464.973133311</v>
      </c>
      <c r="D99" s="13">
        <v>28379954.649265349</v>
      </c>
    </row>
    <row r="100" spans="1:4" x14ac:dyDescent="0.25">
      <c r="A100" s="14">
        <v>41334</v>
      </c>
      <c r="B100" s="22">
        <f t="shared" si="3"/>
        <v>2013</v>
      </c>
      <c r="C100" s="15">
        <v>30079625.096221432</v>
      </c>
      <c r="D100" s="13">
        <v>29538922.399419423</v>
      </c>
    </row>
    <row r="101" spans="1:4" x14ac:dyDescent="0.25">
      <c r="A101" s="14">
        <v>41365</v>
      </c>
      <c r="B101" s="22">
        <f t="shared" si="3"/>
        <v>2013</v>
      </c>
      <c r="C101" s="15">
        <v>29557113.807281584</v>
      </c>
      <c r="D101" s="13">
        <v>29573367.340449147</v>
      </c>
    </row>
    <row r="102" spans="1:4" x14ac:dyDescent="0.25">
      <c r="A102" s="14">
        <v>41395</v>
      </c>
      <c r="B102" s="22">
        <f t="shared" si="3"/>
        <v>2013</v>
      </c>
      <c r="C102" s="15">
        <v>29892333.306250855</v>
      </c>
      <c r="D102" s="13">
        <v>30685254.688047323</v>
      </c>
    </row>
    <row r="103" spans="1:4" x14ac:dyDescent="0.25">
      <c r="A103" s="14">
        <v>41426</v>
      </c>
      <c r="B103" s="22">
        <f t="shared" si="3"/>
        <v>2013</v>
      </c>
      <c r="C103" s="15">
        <v>29757587.90078669</v>
      </c>
      <c r="D103" s="13">
        <v>29947839.46144744</v>
      </c>
    </row>
    <row r="104" spans="1:4" x14ac:dyDescent="0.25">
      <c r="A104" s="14">
        <v>41456</v>
      </c>
      <c r="B104" s="22">
        <f t="shared" si="3"/>
        <v>2013</v>
      </c>
      <c r="C104" s="15">
        <v>30029944.468078002</v>
      </c>
      <c r="D104" s="13">
        <v>31971221.324289035</v>
      </c>
    </row>
    <row r="105" spans="1:4" x14ac:dyDescent="0.25">
      <c r="A105" s="14">
        <v>41487</v>
      </c>
      <c r="B105" s="22">
        <f t="shared" si="3"/>
        <v>2013</v>
      </c>
      <c r="C105" s="15">
        <v>31034762.655809991</v>
      </c>
      <c r="D105" s="13">
        <v>30663681.538620591</v>
      </c>
    </row>
    <row r="106" spans="1:4" x14ac:dyDescent="0.25">
      <c r="A106" s="14">
        <v>41518</v>
      </c>
      <c r="B106" s="22">
        <f t="shared" si="3"/>
        <v>2013</v>
      </c>
      <c r="C106" s="15">
        <v>29984275.784078471</v>
      </c>
      <c r="D106" s="13">
        <v>29947516.794681061</v>
      </c>
    </row>
    <row r="107" spans="1:4" x14ac:dyDescent="0.25">
      <c r="A107" s="14">
        <v>41548</v>
      </c>
      <c r="B107" s="22">
        <f t="shared" si="3"/>
        <v>2013</v>
      </c>
      <c r="C107" s="15">
        <v>31392134.936166354</v>
      </c>
      <c r="D107" s="13">
        <v>30943429.818090472</v>
      </c>
    </row>
    <row r="108" spans="1:4" x14ac:dyDescent="0.25">
      <c r="A108" s="17">
        <v>41579</v>
      </c>
      <c r="B108" s="23">
        <f t="shared" si="3"/>
        <v>2013</v>
      </c>
      <c r="C108" s="15">
        <v>30556913.865457237</v>
      </c>
      <c r="D108" s="13">
        <v>31127323.284598686</v>
      </c>
    </row>
    <row r="109" spans="1:4" x14ac:dyDescent="0.25">
      <c r="A109" s="14">
        <v>41609</v>
      </c>
      <c r="B109" s="22">
        <f t="shared" si="3"/>
        <v>2013</v>
      </c>
      <c r="C109" s="15">
        <v>27592562.507682629</v>
      </c>
      <c r="D109" s="13">
        <v>29091158.764954586</v>
      </c>
    </row>
    <row r="110" spans="1:4" x14ac:dyDescent="0.25">
      <c r="A110" s="17">
        <v>41640</v>
      </c>
      <c r="B110" s="23">
        <f t="shared" si="3"/>
        <v>2014</v>
      </c>
      <c r="C110" s="15"/>
      <c r="D110" s="13">
        <v>30780699.658087697</v>
      </c>
    </row>
    <row r="111" spans="1:4" ht="15.75" x14ac:dyDescent="0.25">
      <c r="A111" s="14">
        <v>41671</v>
      </c>
      <c r="B111" s="22">
        <f t="shared" si="3"/>
        <v>2014</v>
      </c>
      <c r="C111" s="18"/>
      <c r="D111" s="13">
        <v>28384889.120476648</v>
      </c>
    </row>
    <row r="112" spans="1:4" x14ac:dyDescent="0.25">
      <c r="A112" s="17">
        <v>41699</v>
      </c>
      <c r="B112" s="23">
        <f t="shared" si="3"/>
        <v>2014</v>
      </c>
      <c r="C112" s="19"/>
      <c r="D112" s="13">
        <v>30557079.606419738</v>
      </c>
    </row>
    <row r="113" spans="1:4" x14ac:dyDescent="0.25">
      <c r="A113" s="14">
        <v>41730</v>
      </c>
      <c r="B113" s="22">
        <f t="shared" si="3"/>
        <v>2014</v>
      </c>
      <c r="C113" s="19"/>
      <c r="D113" s="13">
        <v>28698627.997274689</v>
      </c>
    </row>
    <row r="114" spans="1:4" x14ac:dyDescent="0.25">
      <c r="A114" s="17">
        <v>41760</v>
      </c>
      <c r="B114" s="23">
        <f t="shared" si="3"/>
        <v>2014</v>
      </c>
      <c r="C114" s="19"/>
      <c r="D114" s="13">
        <v>30211171.213141028</v>
      </c>
    </row>
    <row r="115" spans="1:4" x14ac:dyDescent="0.25">
      <c r="A115" s="14">
        <v>41791</v>
      </c>
      <c r="B115" s="22">
        <f t="shared" si="3"/>
        <v>2014</v>
      </c>
      <c r="C115" s="19"/>
      <c r="D115" s="13">
        <v>30622064.454215724</v>
      </c>
    </row>
    <row r="116" spans="1:4" x14ac:dyDescent="0.25">
      <c r="A116" s="17">
        <v>41821</v>
      </c>
      <c r="B116" s="23">
        <f t="shared" si="3"/>
        <v>2014</v>
      </c>
      <c r="C116" s="19"/>
      <c r="D116" s="13">
        <v>31986991.154426705</v>
      </c>
    </row>
    <row r="117" spans="1:4" x14ac:dyDescent="0.25">
      <c r="A117" s="14">
        <v>41852</v>
      </c>
      <c r="B117" s="22">
        <f t="shared" si="3"/>
        <v>2014</v>
      </c>
      <c r="C117" s="19"/>
      <c r="D117" s="13">
        <v>30196920.6651785</v>
      </c>
    </row>
    <row r="118" spans="1:4" x14ac:dyDescent="0.25">
      <c r="A118" s="17">
        <v>41883</v>
      </c>
      <c r="B118" s="23">
        <f t="shared" si="3"/>
        <v>2014</v>
      </c>
      <c r="C118" s="20"/>
      <c r="D118" s="13">
        <v>30789917.267677087</v>
      </c>
    </row>
    <row r="119" spans="1:4" x14ac:dyDescent="0.25">
      <c r="A119" s="14">
        <v>41913</v>
      </c>
      <c r="B119" s="22">
        <f t="shared" si="3"/>
        <v>2014</v>
      </c>
      <c r="C119" s="20"/>
      <c r="D119" s="13">
        <v>31059507.624204449</v>
      </c>
    </row>
    <row r="120" spans="1:4" x14ac:dyDescent="0.25">
      <c r="A120" s="17">
        <v>41944</v>
      </c>
      <c r="B120" s="23">
        <f t="shared" si="3"/>
        <v>2014</v>
      </c>
      <c r="C120" s="20"/>
      <c r="D120" s="13">
        <v>30398136.200454056</v>
      </c>
    </row>
    <row r="121" spans="1:4" x14ac:dyDescent="0.25">
      <c r="A121" s="14">
        <v>41974</v>
      </c>
      <c r="B121" s="22">
        <f t="shared" si="3"/>
        <v>2014</v>
      </c>
      <c r="C121" s="20"/>
      <c r="D121" s="13">
        <v>29605392.66706131</v>
      </c>
    </row>
    <row r="122" spans="1:4" x14ac:dyDescent="0.25">
      <c r="A122" s="17">
        <v>42005</v>
      </c>
      <c r="B122" s="23">
        <f t="shared" si="3"/>
        <v>2015</v>
      </c>
      <c r="C122" s="20"/>
      <c r="D122" s="13">
        <v>30217959.267179959</v>
      </c>
    </row>
    <row r="123" spans="1:4" x14ac:dyDescent="0.25">
      <c r="A123" s="14">
        <v>42036</v>
      </c>
      <c r="B123" s="22">
        <f t="shared" si="3"/>
        <v>2015</v>
      </c>
      <c r="C123" s="20"/>
      <c r="D123" s="13">
        <v>28444725.038014561</v>
      </c>
    </row>
    <row r="124" spans="1:4" x14ac:dyDescent="0.25">
      <c r="A124" s="17">
        <v>42064</v>
      </c>
      <c r="B124" s="23">
        <f t="shared" si="3"/>
        <v>2015</v>
      </c>
      <c r="D124" s="13">
        <v>31241212.503967721</v>
      </c>
    </row>
    <row r="125" spans="1:4" x14ac:dyDescent="0.25">
      <c r="A125" s="14">
        <v>42095</v>
      </c>
      <c r="B125" s="22">
        <f t="shared" si="3"/>
        <v>2015</v>
      </c>
      <c r="D125" s="13">
        <v>28759798.252071973</v>
      </c>
    </row>
    <row r="126" spans="1:4" x14ac:dyDescent="0.25">
      <c r="A126" s="17">
        <v>42125</v>
      </c>
      <c r="B126" s="23">
        <f t="shared" si="3"/>
        <v>2015</v>
      </c>
      <c r="D126" s="13">
        <v>29654346.83941954</v>
      </c>
    </row>
    <row r="127" spans="1:4" x14ac:dyDescent="0.25">
      <c r="A127" s="14">
        <v>42156</v>
      </c>
      <c r="B127" s="22">
        <f t="shared" si="3"/>
        <v>2015</v>
      </c>
      <c r="D127" s="13">
        <v>31326882.115217466</v>
      </c>
    </row>
    <row r="128" spans="1:4" x14ac:dyDescent="0.25">
      <c r="A128" s="17">
        <v>42186</v>
      </c>
      <c r="B128" s="23">
        <f t="shared" si="3"/>
        <v>2015</v>
      </c>
      <c r="D128" s="13">
        <v>32069995.175887294</v>
      </c>
    </row>
    <row r="129" spans="1:4" x14ac:dyDescent="0.25">
      <c r="A129" s="14">
        <v>42217</v>
      </c>
      <c r="B129" s="22">
        <f t="shared" si="3"/>
        <v>2015</v>
      </c>
      <c r="D129" s="13">
        <v>30280813.985560376</v>
      </c>
    </row>
    <row r="130" spans="1:4" x14ac:dyDescent="0.25">
      <c r="A130" s="17">
        <v>42248</v>
      </c>
      <c r="B130" s="23">
        <f t="shared" ref="B130:B133" si="4">YEAR(A130)</f>
        <v>2015</v>
      </c>
      <c r="D130" s="13">
        <v>30870309.207603011</v>
      </c>
    </row>
    <row r="131" spans="1:4" x14ac:dyDescent="0.25">
      <c r="A131" s="14">
        <v>42278</v>
      </c>
      <c r="B131" s="22">
        <f t="shared" si="4"/>
        <v>2015</v>
      </c>
      <c r="D131" s="13">
        <v>30506948.188706145</v>
      </c>
    </row>
    <row r="132" spans="1:4" x14ac:dyDescent="0.25">
      <c r="A132" s="17">
        <v>42309</v>
      </c>
      <c r="B132" s="23">
        <f t="shared" si="4"/>
        <v>2015</v>
      </c>
      <c r="D132" s="13">
        <v>31095954.322671253</v>
      </c>
    </row>
    <row r="133" spans="1:4" x14ac:dyDescent="0.25">
      <c r="A133" s="14">
        <v>42339</v>
      </c>
      <c r="B133" s="22">
        <f t="shared" si="4"/>
        <v>2015</v>
      </c>
      <c r="D133" s="13">
        <v>29674650.093231495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18</vt:i4>
      </vt:variant>
    </vt:vector>
  </HeadingPairs>
  <TitlesOfParts>
    <vt:vector size="29" baseType="lpstr">
      <vt:lpstr>Monthly Data</vt:lpstr>
      <vt:lpstr>OLS Model</vt:lpstr>
      <vt:lpstr>OLS</vt:lpstr>
      <vt:lpstr>Predicted Monthly Data</vt:lpstr>
      <vt:lpstr>Predicted Monthly Data Summ</vt:lpstr>
      <vt:lpstr>PredictedAnnualDataSumm</vt:lpstr>
      <vt:lpstr>PredictedAnnualDataSumm2</vt:lpstr>
      <vt:lpstr>Normalized Monthly Data</vt:lpstr>
      <vt:lpstr>Normalized Monthly Data Summ</vt:lpstr>
      <vt:lpstr>NormalizedAnnualDataSumm</vt:lpstr>
      <vt:lpstr>NormalizedAnnualDataSumm2</vt:lpstr>
      <vt:lpstr>OLS!const</vt:lpstr>
      <vt:lpstr>const</vt:lpstr>
      <vt:lpstr>OLS!Increment</vt:lpstr>
      <vt:lpstr>Increment</vt:lpstr>
      <vt:lpstr>OLS!LondonCDD</vt:lpstr>
      <vt:lpstr>LondonCDD</vt:lpstr>
      <vt:lpstr>OLS!LondonHDD</vt:lpstr>
      <vt:lpstr>LondonHDD</vt:lpstr>
      <vt:lpstr>OLS!LONFTE</vt:lpstr>
      <vt:lpstr>LONFTE</vt:lpstr>
      <vt:lpstr>OLS!PeakDays</vt:lpstr>
      <vt:lpstr>PeakDays</vt:lpstr>
      <vt:lpstr>OLS!Recession</vt:lpstr>
      <vt:lpstr>Recession</vt:lpstr>
      <vt:lpstr>OLS!Shoulder1</vt:lpstr>
      <vt:lpstr>Shoulder1</vt:lpstr>
      <vt:lpstr>OLS!WorkDays</vt:lpstr>
      <vt:lpstr>WorkDays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Benum</dc:creator>
  <cp:lastModifiedBy>Martin Benum</cp:lastModifiedBy>
  <dcterms:created xsi:type="dcterms:W3CDTF">2013-12-10T17:59:21Z</dcterms:created>
  <dcterms:modified xsi:type="dcterms:W3CDTF">2014-02-13T15:05:22Z</dcterms:modified>
</cp:coreProperties>
</file>