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2" state="hidden" r:id="rId2"/>
    <sheet name="OLS" sheetId="42" r:id="rId3"/>
    <sheet name="Predicted Monthly Data" sheetId="34" r:id="rId4"/>
    <sheet name="Predicted Monthly Data Summ" sheetId="35" r:id="rId5"/>
    <sheet name="PredictedAnnualDataSumm" sheetId="38" r:id="rId6"/>
    <sheet name="PredictedAnnualDataSumm2" sheetId="39" r:id="rId7"/>
    <sheet name="Normalized Monthly Data" sheetId="36" r:id="rId8"/>
    <sheet name="Normalized Monthly Data Summ" sheetId="37" r:id="rId9"/>
    <sheet name="NormalizedAnnualDataSumm" sheetId="40" r:id="rId10"/>
    <sheet name="NormalizedAnnualDataSumm2" sheetId="41" r:id="rId11"/>
  </sheets>
  <definedNames>
    <definedName name="const" localSheetId="2">OLS!$B$5</definedName>
    <definedName name="const">'OLS Model'!$B$5</definedName>
    <definedName name="Increment" localSheetId="2">OLS!$B$11</definedName>
    <definedName name="Increment">'OLS Model'!$B$11</definedName>
    <definedName name="LondonCDD" localSheetId="2">OLS!$B$7</definedName>
    <definedName name="LondonCDD">'OLS Model'!$B$7</definedName>
    <definedName name="LondonHDD" localSheetId="2">OLS!$B$6</definedName>
    <definedName name="LondonHDD">'OLS Model'!$B$6</definedName>
    <definedName name="LONFTE" localSheetId="2">OLS!$B$8</definedName>
    <definedName name="LONFTE">'OLS Model'!$B$8</definedName>
    <definedName name="PeakDays" localSheetId="2">OLS!$B$9</definedName>
    <definedName name="PeakDays">'OLS Model'!$B$9</definedName>
    <definedName name="Shoulder1" localSheetId="2">OLS!$B$10</definedName>
    <definedName name="Shoulder1">'OLS Model'!$B$10</definedName>
  </definedNames>
  <calcPr calcId="125725"/>
  <pivotCaches>
    <pivotCache cacheId="0" r:id="rId12"/>
    <pivotCache cacheId="1" r:id="rId13"/>
    <pivotCache cacheId="2" r:id="rId14"/>
  </pivotCaches>
</workbook>
</file>

<file path=xl/calcChain.xml><?xml version="1.0" encoding="utf-8"?>
<calcChain xmlns="http://schemas.openxmlformats.org/spreadsheetml/2006/main">
  <c r="E6" i="41"/>
  <c r="E7"/>
  <c r="E8"/>
  <c r="E9"/>
  <c r="E10"/>
  <c r="E11"/>
  <c r="E12"/>
  <c r="E13"/>
  <c r="E14"/>
  <c r="E5"/>
  <c r="C6"/>
  <c r="C7"/>
  <c r="C8"/>
  <c r="C9"/>
  <c r="C10"/>
  <c r="C11"/>
  <c r="C12"/>
  <c r="C5"/>
  <c r="B2" i="37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P2" i="36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J2"/>
  <c r="Q2" s="1"/>
  <c r="J3"/>
  <c r="J4"/>
  <c r="Q4" s="1"/>
  <c r="J5"/>
  <c r="Q5" s="1"/>
  <c r="J6"/>
  <c r="Q6" s="1"/>
  <c r="J7"/>
  <c r="Q7" s="1"/>
  <c r="J8"/>
  <c r="Q8" s="1"/>
  <c r="J9"/>
  <c r="Q9" s="1"/>
  <c r="J10"/>
  <c r="Q10" s="1"/>
  <c r="J11"/>
  <c r="Q11" s="1"/>
  <c r="J12"/>
  <c r="Q12" s="1"/>
  <c r="J13"/>
  <c r="Q13" s="1"/>
  <c r="J14"/>
  <c r="Q14" s="1"/>
  <c r="J15"/>
  <c r="Q15" s="1"/>
  <c r="J16"/>
  <c r="Q16" s="1"/>
  <c r="J17"/>
  <c r="Q17" s="1"/>
  <c r="J18"/>
  <c r="Q18" s="1"/>
  <c r="J19"/>
  <c r="Q19" s="1"/>
  <c r="J20"/>
  <c r="Q20" s="1"/>
  <c r="J21"/>
  <c r="Q21" s="1"/>
  <c r="J22"/>
  <c r="Q22" s="1"/>
  <c r="J23"/>
  <c r="Q23" s="1"/>
  <c r="J24"/>
  <c r="Q24" s="1"/>
  <c r="J25"/>
  <c r="Q25" s="1"/>
  <c r="J26"/>
  <c r="Q26" s="1"/>
  <c r="J27"/>
  <c r="Q27" s="1"/>
  <c r="J28"/>
  <c r="Q28" s="1"/>
  <c r="J29"/>
  <c r="Q29" s="1"/>
  <c r="J30"/>
  <c r="Q30" s="1"/>
  <c r="J31"/>
  <c r="Q31" s="1"/>
  <c r="J32"/>
  <c r="Q32" s="1"/>
  <c r="J33"/>
  <c r="Q33" s="1"/>
  <c r="J34"/>
  <c r="Q34" s="1"/>
  <c r="J35"/>
  <c r="Q35" s="1"/>
  <c r="J36"/>
  <c r="Q36" s="1"/>
  <c r="J37"/>
  <c r="Q37" s="1"/>
  <c r="J38"/>
  <c r="Q38" s="1"/>
  <c r="J39"/>
  <c r="Q39" s="1"/>
  <c r="J40"/>
  <c r="Q40" s="1"/>
  <c r="J41"/>
  <c r="Q41" s="1"/>
  <c r="J42"/>
  <c r="Q42" s="1"/>
  <c r="J43"/>
  <c r="Q43" s="1"/>
  <c r="J44"/>
  <c r="Q44" s="1"/>
  <c r="J45"/>
  <c r="Q45" s="1"/>
  <c r="J46"/>
  <c r="Q46" s="1"/>
  <c r="J47"/>
  <c r="Q47" s="1"/>
  <c r="J48"/>
  <c r="Q48" s="1"/>
  <c r="J49"/>
  <c r="Q49" s="1"/>
  <c r="J50"/>
  <c r="Q50" s="1"/>
  <c r="J51"/>
  <c r="Q51" s="1"/>
  <c r="J52"/>
  <c r="Q52" s="1"/>
  <c r="J53"/>
  <c r="Q53" s="1"/>
  <c r="J54"/>
  <c r="Q54" s="1"/>
  <c r="J55"/>
  <c r="Q55" s="1"/>
  <c r="J56"/>
  <c r="Q56" s="1"/>
  <c r="J57"/>
  <c r="Q57" s="1"/>
  <c r="J58"/>
  <c r="Q58" s="1"/>
  <c r="J59"/>
  <c r="Q59" s="1"/>
  <c r="J60"/>
  <c r="Q60" s="1"/>
  <c r="J61"/>
  <c r="Q61" s="1"/>
  <c r="J62"/>
  <c r="Q62" s="1"/>
  <c r="J63"/>
  <c r="Q63" s="1"/>
  <c r="J64"/>
  <c r="Q64" s="1"/>
  <c r="J65"/>
  <c r="Q65" s="1"/>
  <c r="J66"/>
  <c r="Q66" s="1"/>
  <c r="J67"/>
  <c r="Q67" s="1"/>
  <c r="J68"/>
  <c r="Q68" s="1"/>
  <c r="J69"/>
  <c r="Q69" s="1"/>
  <c r="J70"/>
  <c r="Q70" s="1"/>
  <c r="J71"/>
  <c r="Q71" s="1"/>
  <c r="J72"/>
  <c r="Q72" s="1"/>
  <c r="J73"/>
  <c r="Q73" s="1"/>
  <c r="J74"/>
  <c r="Q74" s="1"/>
  <c r="J75"/>
  <c r="Q75" s="1"/>
  <c r="J76"/>
  <c r="Q76" s="1"/>
  <c r="J77"/>
  <c r="Q77" s="1"/>
  <c r="J78"/>
  <c r="Q78" s="1"/>
  <c r="J79"/>
  <c r="Q79" s="1"/>
  <c r="J80"/>
  <c r="Q80" s="1"/>
  <c r="J81"/>
  <c r="Q81" s="1"/>
  <c r="J82"/>
  <c r="Q82" s="1"/>
  <c r="J83"/>
  <c r="Q83" s="1"/>
  <c r="J84"/>
  <c r="Q84" s="1"/>
  <c r="J85"/>
  <c r="Q85" s="1"/>
  <c r="J86"/>
  <c r="Q86" s="1"/>
  <c r="J87"/>
  <c r="Q87" s="1"/>
  <c r="J88"/>
  <c r="Q88" s="1"/>
  <c r="J89"/>
  <c r="Q89" s="1"/>
  <c r="J90"/>
  <c r="Q90" s="1"/>
  <c r="J91"/>
  <c r="Q91" s="1"/>
  <c r="J92"/>
  <c r="Q92" s="1"/>
  <c r="J93"/>
  <c r="Q93" s="1"/>
  <c r="J94"/>
  <c r="Q94" s="1"/>
  <c r="J95"/>
  <c r="Q95" s="1"/>
  <c r="J96"/>
  <c r="Q96" s="1"/>
  <c r="J97"/>
  <c r="Q97" s="1"/>
  <c r="J98"/>
  <c r="Q98" s="1"/>
  <c r="J99"/>
  <c r="Q99" s="1"/>
  <c r="J100"/>
  <c r="Q100" s="1"/>
  <c r="J101"/>
  <c r="Q101" s="1"/>
  <c r="J102"/>
  <c r="Q102" s="1"/>
  <c r="J103"/>
  <c r="Q103" s="1"/>
  <c r="J104"/>
  <c r="Q104" s="1"/>
  <c r="J105"/>
  <c r="Q105" s="1"/>
  <c r="J106"/>
  <c r="Q106" s="1"/>
  <c r="J107"/>
  <c r="Q107" s="1"/>
  <c r="J108"/>
  <c r="Q108" s="1"/>
  <c r="J109"/>
  <c r="Q109" s="1"/>
  <c r="J110"/>
  <c r="Q110" s="1"/>
  <c r="J111"/>
  <c r="Q111" s="1"/>
  <c r="J112"/>
  <c r="Q112" s="1"/>
  <c r="J113"/>
  <c r="Q113" s="1"/>
  <c r="J114"/>
  <c r="Q114" s="1"/>
  <c r="J115"/>
  <c r="Q115" s="1"/>
  <c r="J116"/>
  <c r="Q116" s="1"/>
  <c r="J117"/>
  <c r="Q117" s="1"/>
  <c r="J118"/>
  <c r="Q118" s="1"/>
  <c r="J119"/>
  <c r="Q119" s="1"/>
  <c r="J120"/>
  <c r="Q120" s="1"/>
  <c r="J121"/>
  <c r="Q121" s="1"/>
  <c r="J122"/>
  <c r="Q122" s="1"/>
  <c r="J123"/>
  <c r="Q123" s="1"/>
  <c r="J124"/>
  <c r="Q124" s="1"/>
  <c r="J125"/>
  <c r="Q125" s="1"/>
  <c r="J126"/>
  <c r="Q126" s="1"/>
  <c r="J127"/>
  <c r="Q127" s="1"/>
  <c r="J128"/>
  <c r="Q128" s="1"/>
  <c r="J129"/>
  <c r="Q129" s="1"/>
  <c r="J130"/>
  <c r="Q130" s="1"/>
  <c r="J131"/>
  <c r="Q131" s="1"/>
  <c r="J132"/>
  <c r="Q132" s="1"/>
  <c r="J133"/>
  <c r="Q133" s="1"/>
  <c r="Q3" l="1"/>
  <c r="E110" i="35"/>
  <c r="D13" i="38"/>
  <c r="B2" i="35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P2" i="34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J2"/>
  <c r="Q2" s="1"/>
  <c r="J3"/>
  <c r="Q3" s="1"/>
  <c r="J4"/>
  <c r="Q4" s="1"/>
  <c r="J5"/>
  <c r="Q5" s="1"/>
  <c r="J6"/>
  <c r="Q6" s="1"/>
  <c r="J7"/>
  <c r="Q7" s="1"/>
  <c r="J8"/>
  <c r="Q8" s="1"/>
  <c r="J9"/>
  <c r="Q9" s="1"/>
  <c r="J10"/>
  <c r="Q10" s="1"/>
  <c r="J11"/>
  <c r="Q11" s="1"/>
  <c r="J12"/>
  <c r="Q12" s="1"/>
  <c r="J13"/>
  <c r="Q13" s="1"/>
  <c r="J14"/>
  <c r="Q14" s="1"/>
  <c r="J15"/>
  <c r="Q15" s="1"/>
  <c r="J16"/>
  <c r="Q16" s="1"/>
  <c r="J17"/>
  <c r="Q17" s="1"/>
  <c r="J18"/>
  <c r="Q18" s="1"/>
  <c r="J19"/>
  <c r="Q19" s="1"/>
  <c r="J20"/>
  <c r="Q20" s="1"/>
  <c r="J21"/>
  <c r="Q21" s="1"/>
  <c r="J22"/>
  <c r="Q22" s="1"/>
  <c r="J23"/>
  <c r="Q23" s="1"/>
  <c r="J24"/>
  <c r="Q24" s="1"/>
  <c r="J25"/>
  <c r="Q25" s="1"/>
  <c r="J26"/>
  <c r="Q26" s="1"/>
  <c r="J27"/>
  <c r="Q27" s="1"/>
  <c r="J28"/>
  <c r="Q28" s="1"/>
  <c r="J29"/>
  <c r="Q29" s="1"/>
  <c r="J30"/>
  <c r="Q30" s="1"/>
  <c r="J31"/>
  <c r="Q31" s="1"/>
  <c r="J32"/>
  <c r="Q32" s="1"/>
  <c r="J33"/>
  <c r="Q33" s="1"/>
  <c r="J34"/>
  <c r="Q34" s="1"/>
  <c r="J35"/>
  <c r="Q35" s="1"/>
  <c r="J36"/>
  <c r="Q36" s="1"/>
  <c r="J37"/>
  <c r="Q37" s="1"/>
  <c r="J38"/>
  <c r="Q38" s="1"/>
  <c r="J39"/>
  <c r="Q39" s="1"/>
  <c r="J40"/>
  <c r="Q40" s="1"/>
  <c r="J41"/>
  <c r="Q41" s="1"/>
  <c r="J42"/>
  <c r="Q42" s="1"/>
  <c r="J43"/>
  <c r="Q43" s="1"/>
  <c r="J44"/>
  <c r="Q44" s="1"/>
  <c r="J45"/>
  <c r="Q45" s="1"/>
  <c r="J46"/>
  <c r="Q46" s="1"/>
  <c r="J47"/>
  <c r="Q47" s="1"/>
  <c r="J48"/>
  <c r="Q48" s="1"/>
  <c r="J49"/>
  <c r="Q49" s="1"/>
  <c r="J50"/>
  <c r="Q50" s="1"/>
  <c r="J51"/>
  <c r="Q51" s="1"/>
  <c r="J52"/>
  <c r="Q52" s="1"/>
  <c r="J53"/>
  <c r="Q53" s="1"/>
  <c r="J54"/>
  <c r="Q54" s="1"/>
  <c r="J55"/>
  <c r="Q55" s="1"/>
  <c r="J56"/>
  <c r="Q56" s="1"/>
  <c r="J57"/>
  <c r="Q57" s="1"/>
  <c r="J58"/>
  <c r="Q58" s="1"/>
  <c r="J59"/>
  <c r="Q59" s="1"/>
  <c r="J60"/>
  <c r="Q60" s="1"/>
  <c r="J61"/>
  <c r="Q61" s="1"/>
  <c r="J62"/>
  <c r="Q62" s="1"/>
  <c r="J63"/>
  <c r="Q63" s="1"/>
  <c r="J64"/>
  <c r="Q64" s="1"/>
  <c r="J65"/>
  <c r="Q65" s="1"/>
  <c r="J66"/>
  <c r="Q66" s="1"/>
  <c r="J67"/>
  <c r="Q67" s="1"/>
  <c r="J68"/>
  <c r="Q68" s="1"/>
  <c r="J69"/>
  <c r="Q69" s="1"/>
  <c r="J70"/>
  <c r="Q70" s="1"/>
  <c r="J71"/>
  <c r="Q71" s="1"/>
  <c r="J72"/>
  <c r="Q72" s="1"/>
  <c r="J73"/>
  <c r="Q73" s="1"/>
  <c r="J74"/>
  <c r="Q74" s="1"/>
  <c r="J75"/>
  <c r="Q75" s="1"/>
  <c r="J76"/>
  <c r="Q76" s="1"/>
  <c r="J77"/>
  <c r="Q77" s="1"/>
  <c r="J78"/>
  <c r="Q78" s="1"/>
  <c r="J79"/>
  <c r="Q79" s="1"/>
  <c r="J80"/>
  <c r="Q80" s="1"/>
  <c r="J81"/>
  <c r="Q81" s="1"/>
  <c r="J82"/>
  <c r="Q82" s="1"/>
  <c r="J83"/>
  <c r="Q83" s="1"/>
  <c r="J84"/>
  <c r="Q84" s="1"/>
  <c r="J85"/>
  <c r="Q85" s="1"/>
  <c r="J86"/>
  <c r="Q86" s="1"/>
  <c r="J87"/>
  <c r="Q87" s="1"/>
  <c r="J88"/>
  <c r="Q88" s="1"/>
  <c r="J89"/>
  <c r="Q89" s="1"/>
  <c r="J90"/>
  <c r="Q90" s="1"/>
  <c r="J91"/>
  <c r="Q91" s="1"/>
  <c r="J92"/>
  <c r="Q92" s="1"/>
  <c r="J93"/>
  <c r="Q93" s="1"/>
  <c r="J94"/>
  <c r="Q94" s="1"/>
  <c r="J95"/>
  <c r="Q95" s="1"/>
  <c r="J96"/>
  <c r="Q96" s="1"/>
  <c r="J97"/>
  <c r="Q97" s="1"/>
  <c r="J98"/>
  <c r="Q98" s="1"/>
  <c r="J99"/>
  <c r="Q99" s="1"/>
  <c r="J100"/>
  <c r="Q100" s="1"/>
  <c r="J101"/>
  <c r="Q101" s="1"/>
  <c r="J102"/>
  <c r="Q102" s="1"/>
  <c r="J103"/>
  <c r="Q103" s="1"/>
  <c r="J104"/>
  <c r="Q104" s="1"/>
  <c r="J105"/>
  <c r="Q105" s="1"/>
  <c r="J106"/>
  <c r="Q106" s="1"/>
  <c r="J107"/>
  <c r="Q107" s="1"/>
  <c r="J108"/>
  <c r="Q108" s="1"/>
  <c r="J109"/>
  <c r="Q109" s="1"/>
</calcChain>
</file>

<file path=xl/sharedStrings.xml><?xml version="1.0" encoding="utf-8"?>
<sst xmlns="http://schemas.openxmlformats.org/spreadsheetml/2006/main" count="111" uniqueCount="44">
  <si>
    <t>Year</t>
  </si>
  <si>
    <t>Date</t>
  </si>
  <si>
    <t>LondonHDD</t>
  </si>
  <si>
    <t>LondonCDD</t>
  </si>
  <si>
    <t>LONFTE</t>
  </si>
  <si>
    <t>PeakDays</t>
  </si>
  <si>
    <t>Shoulder1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</si>
  <si>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</si>
  <si>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</si>
  <si>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</si>
  <si>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</si>
  <si>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</si>
  <si>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</si>
  <si>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</si>
  <si>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</si>
  <si>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</si>
  <si>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</si>
  <si>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</si>
  <si>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</si>
  <si>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</si>
  <si>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</si>
  <si>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</si>
  <si>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</si>
  <si>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</si>
  <si>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</si>
  <si>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</si>
  <si>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</si>
  <si>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</si>
  <si>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</si>
  <si>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</si>
  <si>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</si>
  <si>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</si>
  <si>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</si>
  <si>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</si>
  <si>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</si>
  <si>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</si>
  <si>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NSLS</t>
  </si>
  <si>
    <t>Model 1: OLS, using observations 2005:01-2013:12 (T = 108)</t>
  </si>
  <si>
    <t>Dependent variable: NSLS</t>
  </si>
  <si>
    <t xml:space="preserve">NSLS </t>
  </si>
  <si>
    <t>Annual Predicted vs. Actual NSLS</t>
  </si>
  <si>
    <t>Annual Actual vs. Normalized NSLS</t>
  </si>
  <si>
    <t>Increment</t>
  </si>
  <si>
    <t>F(6, 101)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</si>
</sst>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164" fontId="0" fillId="0" borderId="0" xfId="0" applyNumberFormat="1"/>
    <xf numFmtId="11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6" fillId="0" borderId="0" xfId="5" applyNumberFormat="1" applyFont="1"/>
    <xf numFmtId="17" fontId="1" fillId="0" borderId="0" xfId="0" applyNumberFormat="1" applyFont="1"/>
    <xf numFmtId="0" fontId="1" fillId="0" borderId="0" xfId="0" applyNumberFormat="1" applyFont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6">
    <cellStyle name="Comma" xfId="5" builtinId="3"/>
    <cellStyle name="Comma 2" xfId="3"/>
    <cellStyle name="Normal" xfId="0" builtinId="0"/>
    <cellStyle name="Normal 2" xfId="1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</c:numCache>
            </c:numRef>
          </c:val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27246812.57344738</c:v>
                </c:pt>
                <c:pt idx="1">
                  <c:v>25810421.473536108</c:v>
                </c:pt>
                <c:pt idx="2">
                  <c:v>25108831.45147476</c:v>
                </c:pt>
                <c:pt idx="3">
                  <c:v>21401344.860473197</c:v>
                </c:pt>
                <c:pt idx="4">
                  <c:v>20258872.747501757</c:v>
                </c:pt>
                <c:pt idx="5">
                  <c:v>24827779.840292156</c:v>
                </c:pt>
                <c:pt idx="6">
                  <c:v>25280804.092739917</c:v>
                </c:pt>
                <c:pt idx="7">
                  <c:v>24497289.129732445</c:v>
                </c:pt>
                <c:pt idx="8">
                  <c:v>20321564.569157235</c:v>
                </c:pt>
                <c:pt idx="9">
                  <c:v>20816294.791891728</c:v>
                </c:pt>
                <c:pt idx="10">
                  <c:v>22417160.971267719</c:v>
                </c:pt>
                <c:pt idx="11">
                  <c:v>26289761.681992348</c:v>
                </c:pt>
                <c:pt idx="12">
                  <c:v>24706595.530532364</c:v>
                </c:pt>
                <c:pt idx="13">
                  <c:v>24966655.460198067</c:v>
                </c:pt>
                <c:pt idx="14">
                  <c:v>23973633.675104719</c:v>
                </c:pt>
                <c:pt idx="15">
                  <c:v>20178716.726956092</c:v>
                </c:pt>
                <c:pt idx="16">
                  <c:v>20878449.891175754</c:v>
                </c:pt>
                <c:pt idx="17">
                  <c:v>21415094.047056321</c:v>
                </c:pt>
                <c:pt idx="18">
                  <c:v>24784772.571561705</c:v>
                </c:pt>
                <c:pt idx="19">
                  <c:v>22356042.16793051</c:v>
                </c:pt>
                <c:pt idx="20">
                  <c:v>19309879.589314535</c:v>
                </c:pt>
                <c:pt idx="21">
                  <c:v>21609034.567493107</c:v>
                </c:pt>
                <c:pt idx="22">
                  <c:v>22448794.12773009</c:v>
                </c:pt>
                <c:pt idx="23">
                  <c:v>24125350.732053839</c:v>
                </c:pt>
                <c:pt idx="24">
                  <c:v>26168388.248736277</c:v>
                </c:pt>
                <c:pt idx="25">
                  <c:v>26792992.654687092</c:v>
                </c:pt>
                <c:pt idx="26">
                  <c:v>23552767.786509044</c:v>
                </c:pt>
                <c:pt idx="27">
                  <c:v>21275756.498948477</c:v>
                </c:pt>
                <c:pt idx="28">
                  <c:v>20423229.036205992</c:v>
                </c:pt>
                <c:pt idx="29">
                  <c:v>22099809.777909353</c:v>
                </c:pt>
                <c:pt idx="30">
                  <c:v>22434535.930078905</c:v>
                </c:pt>
                <c:pt idx="31">
                  <c:v>23548276.906047009</c:v>
                </c:pt>
                <c:pt idx="32">
                  <c:v>20370411.632332351</c:v>
                </c:pt>
                <c:pt idx="33">
                  <c:v>21236069.26936882</c:v>
                </c:pt>
                <c:pt idx="34">
                  <c:v>23662325.40541365</c:v>
                </c:pt>
                <c:pt idx="35">
                  <c:v>25913405.56287108</c:v>
                </c:pt>
                <c:pt idx="36">
                  <c:v>26208384.561319757</c:v>
                </c:pt>
                <c:pt idx="37">
                  <c:v>26396422.021830153</c:v>
                </c:pt>
                <c:pt idx="38">
                  <c:v>24473279.94848242</c:v>
                </c:pt>
                <c:pt idx="39">
                  <c:v>20958172.281332076</c:v>
                </c:pt>
                <c:pt idx="40">
                  <c:v>20219891.205353316</c:v>
                </c:pt>
                <c:pt idx="41">
                  <c:v>22019464.229699668</c:v>
                </c:pt>
                <c:pt idx="42">
                  <c:v>23640735.3133526</c:v>
                </c:pt>
                <c:pt idx="43">
                  <c:v>21645913.600121606</c:v>
                </c:pt>
                <c:pt idx="44">
                  <c:v>19865154.365563847</c:v>
                </c:pt>
                <c:pt idx="45">
                  <c:v>21488779.926499154</c:v>
                </c:pt>
                <c:pt idx="46">
                  <c:v>22603595.703769308</c:v>
                </c:pt>
                <c:pt idx="47">
                  <c:v>25758314.246843301</c:v>
                </c:pt>
                <c:pt idx="48">
                  <c:v>27481989.133557778</c:v>
                </c:pt>
                <c:pt idx="49">
                  <c:v>24081372.608045235</c:v>
                </c:pt>
                <c:pt idx="50">
                  <c:v>22805616.595395688</c:v>
                </c:pt>
                <c:pt idx="51">
                  <c:v>19873207.978647061</c:v>
                </c:pt>
                <c:pt idx="52">
                  <c:v>18326999.715444375</c:v>
                </c:pt>
                <c:pt idx="53">
                  <c:v>20034160.074274551</c:v>
                </c:pt>
                <c:pt idx="54">
                  <c:v>19624109.415126227</c:v>
                </c:pt>
                <c:pt idx="55">
                  <c:v>21109340.553997941</c:v>
                </c:pt>
                <c:pt idx="56">
                  <c:v>18440916.803531665</c:v>
                </c:pt>
                <c:pt idx="57">
                  <c:v>20167741.682036169</c:v>
                </c:pt>
                <c:pt idx="58">
                  <c:v>20670080.920806918</c:v>
                </c:pt>
                <c:pt idx="59">
                  <c:v>24772843.58024833</c:v>
                </c:pt>
                <c:pt idx="60">
                  <c:v>25481457.360778894</c:v>
                </c:pt>
                <c:pt idx="61">
                  <c:v>24045546.962018598</c:v>
                </c:pt>
                <c:pt idx="62">
                  <c:v>21833544.523212798</c:v>
                </c:pt>
                <c:pt idx="63">
                  <c:v>19041432.932479776</c:v>
                </c:pt>
                <c:pt idx="64">
                  <c:v>19551872.442794312</c:v>
                </c:pt>
                <c:pt idx="65">
                  <c:v>21052346.412594285</c:v>
                </c:pt>
                <c:pt idx="66">
                  <c:v>23927933.731309094</c:v>
                </c:pt>
                <c:pt idx="67">
                  <c:v>23445632.014144495</c:v>
                </c:pt>
                <c:pt idx="68">
                  <c:v>18880620.41728181</c:v>
                </c:pt>
                <c:pt idx="69">
                  <c:v>19035149.722643901</c:v>
                </c:pt>
                <c:pt idx="70">
                  <c:v>21521965.565717783</c:v>
                </c:pt>
                <c:pt idx="71">
                  <c:v>25650688.146396969</c:v>
                </c:pt>
                <c:pt idx="72">
                  <c:v>26406636.617797814</c:v>
                </c:pt>
                <c:pt idx="73">
                  <c:v>24749245.48345099</c:v>
                </c:pt>
                <c:pt idx="74">
                  <c:v>23940257.563146044</c:v>
                </c:pt>
                <c:pt idx="75">
                  <c:v>20181537.985436615</c:v>
                </c:pt>
                <c:pt idx="76">
                  <c:v>19181989.218657624</c:v>
                </c:pt>
                <c:pt idx="77">
                  <c:v>20146777.310496304</c:v>
                </c:pt>
                <c:pt idx="78">
                  <c:v>24931371.832287639</c:v>
                </c:pt>
                <c:pt idx="79">
                  <c:v>22027094.825956371</c:v>
                </c:pt>
                <c:pt idx="80">
                  <c:v>19442009.940109346</c:v>
                </c:pt>
                <c:pt idx="81">
                  <c:v>19542945.611420285</c:v>
                </c:pt>
                <c:pt idx="82">
                  <c:v>20931602.089796152</c:v>
                </c:pt>
                <c:pt idx="83">
                  <c:v>23521551.512477215</c:v>
                </c:pt>
                <c:pt idx="84">
                  <c:v>24744165.805498276</c:v>
                </c:pt>
                <c:pt idx="85">
                  <c:v>23366048.951200962</c:v>
                </c:pt>
                <c:pt idx="86">
                  <c:v>20384051.112955425</c:v>
                </c:pt>
                <c:pt idx="87">
                  <c:v>19979003.008513711</c:v>
                </c:pt>
                <c:pt idx="88">
                  <c:v>19414955.505475778</c:v>
                </c:pt>
                <c:pt idx="89">
                  <c:v>21982328.958232071</c:v>
                </c:pt>
                <c:pt idx="90">
                  <c:v>25375677.103335656</c:v>
                </c:pt>
                <c:pt idx="91">
                  <c:v>22176191.303484976</c:v>
                </c:pt>
                <c:pt idx="92">
                  <c:v>19358034.903138936</c:v>
                </c:pt>
                <c:pt idx="93">
                  <c:v>20163183.830800664</c:v>
                </c:pt>
                <c:pt idx="94">
                  <c:v>21788794.404222537</c:v>
                </c:pt>
                <c:pt idx="95">
                  <c:v>23209174.923877791</c:v>
                </c:pt>
                <c:pt idx="96">
                  <c:v>25182217.36204287</c:v>
                </c:pt>
                <c:pt idx="97">
                  <c:v>24264399.447275598</c:v>
                </c:pt>
                <c:pt idx="98">
                  <c:v>22703094.379568707</c:v>
                </c:pt>
                <c:pt idx="99">
                  <c:v>20432012.166364364</c:v>
                </c:pt>
                <c:pt idx="100">
                  <c:v>19507920.773004483</c:v>
                </c:pt>
                <c:pt idx="101">
                  <c:v>20518635.862667471</c:v>
                </c:pt>
                <c:pt idx="102">
                  <c:v>23288463.39009222</c:v>
                </c:pt>
                <c:pt idx="103">
                  <c:v>20863822.468048245</c:v>
                </c:pt>
                <c:pt idx="104">
                  <c:v>19096868.566840336</c:v>
                </c:pt>
                <c:pt idx="105">
                  <c:v>19297750.812945899</c:v>
                </c:pt>
                <c:pt idx="106">
                  <c:v>22458766.912291121</c:v>
                </c:pt>
              </c:numCache>
            </c:numRef>
          </c:val>
        </c:ser>
        <c:dLbls/>
        <c:marker val="1"/>
        <c:axId val="62019840"/>
        <c:axId val="62050304"/>
      </c:lineChart>
      <c:dateAx>
        <c:axId val="62019840"/>
        <c:scaling>
          <c:orientation val="minMax"/>
        </c:scaling>
        <c:axPos val="b"/>
        <c:numFmt formatCode="mmm\-yy" sourceLinked="1"/>
        <c:tickLblPos val="nextTo"/>
        <c:crossAx val="62050304"/>
        <c:crosses val="autoZero"/>
        <c:auto val="1"/>
        <c:lblOffset val="100"/>
        <c:baseTimeUnit val="months"/>
      </c:dateAx>
      <c:valAx>
        <c:axId val="62050304"/>
        <c:scaling>
          <c:orientation val="minMax"/>
          <c:max val="28622997.07"/>
          <c:min val="18311020.943333328"/>
        </c:scaling>
        <c:axPos val="l"/>
        <c:majorGridlines/>
        <c:numFmt formatCode="_-* #,##0_-;\-* #,##0_-;_-* &quot;-&quot;??_-;_-@_-" sourceLinked="1"/>
        <c:tickLblPos val="nextTo"/>
        <c:crossAx val="620198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 COS_LOAD Forecast NSLS_04252014.xlsx]PredictedAnnualDataSumm!PivotTable2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284276938.18350679</c:v>
                </c:pt>
                <c:pt idx="1">
                  <c:v>270753019.08710706</c:v>
                </c:pt>
                <c:pt idx="2">
                  <c:v>277477968.70910805</c:v>
                </c:pt>
                <c:pt idx="3">
                  <c:v>275278107.40416723</c:v>
                </c:pt>
                <c:pt idx="4">
                  <c:v>257388379.06111193</c:v>
                </c:pt>
                <c:pt idx="5">
                  <c:v>263468190.23137271</c:v>
                </c:pt>
                <c:pt idx="6">
                  <c:v>265003019.99103239</c:v>
                </c:pt>
                <c:pt idx="7">
                  <c:v>261941609.81073678</c:v>
                </c:pt>
                <c:pt idx="8">
                  <c:v>262712620.84585541</c:v>
                </c:pt>
              </c:numCache>
            </c:numRef>
          </c:val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3.4850371964132471E-3</c:v>
                </c:pt>
                <c:pt idx="1">
                  <c:v>6.3760033125209985E-3</c:v>
                </c:pt>
                <c:pt idx="2">
                  <c:v>8.7002364124987627E-5</c:v>
                </c:pt>
                <c:pt idx="3">
                  <c:v>6.27042207815676E-3</c:v>
                </c:pt>
                <c:pt idx="4">
                  <c:v>3.4588708904505626E-2</c:v>
                </c:pt>
                <c:pt idx="5">
                  <c:v>7.656841286088875E-3</c:v>
                </c:pt>
                <c:pt idx="6">
                  <c:v>9.2732722910307333E-3</c:v>
                </c:pt>
                <c:pt idx="7">
                  <c:v>2.5495753301085635E-2</c:v>
                </c:pt>
                <c:pt idx="8">
                  <c:v>1.0237469974911501E-2</c:v>
                </c:pt>
              </c:numCache>
            </c:numRef>
          </c:val>
        </c:ser>
        <c:dLbls/>
        <c:marker val="1"/>
        <c:axId val="62163200"/>
        <c:axId val="62177280"/>
      </c:lineChart>
      <c:catAx>
        <c:axId val="62163200"/>
        <c:scaling>
          <c:orientation val="minMax"/>
        </c:scaling>
        <c:axPos val="b"/>
        <c:tickLblPos val="nextTo"/>
        <c:crossAx val="62177280"/>
        <c:crosses val="autoZero"/>
        <c:auto val="1"/>
        <c:lblAlgn val="ctr"/>
        <c:lblOffset val="100"/>
      </c:catAx>
      <c:valAx>
        <c:axId val="62177280"/>
        <c:scaling>
          <c:orientation val="minMax"/>
        </c:scaling>
        <c:axPos val="l"/>
        <c:majorGridlines/>
        <c:numFmt formatCode="#,##0_ ;[Red]\-#,##0\ " sourceLinked="1"/>
        <c:tickLblPos val="nextTo"/>
        <c:crossAx val="621632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 COS_LOAD Forecast NSLS_04252014.xlsx]PredictedAnnualDataSumm2!PivotTable2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284276938.18350679</c:v>
                </c:pt>
                <c:pt idx="1">
                  <c:v>270753019.08710706</c:v>
                </c:pt>
                <c:pt idx="2">
                  <c:v>277477968.70910805</c:v>
                </c:pt>
                <c:pt idx="3">
                  <c:v>275278107.40416723</c:v>
                </c:pt>
                <c:pt idx="4">
                  <c:v>257388379.06111193</c:v>
                </c:pt>
                <c:pt idx="5">
                  <c:v>263468190.23137271</c:v>
                </c:pt>
                <c:pt idx="6">
                  <c:v>265003019.99103239</c:v>
                </c:pt>
                <c:pt idx="7">
                  <c:v>261941609.81073678</c:v>
                </c:pt>
                <c:pt idx="8">
                  <c:v>262712620.84585541</c:v>
                </c:pt>
              </c:numCache>
            </c:numRef>
          </c:val>
        </c:ser>
        <c:dLbls/>
        <c:marker val="1"/>
        <c:axId val="64214528"/>
        <c:axId val="64216064"/>
      </c:lineChart>
      <c:catAx>
        <c:axId val="64214528"/>
        <c:scaling>
          <c:orientation val="minMax"/>
        </c:scaling>
        <c:axPos val="b"/>
        <c:tickLblPos val="nextTo"/>
        <c:crossAx val="64216064"/>
        <c:crosses val="autoZero"/>
        <c:auto val="1"/>
        <c:lblAlgn val="ctr"/>
        <c:lblOffset val="100"/>
      </c:catAx>
      <c:valAx>
        <c:axId val="64216064"/>
        <c:scaling>
          <c:orientation val="minMax"/>
        </c:scaling>
        <c:axPos val="l"/>
        <c:majorGridlines/>
        <c:numFmt formatCode="#,##0_ ;[Red]\-#,##0\ " sourceLinked="1"/>
        <c:tickLblPos val="nextTo"/>
        <c:crossAx val="642145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  <c:pt idx="107">
                  <c:v>26249065.88666667</c:v>
                </c:pt>
              </c:numCache>
            </c:numRef>
          </c:val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26568217.690753754</c:v>
                </c:pt>
                <c:pt idx="1">
                  <c:v>25803004.512484301</c:v>
                </c:pt>
                <c:pt idx="2">
                  <c:v>23851003.303180236</c:v>
                </c:pt>
                <c:pt idx="3">
                  <c:v>21445020.925411347</c:v>
                </c:pt>
                <c:pt idx="4">
                  <c:v>20414774.908120394</c:v>
                </c:pt>
                <c:pt idx="5">
                  <c:v>22316573.926038776</c:v>
                </c:pt>
                <c:pt idx="6">
                  <c:v>24106484.215989575</c:v>
                </c:pt>
                <c:pt idx="7">
                  <c:v>23269477.549986064</c:v>
                </c:pt>
                <c:pt idx="8">
                  <c:v>20344348.416604396</c:v>
                </c:pt>
                <c:pt idx="9">
                  <c:v>20733612.47796059</c:v>
                </c:pt>
                <c:pt idx="10">
                  <c:v>22664088.720746275</c:v>
                </c:pt>
                <c:pt idx="11">
                  <c:v>25475037.037224825</c:v>
                </c:pt>
                <c:pt idx="12">
                  <c:v>26549767.405452501</c:v>
                </c:pt>
                <c:pt idx="13">
                  <c:v>25433924.006461799</c:v>
                </c:pt>
                <c:pt idx="14">
                  <c:v>23848888.961339816</c:v>
                </c:pt>
                <c:pt idx="15">
                  <c:v>20498531.957207605</c:v>
                </c:pt>
                <c:pt idx="16">
                  <c:v>20547296.231904488</c:v>
                </c:pt>
                <c:pt idx="17">
                  <c:v>22141599.774554573</c:v>
                </c:pt>
                <c:pt idx="18">
                  <c:v>23758971.082693543</c:v>
                </c:pt>
                <c:pt idx="19">
                  <c:v>22814127.553057645</c:v>
                </c:pt>
                <c:pt idx="20">
                  <c:v>19878054.319396757</c:v>
                </c:pt>
                <c:pt idx="21">
                  <c:v>20973970.66537708</c:v>
                </c:pt>
                <c:pt idx="22">
                  <c:v>22801841.473796017</c:v>
                </c:pt>
                <c:pt idx="23">
                  <c:v>25483225.13999971</c:v>
                </c:pt>
                <c:pt idx="24">
                  <c:v>26860219.554230042</c:v>
                </c:pt>
                <c:pt idx="25">
                  <c:v>25555501.22996667</c:v>
                </c:pt>
                <c:pt idx="26">
                  <c:v>23641403.33684992</c:v>
                </c:pt>
                <c:pt idx="27">
                  <c:v>20625661.437810082</c:v>
                </c:pt>
                <c:pt idx="28">
                  <c:v>20329187.334967326</c:v>
                </c:pt>
                <c:pt idx="29">
                  <c:v>21718440.422799896</c:v>
                </c:pt>
                <c:pt idx="30">
                  <c:v>24080206.917834327</c:v>
                </c:pt>
                <c:pt idx="31">
                  <c:v>23005798.737923574</c:v>
                </c:pt>
                <c:pt idx="32">
                  <c:v>20031822.188075375</c:v>
                </c:pt>
                <c:pt idx="33">
                  <c:v>21478529.168692924</c:v>
                </c:pt>
                <c:pt idx="34">
                  <c:v>23042039.247296527</c:v>
                </c:pt>
                <c:pt idx="35">
                  <c:v>25615586.049867827</c:v>
                </c:pt>
                <c:pt idx="36">
                  <c:v>27089633.641367316</c:v>
                </c:pt>
                <c:pt idx="37">
                  <c:v>25914319.553462815</c:v>
                </c:pt>
                <c:pt idx="38">
                  <c:v>23417421.354983211</c:v>
                </c:pt>
                <c:pt idx="39">
                  <c:v>21518753.478034496</c:v>
                </c:pt>
                <c:pt idx="40">
                  <c:v>20164836.455930389</c:v>
                </c:pt>
                <c:pt idx="41">
                  <c:v>21796882.900851816</c:v>
                </c:pt>
                <c:pt idx="42">
                  <c:v>24239687.45752652</c:v>
                </c:pt>
                <c:pt idx="43">
                  <c:v>22690315.835885312</c:v>
                </c:pt>
                <c:pt idx="44">
                  <c:v>20180679.45532031</c:v>
                </c:pt>
                <c:pt idx="45">
                  <c:v>21125624.192215279</c:v>
                </c:pt>
                <c:pt idx="46">
                  <c:v>21987873.829376373</c:v>
                </c:pt>
                <c:pt idx="47">
                  <c:v>25300744.803493474</c:v>
                </c:pt>
                <c:pt idx="48">
                  <c:v>25960142.83282046</c:v>
                </c:pt>
                <c:pt idx="49">
                  <c:v>24509844.742653362</c:v>
                </c:pt>
                <c:pt idx="50">
                  <c:v>22822364.677080609</c:v>
                </c:pt>
                <c:pt idx="51">
                  <c:v>19812175.035138369</c:v>
                </c:pt>
                <c:pt idx="52">
                  <c:v>18819671.920118753</c:v>
                </c:pt>
                <c:pt idx="53">
                  <c:v>20894170.333764944</c:v>
                </c:pt>
                <c:pt idx="54">
                  <c:v>23045654.944716208</c:v>
                </c:pt>
                <c:pt idx="55">
                  <c:v>21259042.223083735</c:v>
                </c:pt>
                <c:pt idx="56">
                  <c:v>18835675.33342465</c:v>
                </c:pt>
                <c:pt idx="57">
                  <c:v>19640271.73368153</c:v>
                </c:pt>
                <c:pt idx="58">
                  <c:v>21327794.205462381</c:v>
                </c:pt>
                <c:pt idx="59">
                  <c:v>24699815.040661324</c:v>
                </c:pt>
                <c:pt idx="60">
                  <c:v>25288958.694711279</c:v>
                </c:pt>
                <c:pt idx="61">
                  <c:v>24237817.41390001</c:v>
                </c:pt>
                <c:pt idx="62">
                  <c:v>22798522.548597734</c:v>
                </c:pt>
                <c:pt idx="63">
                  <c:v>19928360.415461622</c:v>
                </c:pt>
                <c:pt idx="64">
                  <c:v>19038302.320892785</c:v>
                </c:pt>
                <c:pt idx="65">
                  <c:v>21231421.284534607</c:v>
                </c:pt>
                <c:pt idx="66">
                  <c:v>23053843.047491096</c:v>
                </c:pt>
                <c:pt idx="67">
                  <c:v>21515575.940045081</c:v>
                </c:pt>
                <c:pt idx="68">
                  <c:v>18720011.456938259</c:v>
                </c:pt>
                <c:pt idx="69">
                  <c:v>19211720.538745232</c:v>
                </c:pt>
                <c:pt idx="70">
                  <c:v>21530409.49060753</c:v>
                </c:pt>
                <c:pt idx="71">
                  <c:v>24708163.557352185</c:v>
                </c:pt>
                <c:pt idx="72">
                  <c:v>25464454.350032352</c:v>
                </c:pt>
                <c:pt idx="73">
                  <c:v>24434880.441947557</c:v>
                </c:pt>
                <c:pt idx="74">
                  <c:v>23200475.617546834</c:v>
                </c:pt>
                <c:pt idx="75">
                  <c:v>19995858.79323433</c:v>
                </c:pt>
                <c:pt idx="76">
                  <c:v>19386497.371941663</c:v>
                </c:pt>
                <c:pt idx="77">
                  <c:v>21083406.348958503</c:v>
                </c:pt>
                <c:pt idx="78">
                  <c:v>22733128.716187187</c:v>
                </c:pt>
                <c:pt idx="79">
                  <c:v>21874554.677457202</c:v>
                </c:pt>
                <c:pt idx="80">
                  <c:v>19245976.919064611</c:v>
                </c:pt>
                <c:pt idx="81">
                  <c:v>19775428.903142918</c:v>
                </c:pt>
                <c:pt idx="82">
                  <c:v>21689729.616383746</c:v>
                </c:pt>
                <c:pt idx="83">
                  <c:v>24462935.030590955</c:v>
                </c:pt>
                <c:pt idx="84">
                  <c:v>25559232.771545112</c:v>
                </c:pt>
                <c:pt idx="85">
                  <c:v>24475740.431644119</c:v>
                </c:pt>
                <c:pt idx="86">
                  <c:v>22610169.127161942</c:v>
                </c:pt>
                <c:pt idx="87">
                  <c:v>19745398.837207455</c:v>
                </c:pt>
                <c:pt idx="88">
                  <c:v>19572937.127541956</c:v>
                </c:pt>
                <c:pt idx="89">
                  <c:v>21032284.176735576</c:v>
                </c:pt>
                <c:pt idx="90">
                  <c:v>23172985.101323601</c:v>
                </c:pt>
                <c:pt idx="91">
                  <c:v>22098576.921412852</c:v>
                </c:pt>
                <c:pt idx="92">
                  <c:v>18860400.055665292</c:v>
                </c:pt>
                <c:pt idx="93">
                  <c:v>20183094.643105589</c:v>
                </c:pt>
                <c:pt idx="94">
                  <c:v>21719645.505801093</c:v>
                </c:pt>
                <c:pt idx="95">
                  <c:v>24293192.308372393</c:v>
                </c:pt>
                <c:pt idx="96">
                  <c:v>25853509.390777789</c:v>
                </c:pt>
                <c:pt idx="97">
                  <c:v>24187377.15942993</c:v>
                </c:pt>
                <c:pt idx="98">
                  <c:v>22165281.988764804</c:v>
                </c:pt>
                <c:pt idx="99">
                  <c:v>19883472.418089148</c:v>
                </c:pt>
                <c:pt idx="100">
                  <c:v>19333260.857878316</c:v>
                </c:pt>
                <c:pt idx="101">
                  <c:v>20711569.845431663</c:v>
                </c:pt>
                <c:pt idx="102">
                  <c:v>23327073.797834173</c:v>
                </c:pt>
                <c:pt idx="103">
                  <c:v>21648458.353750072</c:v>
                </c:pt>
                <c:pt idx="104">
                  <c:v>18771855.809002981</c:v>
                </c:pt>
                <c:pt idx="105">
                  <c:v>19991944.96207653</c:v>
                </c:pt>
                <c:pt idx="106">
                  <c:v>21571470.156309012</c:v>
                </c:pt>
                <c:pt idx="107">
                  <c:v>24587468.927605074</c:v>
                </c:pt>
                <c:pt idx="108">
                  <c:v>25854285.307094019</c:v>
                </c:pt>
                <c:pt idx="109">
                  <c:v>24261350.948871091</c:v>
                </c:pt>
                <c:pt idx="110">
                  <c:v>22424121.697929028</c:v>
                </c:pt>
                <c:pt idx="111">
                  <c:v>19852733.180100802</c:v>
                </c:pt>
                <c:pt idx="112">
                  <c:v>19280159.375654407</c:v>
                </c:pt>
                <c:pt idx="113">
                  <c:v>21026815.989414819</c:v>
                </c:pt>
                <c:pt idx="114">
                  <c:v>23407550.71248116</c:v>
                </c:pt>
                <c:pt idx="115">
                  <c:v>21599751.723092921</c:v>
                </c:pt>
                <c:pt idx="116">
                  <c:v>19188036.883882415</c:v>
                </c:pt>
                <c:pt idx="117">
                  <c:v>20132624.342682306</c:v>
                </c:pt>
                <c:pt idx="118">
                  <c:v>21365261.543753181</c:v>
                </c:pt>
                <c:pt idx="119">
                  <c:v>24806692.217019435</c:v>
                </c:pt>
                <c:pt idx="120">
                  <c:v>25747974.048522424</c:v>
                </c:pt>
                <c:pt idx="121">
                  <c:v>24368275.283085957</c:v>
                </c:pt>
                <c:pt idx="122">
                  <c:v>22745314.331156105</c:v>
                </c:pt>
                <c:pt idx="123">
                  <c:v>19960458.351862766</c:v>
                </c:pt>
                <c:pt idx="124">
                  <c:v>19177398.770156998</c:v>
                </c:pt>
                <c:pt idx="125">
                  <c:v>21360423.126628939</c:v>
                </c:pt>
                <c:pt idx="126">
                  <c:v>23528379.992680218</c:v>
                </c:pt>
                <c:pt idx="127">
                  <c:v>21721114.739393365</c:v>
                </c:pt>
                <c:pt idx="128">
                  <c:v>19307298.454752862</c:v>
                </c:pt>
                <c:pt idx="129">
                  <c:v>20032423.45186061</c:v>
                </c:pt>
                <c:pt idx="130">
                  <c:v>21694667.723951649</c:v>
                </c:pt>
                <c:pt idx="131">
                  <c:v>24919271.117057148</c:v>
                </c:pt>
              </c:numCache>
            </c:numRef>
          </c:val>
        </c:ser>
        <c:dLbls/>
        <c:marker val="1"/>
        <c:axId val="65315200"/>
        <c:axId val="65316736"/>
      </c:lineChart>
      <c:dateAx>
        <c:axId val="65315200"/>
        <c:scaling>
          <c:orientation val="minMax"/>
        </c:scaling>
        <c:axPos val="b"/>
        <c:numFmt formatCode="mmm\-yy" sourceLinked="1"/>
        <c:tickLblPos val="nextTo"/>
        <c:crossAx val="65316736"/>
        <c:crosses val="autoZero"/>
        <c:auto val="1"/>
        <c:lblOffset val="100"/>
        <c:baseTimeUnit val="months"/>
      </c:dateAx>
      <c:valAx>
        <c:axId val="65316736"/>
        <c:scaling>
          <c:orientation val="minMax"/>
          <c:max val="28622997.07"/>
          <c:min val="18311020.943333328"/>
        </c:scaling>
        <c:axPos val="l"/>
        <c:majorGridlines/>
        <c:numFmt formatCode="_-* #,##0_-;\-* #,##0_-;_-* &quot;-&quot;??_-;_-@_-" sourceLinked="1"/>
        <c:tickLblPos val="nextTo"/>
        <c:crossAx val="653152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 COS_LOAD Forecast NSLS_04252014.xlsx]NormalizedAnnualDataSumm!PivotTable1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276991643.68450052</c:v>
                </c:pt>
                <c:pt idx="1">
                  <c:v>274730198.57124156</c:v>
                </c:pt>
                <c:pt idx="2">
                  <c:v>275984395.62631446</c:v>
                </c:pt>
                <c:pt idx="3">
                  <c:v>275426772.95844734</c:v>
                </c:pt>
                <c:pt idx="4">
                  <c:v>261626623.02260631</c:v>
                </c:pt>
                <c:pt idx="5">
                  <c:v>261263106.70927742</c:v>
                </c:pt>
                <c:pt idx="6">
                  <c:v>263347326.78648788</c:v>
                </c:pt>
                <c:pt idx="7">
                  <c:v>263323657.00751698</c:v>
                </c:pt>
                <c:pt idx="8">
                  <c:v>262032743.66694948</c:v>
                </c:pt>
                <c:pt idx="9">
                  <c:v>263199383.92197555</c:v>
                </c:pt>
                <c:pt idx="10">
                  <c:v>264562999.39110899</c:v>
                </c:pt>
              </c:numCache>
            </c:numRef>
          </c:val>
        </c:ser>
        <c:dLbls/>
        <c:marker val="1"/>
        <c:axId val="64645760"/>
        <c:axId val="64659840"/>
      </c:lineChart>
      <c:catAx>
        <c:axId val="64645760"/>
        <c:scaling>
          <c:orientation val="minMax"/>
        </c:scaling>
        <c:axPos val="b"/>
        <c:tickLblPos val="nextTo"/>
        <c:crossAx val="64659840"/>
        <c:crosses val="autoZero"/>
        <c:auto val="1"/>
        <c:lblAlgn val="ctr"/>
        <c:lblOffset val="100"/>
      </c:catAx>
      <c:valAx>
        <c:axId val="64659840"/>
        <c:scaling>
          <c:orientation val="minMax"/>
        </c:scaling>
        <c:axPos val="l"/>
        <c:majorGridlines/>
        <c:numFmt formatCode="#,##0_ ;[Red]\-#,##0\ " sourceLinked="1"/>
        <c:tickLblPos val="nextTo"/>
        <c:crossAx val="646457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5.675184490741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 count="108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6">
      <sharedItems containsSemiMixedTypes="0" containsString="0" containsNumber="1" minValue="18311020.943333331" maxValue="28622997.07" count="108">
        <n v="28622997.07"/>
        <n v="24248151.560000002"/>
        <n v="25340650.720000003"/>
        <n v="20286648.91"/>
        <n v="19819607.190000001"/>
        <n v="24239634.66"/>
        <n v="25395311.940000001"/>
        <n v="24070887.219999999"/>
        <n v="20477242.48"/>
        <n v="20828690.909999996"/>
        <n v="22508551.010000002"/>
        <n v="27451289.5"/>
        <n v="25519571.829999998"/>
        <n v="23636616.529999997"/>
        <n v="24126650.760000002"/>
        <n v="19562803.740000002"/>
        <n v="19991986.050000001"/>
        <n v="20889575.020000003"/>
        <n v="24737970.199999999"/>
        <n v="22593665.560000002"/>
        <n v="19182041.209999997"/>
        <n v="21407417.84"/>
        <n v="22027561.960000001"/>
        <n v="25361773.539999999"/>
        <n v="25989297.806666661"/>
        <n v="25405002.176666662"/>
        <n v="24292353.446666665"/>
        <n v="21175397.006666664"/>
        <n v="19844241.896666665"/>
        <n v="22507117.626666661"/>
        <n v="22641026.906666666"/>
        <n v="23733180.766666666"/>
        <n v="20748753.376666665"/>
        <n v="21043161.836666662"/>
        <n v="23066783.216666665"/>
        <n v="27007513.506666664"/>
        <n v="26898401.383333337"/>
        <n v="25491713.493333336"/>
        <n v="25384508.963333335"/>
        <n v="20527641.313333336"/>
        <n v="19827797.303333335"/>
        <n v="21414260.283333335"/>
        <n v="23762525.153333336"/>
        <n v="22118269.213333335"/>
        <n v="20204472.273333337"/>
        <n v="21060690.823333338"/>
        <n v="23006111.283333331"/>
        <n v="27318717.57333333"/>
        <n v="28195934.98"/>
        <n v="23533242.719999995"/>
        <n v="23805160.720000003"/>
        <n v="21691888.189999998"/>
        <n v="19644740.68"/>
        <n v="19976014.390000004"/>
        <n v="20346936.549999997"/>
        <n v="22334126.620000001"/>
        <n v="19258864.259999998"/>
        <n v="20756342.680000003"/>
        <n v="21120714.619999994"/>
        <n v="25946111.009999998"/>
        <n v="26142073.753333338"/>
        <n v="22846232.453333337"/>
        <n v="21856743.573333338"/>
        <n v="18311020.943333331"/>
        <n v="19813333.883333333"/>
        <n v="20211623.123333335"/>
        <n v="24129649.153333332"/>
        <n v="23362004.293333333"/>
        <n v="18923454.90333334"/>
        <n v="19435090.90333334"/>
        <n v="21055943.953333341"/>
        <n v="25379014.213333335"/>
        <n v="25968288.383333337"/>
        <n v="22895626.133333344"/>
        <n v="23442172.173333336"/>
        <n v="19943782.243333336"/>
        <n v="19207800.74333334"/>
        <n v="19760831.673333336"/>
        <n v="25169327.073333334"/>
        <n v="22460865.073333338"/>
        <n v="19343184.393333334"/>
        <n v="19754696.887333337"/>
        <n v="20484671.063333333"/>
        <n v="24136908.163333334"/>
        <n v="24503624.296666659"/>
        <n v="21864892.256666664"/>
        <n v="20378098.906666666"/>
        <n v="18775059.906666663"/>
        <n v="18685878.536666665"/>
        <n v="20735989.536666665"/>
        <n v="24756579.266666666"/>
        <n v="21905861.66666666"/>
        <n v="18885814.516666662"/>
        <n v="19665509.326666664"/>
        <n v="21360467.68666666"/>
        <n v="23911472.796666663"/>
        <n v="24740826.696666665"/>
        <n v="22536631.536666662"/>
        <n v="22952454.086666659"/>
        <n v="20061175.656666666"/>
        <n v="18868716.00666666"/>
        <n v="20142170.716666665"/>
        <n v="24441287.616666667"/>
        <n v="21856231.656666663"/>
        <n v="19627599.206666663"/>
        <n v="20952918.896666661"/>
        <n v="23000874.046666667"/>
        <n v="26249065.88666667"/>
      </sharedItems>
    </cacheField>
    <cacheField name="Predicted Value" numFmtId="0">
      <sharedItems containsSemiMixedTypes="0" containsString="0" containsNumber="1" minValue="18326999.715444375" maxValue="27481989.133557778" count="108">
        <n v="27246812.57344738"/>
        <n v="25810421.473536108"/>
        <n v="25108831.45147476"/>
        <n v="21401344.860473197"/>
        <n v="20258872.747501757"/>
        <n v="24827779.840292156"/>
        <n v="25280804.092739917"/>
        <n v="24497289.129732445"/>
        <n v="20321564.569157235"/>
        <n v="20816294.791891728"/>
        <n v="22417160.971267719"/>
        <n v="26289761.681992348"/>
        <n v="24706595.530532364"/>
        <n v="24966655.460198067"/>
        <n v="23973633.675104719"/>
        <n v="20178716.726956092"/>
        <n v="20878449.891175754"/>
        <n v="21415094.047056321"/>
        <n v="24784772.571561705"/>
        <n v="22356042.16793051"/>
        <n v="19309879.589314535"/>
        <n v="21609034.567493107"/>
        <n v="22448794.12773009"/>
        <n v="24125350.732053839"/>
        <n v="26168388.248736277"/>
        <n v="26792992.654687092"/>
        <n v="23552767.786509044"/>
        <n v="21275756.498948477"/>
        <n v="20423229.036205992"/>
        <n v="22099809.777909353"/>
        <n v="22434535.930078905"/>
        <n v="23548276.906047009"/>
        <n v="20370411.632332351"/>
        <n v="21236069.26936882"/>
        <n v="23662325.40541365"/>
        <n v="25913405.56287108"/>
        <n v="26208384.561319757"/>
        <n v="26396422.021830153"/>
        <n v="24473279.94848242"/>
        <n v="20958172.281332076"/>
        <n v="20219891.205353316"/>
        <n v="22019464.229699668"/>
        <n v="23640735.3133526"/>
        <n v="21645913.600121606"/>
        <n v="19865154.365563847"/>
        <n v="21488779.926499154"/>
        <n v="22603595.703769308"/>
        <n v="25758314.246843301"/>
        <n v="27481989.133557778"/>
        <n v="24081372.608045235"/>
        <n v="22805616.595395688"/>
        <n v="19873207.978647061"/>
        <n v="18326999.715444375"/>
        <n v="20034160.074274551"/>
        <n v="19624109.415126227"/>
        <n v="21109340.553997941"/>
        <n v="18440916.803531665"/>
        <n v="20167741.682036169"/>
        <n v="20670080.920806918"/>
        <n v="24772843.58024833"/>
        <n v="25481457.360778894"/>
        <n v="24045546.962018598"/>
        <n v="21833544.523212798"/>
        <n v="19041432.932479776"/>
        <n v="19551872.442794312"/>
        <n v="21052346.412594285"/>
        <n v="23927933.731309094"/>
        <n v="23445632.014144495"/>
        <n v="18880620.41728181"/>
        <n v="19035149.722643901"/>
        <n v="21521965.565717783"/>
        <n v="25650688.146396969"/>
        <n v="26406636.617797814"/>
        <n v="24749245.48345099"/>
        <n v="23940257.563146044"/>
        <n v="20181537.985436615"/>
        <n v="19181989.218657624"/>
        <n v="20146777.310496304"/>
        <n v="24931371.832287639"/>
        <n v="22027094.825956371"/>
        <n v="19442009.940109346"/>
        <n v="19542945.611420285"/>
        <n v="20931602.089796152"/>
        <n v="23521551.512477215"/>
        <n v="24744165.805498276"/>
        <n v="23366048.951200962"/>
        <n v="20384051.112955425"/>
        <n v="19979003.008513711"/>
        <n v="19414955.505475778"/>
        <n v="21982328.958232071"/>
        <n v="25375677.103335656"/>
        <n v="22176191.303484976"/>
        <n v="19358034.903138936"/>
        <n v="20163183.830800664"/>
        <n v="21788794.404222537"/>
        <n v="23209174.923877791"/>
        <n v="25182217.36204287"/>
        <n v="24264399.447275598"/>
        <n v="22703094.379568707"/>
        <n v="20432012.166364364"/>
        <n v="19507920.773004483"/>
        <n v="20518635.862667471"/>
        <n v="23288463.39009222"/>
        <n v="20863822.468048245"/>
        <n v="19096868.566840336"/>
        <n v="19297750.812945899"/>
        <n v="22458766.912291121"/>
        <n v="25098668.704714108"/>
      </sharedItems>
    </cacheField>
    <cacheField name="Absolute % Error" numFmtId="165">
      <sharedItems containsSemiMixedTypes="0" containsString="0" containsNumber="1" minValue="2.9208839921821212E-4" maxValue="8.3841489289593146E-2" count="108">
        <n v="4.8079678490237851E-2"/>
        <n v="6.4428412601694629E-2"/>
        <n v="9.1481182186959557E-3"/>
        <n v="5.494726878837658E-2"/>
        <n v="2.2163181807326002E-2"/>
        <n v="2.426378072697221E-2"/>
        <n v="4.5090151887334524E-3"/>
        <n v="1.7714424309967169E-2"/>
        <n v="7.6024841232805052E-3"/>
        <n v="5.9514628940589666E-4"/>
        <n v="4.0602364271107652E-3"/>
        <n v="4.2312322632700065E-2"/>
        <n v="3.1856972557506837E-2"/>
        <n v="5.6270275760913646E-2"/>
        <n v="6.3422431243118377E-3"/>
        <n v="3.1483881101190749E-2"/>
        <n v="4.4340959370354982E-2"/>
        <n v="2.5156999438867362E-2"/>
        <n v="1.8919244862582163E-3"/>
        <n v="1.0517257212578323E-2"/>
        <n v="6.6644825707022921E-3"/>
        <n v="9.4180778363836207E-3"/>
        <n v="1.9122959158848703E-2"/>
        <n v="4.8751433175448208E-2"/>
        <n v="6.8909303899575411E-3"/>
        <n v="5.4634534898612828E-2"/>
        <n v="3.0445204157817197E-2"/>
        <n v="4.7394385215170668E-3"/>
        <n v="2.9176581426201158E-2"/>
        <n v="1.8096846318283132E-2"/>
        <n v="9.1202124991494882E-3"/>
        <n v="7.7909430867081604E-3"/>
        <n v="1.8234432568839734E-2"/>
        <n v="9.1672265888306792E-3"/>
        <n v="2.5818172527701314E-2"/>
        <n v="4.0511243048180254E-2"/>
        <n v="2.5652707466887765E-2"/>
        <n v="3.5490298788012763E-2"/>
        <n v="3.5897051078165022E-2"/>
        <n v="2.0973231236220802E-2"/>
        <n v="1.9774960174424656E-2"/>
        <n v="2.8261725521164099E-2"/>
        <n v="5.1252903129973991E-3"/>
        <n v="2.135590306166376E-2"/>
        <n v="1.6794197996318629E-2"/>
        <n v="2.0326451148104437E-2"/>
        <n v="1.7496028538105189E-2"/>
        <n v="5.7118469133894817E-2"/>
        <n v="2.5320878592912068E-2"/>
        <n v="2.3291727985255757E-2"/>
        <n v="4.1988547624656175E-2"/>
        <n v="8.3841489289593146E-2"/>
        <n v="6.7078562451944004E-2"/>
        <n v="2.9107750494840722E-3"/>
        <n v="3.5525108809255627E-2"/>
        <n v="5.4839219228983653E-2"/>
        <n v="4.2471219767989198E-2"/>
        <n v="2.8357645035943031E-2"/>
        <n v="2.1336100946430733E-2"/>
        <n v="4.5219394509623208E-2"/>
        <n v="2.5270236737443566E-2"/>
        <n v="5.249506723417223E-2"/>
        <n v="1.0614138397471216E-3"/>
        <n v="3.9889200684485759E-2"/>
        <n v="1.3196236538413069E-2"/>
        <n v="4.1596030369791322E-2"/>
        <n v="8.3596500198749625E-3"/>
        <n v="3.5796466673463654E-3"/>
        <n v="2.2635658377574809E-3"/>
        <n v="2.0578302549685769E-2"/>
        <n v="2.2132544302800868E-2"/>
        <n v="1.0704668462690123E-2"/>
        <n v="1.6880135802320083E-2"/>
        <n v="8.095953957856579E-2"/>
        <n v="2.1247407711615793E-2"/>
        <n v="1.1921296532544819E-2"/>
        <n v="1.3438042710160038E-3"/>
        <n v="1.953083977147535E-2"/>
        <n v="9.4541757255721844E-3"/>
        <n v="1.9312268069851011E-2"/>
        <n v="5.1090629529474988E-3"/>
        <n v="1.0719034421066044E-2"/>
        <n v="2.1817827832383722E-2"/>
        <n v="2.5494427318197874E-2"/>
        <n v="9.8165685989700085E-3"/>
        <n v="6.8656029808543476E-2"/>
        <n v="2.9208839921821212E-4"/>
        <n v="6.4124594426436518E-2"/>
        <n v="3.9017537622246121E-2"/>
        <n v="6.0105133606551606E-2"/>
        <n v="2.5007406314109429E-2"/>
        <n v="1.2340516019493835E-2"/>
        <n v="2.5003972481861498E-2"/>
        <n v="2.5306972520622532E-2"/>
        <n v="2.005230989503292E-2"/>
        <n v="2.9370749295157393E-2"/>
        <n v="1.7840578683479224E-2"/>
        <n v="7.6664869272849906E-2"/>
        <n v="1.08641849867726E-2"/>
        <n v="1.8485283018518549E-2"/>
        <n v="3.3876431555384078E-2"/>
        <n v="1.8690395950685678E-2"/>
        <n v="4.7167082383512762E-2"/>
        <n v="4.5406234899404985E-2"/>
        <n v="2.7040018202840663E-2"/>
        <n v="7.8994630384603748E-2"/>
        <n v="2.3568979738581256E-2"/>
        <n v="4.3826214118229311E-2"/>
      </sharedItems>
    </cacheField>
    <cacheField name="Absolute % Error " numFmtId="0" formula=" ABS('Predicted Value'-NSLS)/NSL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55.675189004629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 count="108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6">
      <sharedItems containsSemiMixedTypes="0" containsString="0" containsNumber="1" minValue="18311020.943333331" maxValue="28622997.07" count="108">
        <n v="28622997.07"/>
        <n v="24248151.560000002"/>
        <n v="25340650.720000003"/>
        <n v="20286648.91"/>
        <n v="19819607.190000001"/>
        <n v="24239634.66"/>
        <n v="25395311.940000001"/>
        <n v="24070887.219999999"/>
        <n v="20477242.48"/>
        <n v="20828690.909999996"/>
        <n v="22508551.010000002"/>
        <n v="27451289.5"/>
        <n v="25519571.829999998"/>
        <n v="23636616.529999997"/>
        <n v="24126650.760000002"/>
        <n v="19562803.740000002"/>
        <n v="19991986.050000001"/>
        <n v="20889575.020000003"/>
        <n v="24737970.199999999"/>
        <n v="22593665.560000002"/>
        <n v="19182041.209999997"/>
        <n v="21407417.84"/>
        <n v="22027561.960000001"/>
        <n v="25361773.539999999"/>
        <n v="25989297.806666661"/>
        <n v="25405002.176666662"/>
        <n v="24292353.446666665"/>
        <n v="21175397.006666664"/>
        <n v="19844241.896666665"/>
        <n v="22507117.626666661"/>
        <n v="22641026.906666666"/>
        <n v="23733180.766666666"/>
        <n v="20748753.376666665"/>
        <n v="21043161.836666662"/>
        <n v="23066783.216666665"/>
        <n v="27007513.506666664"/>
        <n v="26898401.383333337"/>
        <n v="25491713.493333336"/>
        <n v="25384508.963333335"/>
        <n v="20527641.313333336"/>
        <n v="19827797.303333335"/>
        <n v="21414260.283333335"/>
        <n v="23762525.153333336"/>
        <n v="22118269.213333335"/>
        <n v="20204472.273333337"/>
        <n v="21060690.823333338"/>
        <n v="23006111.283333331"/>
        <n v="27318717.57333333"/>
        <n v="28195934.98"/>
        <n v="23533242.719999995"/>
        <n v="23805160.720000003"/>
        <n v="21691888.189999998"/>
        <n v="19644740.68"/>
        <n v="19976014.390000004"/>
        <n v="20346936.549999997"/>
        <n v="22334126.620000001"/>
        <n v="19258864.259999998"/>
        <n v="20756342.680000003"/>
        <n v="21120714.619999994"/>
        <n v="25946111.009999998"/>
        <n v="26142073.753333338"/>
        <n v="22846232.453333337"/>
        <n v="21856743.573333338"/>
        <n v="18311020.943333331"/>
        <n v="19813333.883333333"/>
        <n v="20211623.123333335"/>
        <n v="24129649.153333332"/>
        <n v="23362004.293333333"/>
        <n v="18923454.90333334"/>
        <n v="19435090.90333334"/>
        <n v="21055943.953333341"/>
        <n v="25379014.213333335"/>
        <n v="25968288.383333337"/>
        <n v="22895626.133333344"/>
        <n v="23442172.173333336"/>
        <n v="19943782.243333336"/>
        <n v="19207800.74333334"/>
        <n v="19760831.673333336"/>
        <n v="25169327.073333334"/>
        <n v="22460865.073333338"/>
        <n v="19343184.393333334"/>
        <n v="19754696.887333337"/>
        <n v="20484671.063333333"/>
        <n v="24136908.163333334"/>
        <n v="24503624.296666659"/>
        <n v="21864892.256666664"/>
        <n v="20378098.906666666"/>
        <n v="18775059.906666663"/>
        <n v="18685878.536666665"/>
        <n v="20735989.536666665"/>
        <n v="24756579.266666666"/>
        <n v="21905861.66666666"/>
        <n v="18885814.516666662"/>
        <n v="19665509.326666664"/>
        <n v="21360467.68666666"/>
        <n v="23911472.796666663"/>
        <n v="24740826.696666665"/>
        <n v="22536631.536666662"/>
        <n v="22952454.086666659"/>
        <n v="20061175.656666666"/>
        <n v="18868716.00666666"/>
        <n v="20142170.716666665"/>
        <n v="24441287.616666667"/>
        <n v="21856231.656666663"/>
        <n v="19627599.206666663"/>
        <n v="20952918.896666661"/>
        <n v="23000874.046666667"/>
        <n v="26249065.88666667"/>
      </sharedItems>
    </cacheField>
    <cacheField name="Predicted Value" numFmtId="0">
      <sharedItems containsSemiMixedTypes="0" containsString="0" containsNumber="1" minValue="18326999.715444375" maxValue="27481989.133557778" count="108">
        <n v="27246812.57344738"/>
        <n v="25810421.473536108"/>
        <n v="25108831.45147476"/>
        <n v="21401344.860473197"/>
        <n v="20258872.747501757"/>
        <n v="24827779.840292156"/>
        <n v="25280804.092739917"/>
        <n v="24497289.129732445"/>
        <n v="20321564.569157235"/>
        <n v="20816294.791891728"/>
        <n v="22417160.971267719"/>
        <n v="26289761.681992348"/>
        <n v="24706595.530532364"/>
        <n v="24966655.460198067"/>
        <n v="23973633.675104719"/>
        <n v="20178716.726956092"/>
        <n v="20878449.891175754"/>
        <n v="21415094.047056321"/>
        <n v="24784772.571561705"/>
        <n v="22356042.16793051"/>
        <n v="19309879.589314535"/>
        <n v="21609034.567493107"/>
        <n v="22448794.12773009"/>
        <n v="24125350.732053839"/>
        <n v="26168388.248736277"/>
        <n v="26792992.654687092"/>
        <n v="23552767.786509044"/>
        <n v="21275756.498948477"/>
        <n v="20423229.036205992"/>
        <n v="22099809.777909353"/>
        <n v="22434535.930078905"/>
        <n v="23548276.906047009"/>
        <n v="20370411.632332351"/>
        <n v="21236069.26936882"/>
        <n v="23662325.40541365"/>
        <n v="25913405.56287108"/>
        <n v="26208384.561319757"/>
        <n v="26396422.021830153"/>
        <n v="24473279.94848242"/>
        <n v="20958172.281332076"/>
        <n v="20219891.205353316"/>
        <n v="22019464.229699668"/>
        <n v="23640735.3133526"/>
        <n v="21645913.600121606"/>
        <n v="19865154.365563847"/>
        <n v="21488779.926499154"/>
        <n v="22603595.703769308"/>
        <n v="25758314.246843301"/>
        <n v="27481989.133557778"/>
        <n v="24081372.608045235"/>
        <n v="22805616.595395688"/>
        <n v="19873207.978647061"/>
        <n v="18326999.715444375"/>
        <n v="20034160.074274551"/>
        <n v="19624109.415126227"/>
        <n v="21109340.553997941"/>
        <n v="18440916.803531665"/>
        <n v="20167741.682036169"/>
        <n v="20670080.920806918"/>
        <n v="24772843.58024833"/>
        <n v="25481457.360778894"/>
        <n v="24045546.962018598"/>
        <n v="21833544.523212798"/>
        <n v="19041432.932479776"/>
        <n v="19551872.442794312"/>
        <n v="21052346.412594285"/>
        <n v="23927933.731309094"/>
        <n v="23445632.014144495"/>
        <n v="18880620.41728181"/>
        <n v="19035149.722643901"/>
        <n v="21521965.565717783"/>
        <n v="25650688.146396969"/>
        <n v="26406636.617797814"/>
        <n v="24749245.48345099"/>
        <n v="23940257.563146044"/>
        <n v="20181537.985436615"/>
        <n v="19181989.218657624"/>
        <n v="20146777.310496304"/>
        <n v="24931371.832287639"/>
        <n v="22027094.825956371"/>
        <n v="19442009.940109346"/>
        <n v="19542945.611420285"/>
        <n v="20931602.089796152"/>
        <n v="23521551.512477215"/>
        <n v="24744165.805498276"/>
        <n v="23366048.951200962"/>
        <n v="20384051.112955425"/>
        <n v="19979003.008513711"/>
        <n v="19414955.505475778"/>
        <n v="21982328.958232071"/>
        <n v="25375677.103335656"/>
        <n v="22176191.303484976"/>
        <n v="19358034.903138936"/>
        <n v="20163183.830800664"/>
        <n v="21788794.404222537"/>
        <n v="23209174.923877791"/>
        <n v="25182217.36204287"/>
        <n v="24264399.447275598"/>
        <n v="22703094.379568707"/>
        <n v="20432012.166364364"/>
        <n v="19507920.773004483"/>
        <n v="20518635.862667471"/>
        <n v="23288463.39009222"/>
        <n v="20863822.468048245"/>
        <n v="19096868.566840336"/>
        <n v="19297750.812945899"/>
        <n v="22458766.912291121"/>
        <n v="25098668.704714108"/>
      </sharedItems>
    </cacheField>
    <cacheField name="Absolute % Error" numFmtId="165">
      <sharedItems containsSemiMixedTypes="0" containsString="0" containsNumber="1" minValue="2.9208839921821212E-4" maxValue="8.3841489289593146E-2" count="108">
        <n v="4.8079678490237851E-2"/>
        <n v="6.4428412601694629E-2"/>
        <n v="9.1481182186959557E-3"/>
        <n v="5.494726878837658E-2"/>
        <n v="2.2163181807326002E-2"/>
        <n v="2.426378072697221E-2"/>
        <n v="4.5090151887334524E-3"/>
        <n v="1.7714424309967169E-2"/>
        <n v="7.6024841232805052E-3"/>
        <n v="5.9514628940589666E-4"/>
        <n v="4.0602364271107652E-3"/>
        <n v="4.2312322632700065E-2"/>
        <n v="3.1856972557506837E-2"/>
        <n v="5.6270275760913646E-2"/>
        <n v="6.3422431243118377E-3"/>
        <n v="3.1483881101190749E-2"/>
        <n v="4.4340959370354982E-2"/>
        <n v="2.5156999438867362E-2"/>
        <n v="1.8919244862582163E-3"/>
        <n v="1.0517257212578323E-2"/>
        <n v="6.6644825707022921E-3"/>
        <n v="9.4180778363836207E-3"/>
        <n v="1.9122959158848703E-2"/>
        <n v="4.8751433175448208E-2"/>
        <n v="6.8909303899575411E-3"/>
        <n v="5.4634534898612828E-2"/>
        <n v="3.0445204157817197E-2"/>
        <n v="4.7394385215170668E-3"/>
        <n v="2.9176581426201158E-2"/>
        <n v="1.8096846318283132E-2"/>
        <n v="9.1202124991494882E-3"/>
        <n v="7.7909430867081604E-3"/>
        <n v="1.8234432568839734E-2"/>
        <n v="9.1672265888306792E-3"/>
        <n v="2.5818172527701314E-2"/>
        <n v="4.0511243048180254E-2"/>
        <n v="2.5652707466887765E-2"/>
        <n v="3.5490298788012763E-2"/>
        <n v="3.5897051078165022E-2"/>
        <n v="2.0973231236220802E-2"/>
        <n v="1.9774960174424656E-2"/>
        <n v="2.8261725521164099E-2"/>
        <n v="5.1252903129973991E-3"/>
        <n v="2.135590306166376E-2"/>
        <n v="1.6794197996318629E-2"/>
        <n v="2.0326451148104437E-2"/>
        <n v="1.7496028538105189E-2"/>
        <n v="5.7118469133894817E-2"/>
        <n v="2.5320878592912068E-2"/>
        <n v="2.3291727985255757E-2"/>
        <n v="4.1988547624656175E-2"/>
        <n v="8.3841489289593146E-2"/>
        <n v="6.7078562451944004E-2"/>
        <n v="2.9107750494840722E-3"/>
        <n v="3.5525108809255627E-2"/>
        <n v="5.4839219228983653E-2"/>
        <n v="4.2471219767989198E-2"/>
        <n v="2.8357645035943031E-2"/>
        <n v="2.1336100946430733E-2"/>
        <n v="4.5219394509623208E-2"/>
        <n v="2.5270236737443566E-2"/>
        <n v="5.249506723417223E-2"/>
        <n v="1.0614138397471216E-3"/>
        <n v="3.9889200684485759E-2"/>
        <n v="1.3196236538413069E-2"/>
        <n v="4.1596030369791322E-2"/>
        <n v="8.3596500198749625E-3"/>
        <n v="3.5796466673463654E-3"/>
        <n v="2.2635658377574809E-3"/>
        <n v="2.0578302549685769E-2"/>
        <n v="2.2132544302800868E-2"/>
        <n v="1.0704668462690123E-2"/>
        <n v="1.6880135802320083E-2"/>
        <n v="8.095953957856579E-2"/>
        <n v="2.1247407711615793E-2"/>
        <n v="1.1921296532544819E-2"/>
        <n v="1.3438042710160038E-3"/>
        <n v="1.953083977147535E-2"/>
        <n v="9.4541757255721844E-3"/>
        <n v="1.9312268069851011E-2"/>
        <n v="5.1090629529474988E-3"/>
        <n v="1.0719034421066044E-2"/>
        <n v="2.1817827832383722E-2"/>
        <n v="2.5494427318197874E-2"/>
        <n v="9.8165685989700085E-3"/>
        <n v="6.8656029808543476E-2"/>
        <n v="2.9208839921821212E-4"/>
        <n v="6.4124594426436518E-2"/>
        <n v="3.9017537622246121E-2"/>
        <n v="6.0105133606551606E-2"/>
        <n v="2.5007406314109429E-2"/>
        <n v="1.2340516019493835E-2"/>
        <n v="2.5003972481861498E-2"/>
        <n v="2.5306972520622532E-2"/>
        <n v="2.005230989503292E-2"/>
        <n v="2.9370749295157393E-2"/>
        <n v="1.7840578683479224E-2"/>
        <n v="7.6664869272849906E-2"/>
        <n v="1.08641849867726E-2"/>
        <n v="1.8485283018518549E-2"/>
        <n v="3.3876431555384078E-2"/>
        <n v="1.8690395950685678E-2"/>
        <n v="4.7167082383512762E-2"/>
        <n v="4.5406234899404985E-2"/>
        <n v="2.7040018202840663E-2"/>
        <n v="7.8994630384603748E-2"/>
        <n v="2.3568979738581256E-2"/>
        <n v="4.3826214118229311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55.675834374997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 count="132"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NSLS" numFmtId="0">
      <sharedItems containsString="0" containsBlank="1" containsNumber="1" minValue="18311020.943333331" maxValue="28622997.07" count="109">
        <n v="28622997.07"/>
        <n v="24248151.560000002"/>
        <n v="25340650.720000003"/>
        <n v="20286648.91"/>
        <n v="19819607.190000001"/>
        <n v="24239634.66"/>
        <n v="25395311.940000001"/>
        <n v="24070887.219999999"/>
        <n v="20477242.48"/>
        <n v="20828690.909999996"/>
        <n v="22508551.010000002"/>
        <n v="27451289.5"/>
        <n v="25519571.829999998"/>
        <n v="23636616.529999997"/>
        <n v="24126650.760000002"/>
        <n v="19562803.740000002"/>
        <n v="19991986.050000001"/>
        <n v="20889575.020000003"/>
        <n v="24737970.199999999"/>
        <n v="22593665.560000002"/>
        <n v="19182041.209999997"/>
        <n v="21407417.84"/>
        <n v="22027561.960000001"/>
        <n v="25361773.539999999"/>
        <n v="25989297.806666661"/>
        <n v="25405002.176666662"/>
        <n v="24292353.446666665"/>
        <n v="21175397.006666664"/>
        <n v="19844241.896666665"/>
        <n v="22507117.626666661"/>
        <n v="22641026.906666666"/>
        <n v="23733180.766666666"/>
        <n v="20748753.376666665"/>
        <n v="21043161.836666662"/>
        <n v="23066783.216666665"/>
        <n v="27007513.506666664"/>
        <n v="26898401.383333337"/>
        <n v="25491713.493333336"/>
        <n v="25384508.963333335"/>
        <n v="20527641.313333336"/>
        <n v="19827797.303333335"/>
        <n v="21414260.283333335"/>
        <n v="23762525.153333336"/>
        <n v="22118269.213333335"/>
        <n v="20204472.273333337"/>
        <n v="21060690.823333338"/>
        <n v="23006111.283333331"/>
        <n v="27318717.57333333"/>
        <n v="28195934.98"/>
        <n v="23533242.719999995"/>
        <n v="23805160.720000003"/>
        <n v="21691888.189999998"/>
        <n v="19644740.68"/>
        <n v="19976014.390000004"/>
        <n v="20346936.549999997"/>
        <n v="22334126.620000001"/>
        <n v="19258864.259999998"/>
        <n v="20756342.680000003"/>
        <n v="21120714.619999994"/>
        <n v="25946111.009999998"/>
        <n v="26142073.753333338"/>
        <n v="22846232.453333337"/>
        <n v="21856743.573333338"/>
        <n v="18311020.943333331"/>
        <n v="19813333.883333333"/>
        <n v="20211623.123333335"/>
        <n v="24129649.153333332"/>
        <n v="23362004.293333333"/>
        <n v="18923454.90333334"/>
        <n v="19435090.90333334"/>
        <n v="21055943.953333341"/>
        <n v="25379014.213333335"/>
        <n v="25968288.383333337"/>
        <n v="22895626.133333344"/>
        <n v="23442172.173333336"/>
        <n v="19943782.243333336"/>
        <n v="19207800.74333334"/>
        <n v="19760831.673333336"/>
        <n v="25169327.073333334"/>
        <n v="22460865.073333338"/>
        <n v="19343184.393333334"/>
        <n v="19754696.887333337"/>
        <n v="20484671.063333333"/>
        <n v="24136908.163333334"/>
        <n v="24503624.296666659"/>
        <n v="21864892.256666664"/>
        <n v="20378098.906666666"/>
        <n v="18775059.906666663"/>
        <n v="18685878.536666665"/>
        <n v="20735989.536666665"/>
        <n v="24756579.266666666"/>
        <n v="21905861.66666666"/>
        <n v="18885814.516666662"/>
        <n v="19665509.326666664"/>
        <n v="21360467.68666666"/>
        <n v="23911472.796666663"/>
        <n v="24740826.696666665"/>
        <n v="22536631.536666662"/>
        <n v="22952454.086666659"/>
        <n v="20061175.656666666"/>
        <n v="18868716.00666666"/>
        <n v="20142170.716666665"/>
        <n v="24441287.616666667"/>
        <n v="21856231.656666663"/>
        <n v="19627599.206666663"/>
        <n v="20952918.896666661"/>
        <n v="23000874.046666667"/>
        <n v="26249065.88666667"/>
        <m/>
      </sharedItems>
    </cacheField>
    <cacheField name="Normalized Value" numFmtId="0">
      <sharedItems containsSemiMixedTypes="0" containsString="0" containsNumber="1" minValue="18720011.456938259" maxValue="27089633.641367316" count="132">
        <n v="26568217.690753754"/>
        <n v="25803004.512484301"/>
        <n v="23851003.303180236"/>
        <n v="21445020.925411347"/>
        <n v="20414774.908120394"/>
        <n v="22316573.926038776"/>
        <n v="24106484.215989575"/>
        <n v="23269477.549986064"/>
        <n v="20344348.416604396"/>
        <n v="20733612.47796059"/>
        <n v="22664088.720746275"/>
        <n v="25475037.037224825"/>
        <n v="26549767.405452501"/>
        <n v="25433924.006461799"/>
        <n v="23848888.961339816"/>
        <n v="20498531.957207605"/>
        <n v="20547296.231904488"/>
        <n v="22141599.774554573"/>
        <n v="23758971.082693543"/>
        <n v="22814127.553057645"/>
        <n v="19878054.319396757"/>
        <n v="20973970.66537708"/>
        <n v="22801841.473796017"/>
        <n v="25483225.13999971"/>
        <n v="26860219.554230042"/>
        <n v="25555501.22996667"/>
        <n v="23641403.33684992"/>
        <n v="20625661.437810082"/>
        <n v="20329187.334967326"/>
        <n v="21718440.422799896"/>
        <n v="24080206.917834327"/>
        <n v="23005798.737923574"/>
        <n v="20031822.188075375"/>
        <n v="21478529.168692924"/>
        <n v="23042039.247296527"/>
        <n v="25615586.049867827"/>
        <n v="27089633.641367316"/>
        <n v="25914319.553462815"/>
        <n v="23417421.354983211"/>
        <n v="21518753.478034496"/>
        <n v="20164836.455930389"/>
        <n v="21796882.900851816"/>
        <n v="24239687.45752652"/>
        <n v="22690315.835885312"/>
        <n v="20180679.45532031"/>
        <n v="21125624.192215279"/>
        <n v="21987873.829376373"/>
        <n v="25300744.803493474"/>
        <n v="25960142.83282046"/>
        <n v="24509844.742653362"/>
        <n v="22822364.677080609"/>
        <n v="19812175.035138369"/>
        <n v="18819671.920118753"/>
        <n v="20894170.333764944"/>
        <n v="23045654.944716208"/>
        <n v="21259042.223083735"/>
        <n v="18835675.33342465"/>
        <n v="19640271.73368153"/>
        <n v="21327794.205462381"/>
        <n v="24699815.040661324"/>
        <n v="25288958.694711279"/>
        <n v="24237817.41390001"/>
        <n v="22798522.548597734"/>
        <n v="19928360.415461622"/>
        <n v="19038302.320892785"/>
        <n v="21231421.284534607"/>
        <n v="23053843.047491096"/>
        <n v="21515575.940045081"/>
        <n v="18720011.456938259"/>
        <n v="19211720.538745232"/>
        <n v="21530409.49060753"/>
        <n v="24708163.557352185"/>
        <n v="25464454.350032352"/>
        <n v="24434880.441947557"/>
        <n v="23200475.617546834"/>
        <n v="19995858.79323433"/>
        <n v="19386497.371941663"/>
        <n v="21083406.348958503"/>
        <n v="22733128.716187187"/>
        <n v="21874554.677457202"/>
        <n v="19245976.919064611"/>
        <n v="19775428.903142918"/>
        <n v="21689729.616383746"/>
        <n v="24462935.030590955"/>
        <n v="25559232.771545112"/>
        <n v="24475740.431644119"/>
        <n v="22610169.127161942"/>
        <n v="19745398.837207455"/>
        <n v="19572937.127541956"/>
        <n v="21032284.176735576"/>
        <n v="23172985.101323601"/>
        <n v="22098576.921412852"/>
        <n v="18860400.055665292"/>
        <n v="20183094.643105589"/>
        <n v="21719645.505801093"/>
        <n v="24293192.308372393"/>
        <n v="25853509.390777789"/>
        <n v="24187377.15942993"/>
        <n v="22165281.988764804"/>
        <n v="19883472.418089148"/>
        <n v="19333260.857878316"/>
        <n v="20711569.845431663"/>
        <n v="23327073.797834173"/>
        <n v="21648458.353750072"/>
        <n v="18771855.809002981"/>
        <n v="19991944.96207653"/>
        <n v="21571470.156309012"/>
        <n v="24587468.927605074"/>
        <n v="25854285.307094019"/>
        <n v="24261350.948871091"/>
        <n v="22424121.697929028"/>
        <n v="19852733.180100802"/>
        <n v="19280159.375654407"/>
        <n v="21026815.989414819"/>
        <n v="23407550.71248116"/>
        <n v="21599751.723092921"/>
        <n v="19188036.883882415"/>
        <n v="20132624.342682306"/>
        <n v="21365261.543753181"/>
        <n v="24806692.217019435"/>
        <n v="25747974.048522424"/>
        <n v="24368275.283085957"/>
        <n v="22745314.331156105"/>
        <n v="19960458.351862766"/>
        <n v="19177398.770156998"/>
        <n v="21360423.126628939"/>
        <n v="23528379.992680218"/>
        <n v="21721114.739393365"/>
        <n v="19307298.454752862"/>
        <n v="20032423.45186061"/>
        <n v="21694667.723951649"/>
        <n v="24919271.11705714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8"/>
    <x v="109"/>
  </r>
  <r>
    <x v="110"/>
    <x v="9"/>
    <x v="108"/>
    <x v="110"/>
  </r>
  <r>
    <x v="111"/>
    <x v="9"/>
    <x v="108"/>
    <x v="111"/>
  </r>
  <r>
    <x v="112"/>
    <x v="9"/>
    <x v="108"/>
    <x v="112"/>
  </r>
  <r>
    <x v="113"/>
    <x v="9"/>
    <x v="108"/>
    <x v="113"/>
  </r>
  <r>
    <x v="114"/>
    <x v="9"/>
    <x v="108"/>
    <x v="114"/>
  </r>
  <r>
    <x v="115"/>
    <x v="9"/>
    <x v="108"/>
    <x v="115"/>
  </r>
  <r>
    <x v="116"/>
    <x v="9"/>
    <x v="108"/>
    <x v="116"/>
  </r>
  <r>
    <x v="117"/>
    <x v="9"/>
    <x v="108"/>
    <x v="117"/>
  </r>
  <r>
    <x v="118"/>
    <x v="9"/>
    <x v="108"/>
    <x v="118"/>
  </r>
  <r>
    <x v="119"/>
    <x v="9"/>
    <x v="108"/>
    <x v="119"/>
  </r>
  <r>
    <x v="120"/>
    <x v="10"/>
    <x v="108"/>
    <x v="120"/>
  </r>
  <r>
    <x v="121"/>
    <x v="10"/>
    <x v="108"/>
    <x v="121"/>
  </r>
  <r>
    <x v="122"/>
    <x v="10"/>
    <x v="108"/>
    <x v="122"/>
  </r>
  <r>
    <x v="123"/>
    <x v="10"/>
    <x v="108"/>
    <x v="123"/>
  </r>
  <r>
    <x v="124"/>
    <x v="10"/>
    <x v="108"/>
    <x v="124"/>
  </r>
  <r>
    <x v="125"/>
    <x v="10"/>
    <x v="108"/>
    <x v="125"/>
  </r>
  <r>
    <x v="126"/>
    <x v="10"/>
    <x v="108"/>
    <x v="126"/>
  </r>
  <r>
    <x v="127"/>
    <x v="10"/>
    <x v="108"/>
    <x v="127"/>
  </r>
  <r>
    <x v="128"/>
    <x v="10"/>
    <x v="108"/>
    <x v="128"/>
  </r>
  <r>
    <x v="129"/>
    <x v="10"/>
    <x v="108"/>
    <x v="129"/>
  </r>
  <r>
    <x v="130"/>
    <x v="10"/>
    <x v="108"/>
    <x v="130"/>
  </r>
  <r>
    <x v="131"/>
    <x v="10"/>
    <x v="108"/>
    <x v="1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6" showAll="0" defaultSubtotal="0">
      <items count="108">
        <item x="63"/>
        <item x="88"/>
        <item x="87"/>
        <item x="100"/>
        <item x="92"/>
        <item x="68"/>
        <item x="20"/>
        <item x="76"/>
        <item x="56"/>
        <item x="80"/>
        <item x="69"/>
        <item x="15"/>
        <item x="104"/>
        <item x="52"/>
        <item x="93"/>
        <item x="81"/>
        <item x="77"/>
        <item x="64"/>
        <item x="4"/>
        <item x="40"/>
        <item x="28"/>
        <item x="75"/>
        <item x="53"/>
        <item x="16"/>
        <item x="99"/>
        <item x="101"/>
        <item x="44"/>
        <item x="65"/>
        <item x="3"/>
        <item x="54"/>
        <item x="86"/>
        <item x="8"/>
        <item x="82"/>
        <item x="39"/>
        <item x="89"/>
        <item x="32"/>
        <item x="57"/>
        <item x="9"/>
        <item x="17"/>
        <item x="105"/>
        <item x="33"/>
        <item x="70"/>
        <item x="45"/>
        <item x="58"/>
        <item x="27"/>
        <item x="94"/>
        <item x="21"/>
        <item x="41"/>
        <item x="51"/>
        <item x="103"/>
        <item x="62"/>
        <item x="85"/>
        <item x="91"/>
        <item x="22"/>
        <item x="43"/>
        <item x="55"/>
        <item x="79"/>
        <item x="29"/>
        <item x="10"/>
        <item x="97"/>
        <item x="19"/>
        <item x="30"/>
        <item x="61"/>
        <item x="73"/>
        <item x="98"/>
        <item x="106"/>
        <item x="46"/>
        <item x="34"/>
        <item x="67"/>
        <item x="74"/>
        <item x="49"/>
        <item x="13"/>
        <item x="31"/>
        <item x="42"/>
        <item x="50"/>
        <item x="95"/>
        <item x="7"/>
        <item x="14"/>
        <item x="66"/>
        <item x="83"/>
        <item x="5"/>
        <item x="1"/>
        <item x="26"/>
        <item x="102"/>
        <item x="84"/>
        <item x="18"/>
        <item x="96"/>
        <item x="90"/>
        <item x="78"/>
        <item x="2"/>
        <item x="23"/>
        <item x="71"/>
        <item x="38"/>
        <item x="6"/>
        <item x="25"/>
        <item x="37"/>
        <item x="12"/>
        <item x="59"/>
        <item x="72"/>
        <item x="24"/>
        <item x="60"/>
        <item x="107"/>
        <item x="36"/>
        <item x="35"/>
        <item x="47"/>
        <item x="11"/>
        <item x="48"/>
        <item x="0"/>
      </items>
    </pivotField>
    <pivotField dataField="1" showAll="0" defaultSubtotal="0">
      <items count="108">
        <item x="52"/>
        <item x="56"/>
        <item x="68"/>
        <item x="69"/>
        <item x="63"/>
        <item x="104"/>
        <item x="76"/>
        <item x="105"/>
        <item x="20"/>
        <item x="92"/>
        <item x="88"/>
        <item x="80"/>
        <item x="100"/>
        <item x="81"/>
        <item x="64"/>
        <item x="54"/>
        <item x="44"/>
        <item x="51"/>
        <item x="87"/>
        <item x="53"/>
        <item x="77"/>
        <item x="93"/>
        <item x="57"/>
        <item x="15"/>
        <item x="75"/>
        <item x="40"/>
        <item x="4"/>
        <item x="8"/>
        <item x="32"/>
        <item x="86"/>
        <item x="28"/>
        <item x="99"/>
        <item x="101"/>
        <item x="58"/>
        <item x="9"/>
        <item x="103"/>
        <item x="16"/>
        <item x="82"/>
        <item x="39"/>
        <item x="65"/>
        <item x="55"/>
        <item x="33"/>
        <item x="27"/>
        <item x="3"/>
        <item x="17"/>
        <item x="45"/>
        <item x="70"/>
        <item x="21"/>
        <item x="43"/>
        <item x="94"/>
        <item x="62"/>
        <item x="89"/>
        <item x="41"/>
        <item x="79"/>
        <item x="29"/>
        <item x="91"/>
        <item x="19"/>
        <item x="10"/>
        <item x="30"/>
        <item x="22"/>
        <item x="106"/>
        <item x="46"/>
        <item x="98"/>
        <item x="50"/>
        <item x="95"/>
        <item x="102"/>
        <item x="85"/>
        <item x="67"/>
        <item x="83"/>
        <item x="31"/>
        <item x="26"/>
        <item x="42"/>
        <item x="34"/>
        <item x="66"/>
        <item x="74"/>
        <item x="14"/>
        <item x="61"/>
        <item x="49"/>
        <item x="23"/>
        <item x="97"/>
        <item x="38"/>
        <item x="7"/>
        <item x="12"/>
        <item x="84"/>
        <item x="73"/>
        <item x="59"/>
        <item x="18"/>
        <item x="5"/>
        <item x="78"/>
        <item x="13"/>
        <item x="107"/>
        <item x="2"/>
        <item x="96"/>
        <item x="6"/>
        <item x="90"/>
        <item x="60"/>
        <item x="71"/>
        <item x="47"/>
        <item x="1"/>
        <item x="35"/>
        <item x="24"/>
        <item x="36"/>
        <item x="11"/>
        <item x="37"/>
        <item x="72"/>
        <item x="25"/>
        <item x="0"/>
        <item x="48"/>
      </items>
    </pivotField>
    <pivotField numFmtId="165" showAll="0" defaultSubtotal="0">
      <items count="108">
        <item x="86"/>
        <item x="9"/>
        <item x="62"/>
        <item x="76"/>
        <item x="18"/>
        <item x="68"/>
        <item x="53"/>
        <item x="67"/>
        <item x="10"/>
        <item x="6"/>
        <item x="27"/>
        <item x="80"/>
        <item x="42"/>
        <item x="14"/>
        <item x="20"/>
        <item x="24"/>
        <item x="8"/>
        <item x="31"/>
        <item x="66"/>
        <item x="30"/>
        <item x="2"/>
        <item x="33"/>
        <item x="21"/>
        <item x="78"/>
        <item x="84"/>
        <item x="19"/>
        <item x="71"/>
        <item x="81"/>
        <item x="98"/>
        <item x="75"/>
        <item x="91"/>
        <item x="64"/>
        <item x="44"/>
        <item x="72"/>
        <item x="46"/>
        <item x="7"/>
        <item x="96"/>
        <item x="29"/>
        <item x="32"/>
        <item x="99"/>
        <item x="101"/>
        <item x="22"/>
        <item x="79"/>
        <item x="77"/>
        <item x="40"/>
        <item x="94"/>
        <item x="45"/>
        <item x="69"/>
        <item x="39"/>
        <item x="74"/>
        <item x="58"/>
        <item x="43"/>
        <item x="82"/>
        <item x="70"/>
        <item x="4"/>
        <item x="49"/>
        <item x="106"/>
        <item x="5"/>
        <item x="92"/>
        <item x="90"/>
        <item x="17"/>
        <item x="60"/>
        <item x="93"/>
        <item x="48"/>
        <item x="83"/>
        <item x="36"/>
        <item x="34"/>
        <item x="104"/>
        <item x="41"/>
        <item x="57"/>
        <item x="28"/>
        <item x="95"/>
        <item x="26"/>
        <item x="15"/>
        <item x="12"/>
        <item x="100"/>
        <item x="37"/>
        <item x="54"/>
        <item x="38"/>
        <item x="88"/>
        <item x="63"/>
        <item x="35"/>
        <item x="65"/>
        <item x="50"/>
        <item x="11"/>
        <item x="56"/>
        <item x="107"/>
        <item x="16"/>
        <item x="59"/>
        <item x="103"/>
        <item x="102"/>
        <item x="0"/>
        <item x="23"/>
        <item x="61"/>
        <item x="25"/>
        <item x="55"/>
        <item x="3"/>
        <item x="13"/>
        <item x="47"/>
        <item x="89"/>
        <item x="87"/>
        <item x="1"/>
        <item x="52"/>
        <item x="85"/>
        <item x="97"/>
        <item x="105"/>
        <item x="73"/>
        <item x="51"/>
      </items>
    </pivotField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NSLS " fld="2" baseField="0" baseItem="0" numFmtId="164"/>
    <dataField name="Predicted Value " fld="3" baseField="0" baseItem="0" numFmtId="164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6" showAll="0" defaultSubtotal="0">
      <items count="108">
        <item x="63"/>
        <item x="88"/>
        <item x="87"/>
        <item x="100"/>
        <item x="92"/>
        <item x="68"/>
        <item x="20"/>
        <item x="76"/>
        <item x="56"/>
        <item x="80"/>
        <item x="69"/>
        <item x="15"/>
        <item x="104"/>
        <item x="52"/>
        <item x="93"/>
        <item x="81"/>
        <item x="77"/>
        <item x="64"/>
        <item x="4"/>
        <item x="40"/>
        <item x="28"/>
        <item x="75"/>
        <item x="53"/>
        <item x="16"/>
        <item x="99"/>
        <item x="101"/>
        <item x="44"/>
        <item x="65"/>
        <item x="3"/>
        <item x="54"/>
        <item x="86"/>
        <item x="8"/>
        <item x="82"/>
        <item x="39"/>
        <item x="89"/>
        <item x="32"/>
        <item x="57"/>
        <item x="9"/>
        <item x="17"/>
        <item x="105"/>
        <item x="33"/>
        <item x="70"/>
        <item x="45"/>
        <item x="58"/>
        <item x="27"/>
        <item x="94"/>
        <item x="21"/>
        <item x="41"/>
        <item x="51"/>
        <item x="103"/>
        <item x="62"/>
        <item x="85"/>
        <item x="91"/>
        <item x="22"/>
        <item x="43"/>
        <item x="55"/>
        <item x="79"/>
        <item x="29"/>
        <item x="10"/>
        <item x="97"/>
        <item x="19"/>
        <item x="30"/>
        <item x="61"/>
        <item x="73"/>
        <item x="98"/>
        <item x="106"/>
        <item x="46"/>
        <item x="34"/>
        <item x="67"/>
        <item x="74"/>
        <item x="49"/>
        <item x="13"/>
        <item x="31"/>
        <item x="42"/>
        <item x="50"/>
        <item x="95"/>
        <item x="7"/>
        <item x="14"/>
        <item x="66"/>
        <item x="83"/>
        <item x="5"/>
        <item x="1"/>
        <item x="26"/>
        <item x="102"/>
        <item x="84"/>
        <item x="18"/>
        <item x="96"/>
        <item x="90"/>
        <item x="78"/>
        <item x="2"/>
        <item x="23"/>
        <item x="71"/>
        <item x="38"/>
        <item x="6"/>
        <item x="25"/>
        <item x="37"/>
        <item x="12"/>
        <item x="59"/>
        <item x="72"/>
        <item x="24"/>
        <item x="60"/>
        <item x="107"/>
        <item x="36"/>
        <item x="35"/>
        <item x="47"/>
        <item x="11"/>
        <item x="48"/>
        <item x="0"/>
      </items>
    </pivotField>
    <pivotField dataField="1" showAll="0" defaultSubtotal="0">
      <items count="108">
        <item x="52"/>
        <item x="56"/>
        <item x="68"/>
        <item x="69"/>
        <item x="63"/>
        <item x="104"/>
        <item x="76"/>
        <item x="105"/>
        <item x="20"/>
        <item x="92"/>
        <item x="88"/>
        <item x="80"/>
        <item x="100"/>
        <item x="81"/>
        <item x="64"/>
        <item x="54"/>
        <item x="44"/>
        <item x="51"/>
        <item x="87"/>
        <item x="53"/>
        <item x="77"/>
        <item x="93"/>
        <item x="57"/>
        <item x="15"/>
        <item x="75"/>
        <item x="40"/>
        <item x="4"/>
        <item x="8"/>
        <item x="32"/>
        <item x="86"/>
        <item x="28"/>
        <item x="99"/>
        <item x="101"/>
        <item x="58"/>
        <item x="9"/>
        <item x="103"/>
        <item x="16"/>
        <item x="82"/>
        <item x="39"/>
        <item x="65"/>
        <item x="55"/>
        <item x="33"/>
        <item x="27"/>
        <item x="3"/>
        <item x="17"/>
        <item x="45"/>
        <item x="70"/>
        <item x="21"/>
        <item x="43"/>
        <item x="94"/>
        <item x="62"/>
        <item x="89"/>
        <item x="41"/>
        <item x="79"/>
        <item x="29"/>
        <item x="91"/>
        <item x="19"/>
        <item x="10"/>
        <item x="30"/>
        <item x="22"/>
        <item x="106"/>
        <item x="46"/>
        <item x="98"/>
        <item x="50"/>
        <item x="95"/>
        <item x="102"/>
        <item x="85"/>
        <item x="67"/>
        <item x="83"/>
        <item x="31"/>
        <item x="26"/>
        <item x="42"/>
        <item x="34"/>
        <item x="66"/>
        <item x="74"/>
        <item x="14"/>
        <item x="61"/>
        <item x="49"/>
        <item x="23"/>
        <item x="97"/>
        <item x="38"/>
        <item x="7"/>
        <item x="12"/>
        <item x="84"/>
        <item x="73"/>
        <item x="59"/>
        <item x="18"/>
        <item x="5"/>
        <item x="78"/>
        <item x="13"/>
        <item x="107"/>
        <item x="2"/>
        <item x="96"/>
        <item x="6"/>
        <item x="90"/>
        <item x="60"/>
        <item x="71"/>
        <item x="47"/>
        <item x="1"/>
        <item x="35"/>
        <item x="24"/>
        <item x="36"/>
        <item x="11"/>
        <item x="37"/>
        <item x="72"/>
        <item x="25"/>
        <item x="0"/>
        <item x="48"/>
      </items>
    </pivotField>
    <pivotField numFmtId="165" showAll="0" defaultSubtotal="0">
      <items count="108">
        <item x="86"/>
        <item x="9"/>
        <item x="62"/>
        <item x="76"/>
        <item x="18"/>
        <item x="68"/>
        <item x="53"/>
        <item x="67"/>
        <item x="10"/>
        <item x="6"/>
        <item x="27"/>
        <item x="80"/>
        <item x="42"/>
        <item x="14"/>
        <item x="20"/>
        <item x="24"/>
        <item x="8"/>
        <item x="31"/>
        <item x="66"/>
        <item x="30"/>
        <item x="2"/>
        <item x="33"/>
        <item x="21"/>
        <item x="78"/>
        <item x="84"/>
        <item x="19"/>
        <item x="71"/>
        <item x="81"/>
        <item x="98"/>
        <item x="75"/>
        <item x="91"/>
        <item x="64"/>
        <item x="44"/>
        <item x="72"/>
        <item x="46"/>
        <item x="7"/>
        <item x="96"/>
        <item x="29"/>
        <item x="32"/>
        <item x="99"/>
        <item x="101"/>
        <item x="22"/>
        <item x="79"/>
        <item x="77"/>
        <item x="40"/>
        <item x="94"/>
        <item x="45"/>
        <item x="69"/>
        <item x="39"/>
        <item x="74"/>
        <item x="58"/>
        <item x="43"/>
        <item x="82"/>
        <item x="70"/>
        <item x="4"/>
        <item x="49"/>
        <item x="106"/>
        <item x="5"/>
        <item x="92"/>
        <item x="90"/>
        <item x="17"/>
        <item x="60"/>
        <item x="93"/>
        <item x="48"/>
        <item x="83"/>
        <item x="36"/>
        <item x="34"/>
        <item x="104"/>
        <item x="41"/>
        <item x="57"/>
        <item x="28"/>
        <item x="95"/>
        <item x="26"/>
        <item x="15"/>
        <item x="12"/>
        <item x="100"/>
        <item x="37"/>
        <item x="54"/>
        <item x="38"/>
        <item x="88"/>
        <item x="63"/>
        <item x="35"/>
        <item x="65"/>
        <item x="50"/>
        <item x="11"/>
        <item x="56"/>
        <item x="107"/>
        <item x="16"/>
        <item x="59"/>
        <item x="103"/>
        <item x="102"/>
        <item x="0"/>
        <item x="23"/>
        <item x="61"/>
        <item x="25"/>
        <item x="55"/>
        <item x="3"/>
        <item x="13"/>
        <item x="47"/>
        <item x="89"/>
        <item x="87"/>
        <item x="1"/>
        <item x="52"/>
        <item x="85"/>
        <item x="97"/>
        <item x="105"/>
        <item x="73"/>
        <item x="51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4"/>
    <dataField name="Predicted Value " fld="3" baseField="0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2">
  <location ref="A3:C14" firstHeaderRow="0" firstDataRow="1" firstDataCol="1"/>
  <pivotFields count="4">
    <pivotField numFmtId="17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09">
        <item x="63"/>
        <item x="88"/>
        <item x="87"/>
        <item x="100"/>
        <item x="92"/>
        <item x="68"/>
        <item x="20"/>
        <item x="76"/>
        <item x="56"/>
        <item x="80"/>
        <item x="69"/>
        <item x="15"/>
        <item x="104"/>
        <item x="52"/>
        <item x="93"/>
        <item x="81"/>
        <item x="77"/>
        <item x="64"/>
        <item x="4"/>
        <item x="40"/>
        <item x="28"/>
        <item x="75"/>
        <item x="53"/>
        <item x="16"/>
        <item x="99"/>
        <item x="101"/>
        <item x="44"/>
        <item x="65"/>
        <item x="3"/>
        <item x="54"/>
        <item x="86"/>
        <item x="8"/>
        <item x="82"/>
        <item x="39"/>
        <item x="89"/>
        <item x="32"/>
        <item x="57"/>
        <item x="9"/>
        <item x="17"/>
        <item x="105"/>
        <item x="33"/>
        <item x="70"/>
        <item x="45"/>
        <item x="58"/>
        <item x="27"/>
        <item x="94"/>
        <item x="21"/>
        <item x="41"/>
        <item x="51"/>
        <item x="103"/>
        <item x="62"/>
        <item x="85"/>
        <item x="91"/>
        <item x="22"/>
        <item x="43"/>
        <item x="55"/>
        <item x="79"/>
        <item x="29"/>
        <item x="10"/>
        <item x="97"/>
        <item x="19"/>
        <item x="30"/>
        <item x="61"/>
        <item x="73"/>
        <item x="98"/>
        <item x="106"/>
        <item x="46"/>
        <item x="34"/>
        <item x="67"/>
        <item x="74"/>
        <item x="49"/>
        <item x="13"/>
        <item x="31"/>
        <item x="42"/>
        <item x="50"/>
        <item x="95"/>
        <item x="7"/>
        <item x="14"/>
        <item x="66"/>
        <item x="83"/>
        <item x="5"/>
        <item x="1"/>
        <item x="26"/>
        <item x="102"/>
        <item x="84"/>
        <item x="18"/>
        <item x="96"/>
        <item x="90"/>
        <item x="78"/>
        <item x="2"/>
        <item x="23"/>
        <item x="71"/>
        <item x="38"/>
        <item x="6"/>
        <item x="25"/>
        <item x="37"/>
        <item x="12"/>
        <item x="59"/>
        <item x="72"/>
        <item x="24"/>
        <item x="60"/>
        <item x="107"/>
        <item x="36"/>
        <item x="35"/>
        <item x="47"/>
        <item x="11"/>
        <item x="48"/>
        <item x="0"/>
        <item x="108"/>
      </items>
    </pivotField>
    <pivotField dataField="1" showAll="0" defaultSubtotal="0">
      <items count="132">
        <item x="68"/>
        <item x="104"/>
        <item x="52"/>
        <item x="56"/>
        <item x="92"/>
        <item x="64"/>
        <item x="124"/>
        <item x="116"/>
        <item x="69"/>
        <item x="80"/>
        <item x="112"/>
        <item x="128"/>
        <item x="100"/>
        <item x="76"/>
        <item x="88"/>
        <item x="57"/>
        <item x="87"/>
        <item x="81"/>
        <item x="51"/>
        <item x="111"/>
        <item x="20"/>
        <item x="99"/>
        <item x="63"/>
        <item x="123"/>
        <item x="105"/>
        <item x="75"/>
        <item x="32"/>
        <item x="129"/>
        <item x="117"/>
        <item x="40"/>
        <item x="44"/>
        <item x="93"/>
        <item x="28"/>
        <item x="8"/>
        <item x="4"/>
        <item x="15"/>
        <item x="16"/>
        <item x="27"/>
        <item x="101"/>
        <item x="9"/>
        <item x="53"/>
        <item x="21"/>
        <item x="113"/>
        <item x="89"/>
        <item x="77"/>
        <item x="45"/>
        <item x="65"/>
        <item x="55"/>
        <item x="58"/>
        <item x="125"/>
        <item x="118"/>
        <item x="3"/>
        <item x="33"/>
        <item x="67"/>
        <item x="39"/>
        <item x="70"/>
        <item x="106"/>
        <item x="115"/>
        <item x="103"/>
        <item x="82"/>
        <item x="130"/>
        <item x="29"/>
        <item x="94"/>
        <item x="127"/>
        <item x="41"/>
        <item x="79"/>
        <item x="46"/>
        <item x="91"/>
        <item x="17"/>
        <item x="98"/>
        <item x="5"/>
        <item x="110"/>
        <item x="86"/>
        <item x="10"/>
        <item x="43"/>
        <item x="78"/>
        <item x="122"/>
        <item x="62"/>
        <item x="22"/>
        <item x="19"/>
        <item x="50"/>
        <item x="31"/>
        <item x="34"/>
        <item x="54"/>
        <item x="66"/>
        <item x="90"/>
        <item x="74"/>
        <item x="7"/>
        <item x="102"/>
        <item x="114"/>
        <item x="38"/>
        <item x="126"/>
        <item x="26"/>
        <item x="18"/>
        <item x="14"/>
        <item x="2"/>
        <item x="30"/>
        <item x="6"/>
        <item x="97"/>
        <item x="61"/>
        <item x="42"/>
        <item x="109"/>
        <item x="95"/>
        <item x="121"/>
        <item x="73"/>
        <item x="83"/>
        <item x="85"/>
        <item x="49"/>
        <item x="107"/>
        <item x="59"/>
        <item x="71"/>
        <item x="119"/>
        <item x="131"/>
        <item x="60"/>
        <item x="47"/>
        <item x="13"/>
        <item x="72"/>
        <item x="11"/>
        <item x="23"/>
        <item x="25"/>
        <item x="84"/>
        <item x="35"/>
        <item x="120"/>
        <item x="1"/>
        <item x="96"/>
        <item x="108"/>
        <item x="37"/>
        <item x="48"/>
        <item x="12"/>
        <item x="0"/>
        <item x="24"/>
        <item x="36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4"/>
    <dataField name="Normalized Value " fld="3" baseField="0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H109"/>
  <sheetViews>
    <sheetView tabSelected="1" workbookViewId="0">
      <selection activeCell="D19" sqref="D19"/>
    </sheetView>
  </sheetViews>
  <sheetFormatPr defaultRowHeight="15"/>
  <cols>
    <col min="2" max="2" width="11.28515625" bestFit="1" customWidth="1"/>
    <col min="3" max="4" width="12.140625" customWidth="1"/>
    <col min="7" max="7" width="10" bestFit="1" customWidth="1"/>
  </cols>
  <sheetData>
    <row r="1" spans="1:8">
      <c r="A1" t="s">
        <v>1</v>
      </c>
      <c r="B1" t="s">
        <v>36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42</v>
      </c>
    </row>
    <row r="2" spans="1:8">
      <c r="A2" s="2">
        <v>38353</v>
      </c>
      <c r="B2" s="17">
        <v>28622997.07</v>
      </c>
      <c r="C2">
        <v>775.7</v>
      </c>
      <c r="D2">
        <v>0</v>
      </c>
      <c r="E2">
        <v>262.8</v>
      </c>
      <c r="F2">
        <v>20</v>
      </c>
      <c r="G2">
        <v>0</v>
      </c>
      <c r="H2">
        <v>1</v>
      </c>
    </row>
    <row r="3" spans="1:8">
      <c r="A3" s="2">
        <v>38384</v>
      </c>
      <c r="B3" s="17">
        <v>24248151.560000002</v>
      </c>
      <c r="C3">
        <v>650.9</v>
      </c>
      <c r="D3">
        <v>0</v>
      </c>
      <c r="E3">
        <v>262.7</v>
      </c>
      <c r="F3">
        <v>20</v>
      </c>
      <c r="G3">
        <v>0</v>
      </c>
      <c r="H3">
        <v>2</v>
      </c>
    </row>
    <row r="4" spans="1:8">
      <c r="A4" s="2">
        <v>38412</v>
      </c>
      <c r="B4" s="17">
        <v>25340650.720000003</v>
      </c>
      <c r="C4">
        <v>645</v>
      </c>
      <c r="D4">
        <v>0</v>
      </c>
      <c r="E4">
        <v>262.5</v>
      </c>
      <c r="F4">
        <v>21</v>
      </c>
      <c r="G4">
        <v>1</v>
      </c>
      <c r="H4">
        <v>3</v>
      </c>
    </row>
    <row r="5" spans="1:8">
      <c r="A5" s="2">
        <v>38443</v>
      </c>
      <c r="B5" s="17">
        <v>20286648.91</v>
      </c>
      <c r="C5">
        <v>310.3</v>
      </c>
      <c r="D5">
        <v>0</v>
      </c>
      <c r="E5">
        <v>264.7</v>
      </c>
      <c r="F5">
        <v>21</v>
      </c>
      <c r="G5">
        <v>1</v>
      </c>
      <c r="H5">
        <v>4</v>
      </c>
    </row>
    <row r="6" spans="1:8">
      <c r="A6" s="2">
        <v>38473</v>
      </c>
      <c r="B6" s="17">
        <v>19819607.190000001</v>
      </c>
      <c r="C6">
        <v>198.5</v>
      </c>
      <c r="D6">
        <v>0</v>
      </c>
      <c r="E6">
        <v>267.3</v>
      </c>
      <c r="F6">
        <v>21</v>
      </c>
      <c r="G6">
        <v>1</v>
      </c>
      <c r="H6">
        <v>5</v>
      </c>
    </row>
    <row r="7" spans="1:8">
      <c r="A7" s="2">
        <v>38504</v>
      </c>
      <c r="B7" s="17">
        <v>24239634.66</v>
      </c>
      <c r="C7">
        <v>11.4</v>
      </c>
      <c r="D7">
        <v>121.1</v>
      </c>
      <c r="E7">
        <v>272.39999999999998</v>
      </c>
      <c r="F7">
        <v>22</v>
      </c>
      <c r="G7">
        <v>0</v>
      </c>
      <c r="H7">
        <v>6</v>
      </c>
    </row>
    <row r="8" spans="1:8">
      <c r="A8" s="2">
        <v>38534</v>
      </c>
      <c r="B8" s="17">
        <v>25395311.940000001</v>
      </c>
      <c r="C8">
        <v>1.5</v>
      </c>
      <c r="D8">
        <v>137.5</v>
      </c>
      <c r="E8">
        <v>277.5</v>
      </c>
      <c r="F8">
        <v>20</v>
      </c>
      <c r="G8">
        <v>0</v>
      </c>
      <c r="H8">
        <v>7</v>
      </c>
    </row>
    <row r="9" spans="1:8">
      <c r="A9" s="2">
        <v>38565</v>
      </c>
      <c r="B9" s="17">
        <v>24070887.219999999</v>
      </c>
      <c r="C9">
        <v>4.5</v>
      </c>
      <c r="D9">
        <v>106.3</v>
      </c>
      <c r="E9">
        <v>280.2</v>
      </c>
      <c r="F9">
        <v>22</v>
      </c>
      <c r="G9">
        <v>0</v>
      </c>
      <c r="H9">
        <v>8</v>
      </c>
    </row>
    <row r="10" spans="1:8">
      <c r="A10" s="2">
        <v>38596</v>
      </c>
      <c r="B10" s="17">
        <v>20477242.48</v>
      </c>
      <c r="C10">
        <v>30.5</v>
      </c>
      <c r="D10">
        <v>34.700000000000003</v>
      </c>
      <c r="E10">
        <v>275.89999999999998</v>
      </c>
      <c r="F10">
        <v>21</v>
      </c>
      <c r="G10">
        <v>1</v>
      </c>
      <c r="H10">
        <v>9</v>
      </c>
    </row>
    <row r="11" spans="1:8">
      <c r="A11" s="2">
        <v>38626</v>
      </c>
      <c r="B11" s="17">
        <v>20828690.909999996</v>
      </c>
      <c r="C11">
        <v>228.3</v>
      </c>
      <c r="D11">
        <v>8.6999999999999993</v>
      </c>
      <c r="E11">
        <v>268.8</v>
      </c>
      <c r="F11">
        <v>20</v>
      </c>
      <c r="G11">
        <v>1</v>
      </c>
      <c r="H11">
        <v>10</v>
      </c>
    </row>
    <row r="12" spans="1:8">
      <c r="A12" s="2">
        <v>38657</v>
      </c>
      <c r="B12" s="17">
        <v>22508551.010000002</v>
      </c>
      <c r="C12">
        <v>392.7</v>
      </c>
      <c r="D12">
        <v>0</v>
      </c>
      <c r="E12">
        <v>263</v>
      </c>
      <c r="F12">
        <v>22</v>
      </c>
      <c r="G12">
        <v>1</v>
      </c>
      <c r="H12">
        <v>11</v>
      </c>
    </row>
    <row r="13" spans="1:8">
      <c r="A13" s="2">
        <v>38687</v>
      </c>
      <c r="B13" s="17">
        <v>27451289.5</v>
      </c>
      <c r="C13">
        <v>702.3</v>
      </c>
      <c r="D13">
        <v>0</v>
      </c>
      <c r="E13">
        <v>262</v>
      </c>
      <c r="F13">
        <v>20</v>
      </c>
      <c r="G13">
        <v>0</v>
      </c>
      <c r="H13">
        <v>12</v>
      </c>
    </row>
    <row r="14" spans="1:8">
      <c r="A14" s="2">
        <v>38718</v>
      </c>
      <c r="B14" s="17">
        <v>25519571.829999998</v>
      </c>
      <c r="C14">
        <v>554.70000000000005</v>
      </c>
      <c r="D14">
        <v>0</v>
      </c>
      <c r="E14">
        <v>260</v>
      </c>
      <c r="F14">
        <v>21</v>
      </c>
      <c r="G14">
        <v>0</v>
      </c>
      <c r="H14">
        <v>13</v>
      </c>
    </row>
    <row r="15" spans="1:8">
      <c r="A15" s="2">
        <v>38749</v>
      </c>
      <c r="B15" s="17">
        <v>23636616.529999997</v>
      </c>
      <c r="C15">
        <v>609.29999999999995</v>
      </c>
      <c r="D15">
        <v>0</v>
      </c>
      <c r="E15">
        <v>257.39999999999998</v>
      </c>
      <c r="F15">
        <v>20</v>
      </c>
      <c r="G15">
        <v>0</v>
      </c>
      <c r="H15">
        <v>14</v>
      </c>
    </row>
    <row r="16" spans="1:8">
      <c r="A16" s="2">
        <v>38777</v>
      </c>
      <c r="B16" s="17">
        <v>24126650.760000002</v>
      </c>
      <c r="C16">
        <v>545.70000000000005</v>
      </c>
      <c r="D16">
        <v>0</v>
      </c>
      <c r="E16">
        <v>256</v>
      </c>
      <c r="F16">
        <v>23</v>
      </c>
      <c r="G16">
        <v>1</v>
      </c>
      <c r="H16">
        <v>15</v>
      </c>
    </row>
    <row r="17" spans="1:8">
      <c r="A17" s="2">
        <v>38808</v>
      </c>
      <c r="B17" s="17">
        <v>19562803.740000002</v>
      </c>
      <c r="C17">
        <v>286.10000000000002</v>
      </c>
      <c r="D17">
        <v>0</v>
      </c>
      <c r="E17">
        <v>260.7</v>
      </c>
      <c r="F17">
        <v>18</v>
      </c>
      <c r="G17">
        <v>1</v>
      </c>
      <c r="H17">
        <v>16</v>
      </c>
    </row>
    <row r="18" spans="1:8">
      <c r="A18" s="2">
        <v>38838</v>
      </c>
      <c r="B18" s="17">
        <v>19991986.050000001</v>
      </c>
      <c r="C18">
        <v>151.9</v>
      </c>
      <c r="D18">
        <v>22.9</v>
      </c>
      <c r="E18">
        <v>267.3</v>
      </c>
      <c r="F18">
        <v>22</v>
      </c>
      <c r="G18">
        <v>1</v>
      </c>
      <c r="H18">
        <v>17</v>
      </c>
    </row>
    <row r="19" spans="1:8">
      <c r="A19" s="2">
        <v>38869</v>
      </c>
      <c r="B19" s="17">
        <v>20889575.020000003</v>
      </c>
      <c r="C19">
        <v>26.7</v>
      </c>
      <c r="D19">
        <v>44.4</v>
      </c>
      <c r="E19">
        <v>270.7</v>
      </c>
      <c r="F19">
        <v>22</v>
      </c>
      <c r="G19">
        <v>0</v>
      </c>
      <c r="H19">
        <v>18</v>
      </c>
    </row>
    <row r="20" spans="1:8">
      <c r="A20" s="2">
        <v>38899</v>
      </c>
      <c r="B20" s="17">
        <v>24737970.199999999</v>
      </c>
      <c r="C20">
        <v>3.3</v>
      </c>
      <c r="D20">
        <v>133.69999999999999</v>
      </c>
      <c r="E20">
        <v>272.60000000000002</v>
      </c>
      <c r="F20">
        <v>20</v>
      </c>
      <c r="G20">
        <v>0</v>
      </c>
      <c r="H20">
        <v>19</v>
      </c>
    </row>
    <row r="21" spans="1:8">
      <c r="A21" s="2">
        <v>38930</v>
      </c>
      <c r="B21" s="17">
        <v>22593665.560000002</v>
      </c>
      <c r="C21">
        <v>5.3</v>
      </c>
      <c r="D21">
        <v>68.2</v>
      </c>
      <c r="E21">
        <v>273.3</v>
      </c>
      <c r="F21">
        <v>22</v>
      </c>
      <c r="G21">
        <v>0</v>
      </c>
      <c r="H21">
        <v>20</v>
      </c>
    </row>
    <row r="22" spans="1:8">
      <c r="A22" s="2">
        <v>38961</v>
      </c>
      <c r="B22" s="17">
        <v>19182041.209999997</v>
      </c>
      <c r="C22">
        <v>98.5</v>
      </c>
      <c r="D22">
        <v>5</v>
      </c>
      <c r="E22">
        <v>272.8</v>
      </c>
      <c r="F22">
        <v>20</v>
      </c>
      <c r="G22">
        <v>1</v>
      </c>
      <c r="H22">
        <v>21</v>
      </c>
    </row>
    <row r="23" spans="1:8">
      <c r="A23" s="2">
        <v>38991</v>
      </c>
      <c r="B23" s="17">
        <v>21407417.84</v>
      </c>
      <c r="C23">
        <v>307.89999999999998</v>
      </c>
      <c r="D23">
        <v>0.7</v>
      </c>
      <c r="E23">
        <v>270.8</v>
      </c>
      <c r="F23">
        <v>21</v>
      </c>
      <c r="G23">
        <v>1</v>
      </c>
      <c r="H23">
        <v>22</v>
      </c>
    </row>
    <row r="24" spans="1:8">
      <c r="A24" s="2">
        <v>39022</v>
      </c>
      <c r="B24" s="17">
        <v>22027561.960000001</v>
      </c>
      <c r="C24">
        <v>383.4</v>
      </c>
      <c r="D24">
        <v>0</v>
      </c>
      <c r="E24">
        <v>267.10000000000002</v>
      </c>
      <c r="F24">
        <v>22</v>
      </c>
      <c r="G24">
        <v>1</v>
      </c>
      <c r="H24">
        <v>23</v>
      </c>
    </row>
    <row r="25" spans="1:8">
      <c r="A25" s="2">
        <v>39052</v>
      </c>
      <c r="B25" s="17">
        <v>25361773.539999999</v>
      </c>
      <c r="C25">
        <v>511.9</v>
      </c>
      <c r="D25">
        <v>0</v>
      </c>
      <c r="E25">
        <v>267.7</v>
      </c>
      <c r="F25">
        <v>19</v>
      </c>
      <c r="G25">
        <v>0</v>
      </c>
      <c r="H25">
        <v>24</v>
      </c>
    </row>
    <row r="26" spans="1:8">
      <c r="A26" s="2">
        <v>39083</v>
      </c>
      <c r="B26" s="17">
        <v>25989297.806666661</v>
      </c>
      <c r="C26">
        <v>655.6</v>
      </c>
      <c r="D26">
        <v>0</v>
      </c>
      <c r="E26">
        <v>263.3</v>
      </c>
      <c r="F26">
        <v>22</v>
      </c>
      <c r="G26">
        <v>0</v>
      </c>
      <c r="H26">
        <v>25</v>
      </c>
    </row>
    <row r="27" spans="1:8">
      <c r="A27" s="2">
        <v>39114</v>
      </c>
      <c r="B27" s="17">
        <v>25405002.176666662</v>
      </c>
      <c r="C27">
        <v>758.7</v>
      </c>
      <c r="D27">
        <v>0</v>
      </c>
      <c r="E27">
        <v>261.2</v>
      </c>
      <c r="F27">
        <v>20</v>
      </c>
      <c r="G27">
        <v>0</v>
      </c>
      <c r="H27">
        <v>26</v>
      </c>
    </row>
    <row r="28" spans="1:8">
      <c r="A28" s="2">
        <v>39142</v>
      </c>
      <c r="B28" s="17">
        <v>24292353.446666665</v>
      </c>
      <c r="C28">
        <v>527</v>
      </c>
      <c r="D28">
        <v>0</v>
      </c>
      <c r="E28">
        <v>257.7</v>
      </c>
      <c r="F28">
        <v>22</v>
      </c>
      <c r="G28">
        <v>1</v>
      </c>
      <c r="H28">
        <v>27</v>
      </c>
    </row>
    <row r="29" spans="1:8">
      <c r="A29" s="2">
        <v>39173</v>
      </c>
      <c r="B29" s="17">
        <v>21175397.006666664</v>
      </c>
      <c r="C29">
        <v>371.1</v>
      </c>
      <c r="D29">
        <v>0</v>
      </c>
      <c r="E29">
        <v>260.60000000000002</v>
      </c>
      <c r="F29">
        <v>19</v>
      </c>
      <c r="G29">
        <v>1</v>
      </c>
      <c r="H29">
        <v>28</v>
      </c>
    </row>
    <row r="30" spans="1:8">
      <c r="A30" s="2">
        <v>39203</v>
      </c>
      <c r="B30" s="17">
        <v>19844241.896666665</v>
      </c>
      <c r="C30">
        <v>131.9</v>
      </c>
      <c r="D30">
        <v>22.7</v>
      </c>
      <c r="E30">
        <v>264.8</v>
      </c>
      <c r="F30">
        <v>22</v>
      </c>
      <c r="G30">
        <v>1</v>
      </c>
      <c r="H30">
        <v>29</v>
      </c>
    </row>
    <row r="31" spans="1:8">
      <c r="A31" s="2">
        <v>39234</v>
      </c>
      <c r="B31" s="17">
        <v>22507117.626666661</v>
      </c>
      <c r="C31">
        <v>23.2</v>
      </c>
      <c r="D31">
        <v>70.2</v>
      </c>
      <c r="E31">
        <v>268.39999999999998</v>
      </c>
      <c r="F31">
        <v>21</v>
      </c>
      <c r="G31">
        <v>0</v>
      </c>
      <c r="H31">
        <v>30</v>
      </c>
    </row>
    <row r="32" spans="1:8">
      <c r="A32" s="2">
        <v>39264</v>
      </c>
      <c r="B32" s="17">
        <v>22641026.906666666</v>
      </c>
      <c r="C32">
        <v>11.3</v>
      </c>
      <c r="D32">
        <v>71.599999999999994</v>
      </c>
      <c r="E32">
        <v>276.10000000000002</v>
      </c>
      <c r="F32">
        <v>21</v>
      </c>
      <c r="G32">
        <v>0</v>
      </c>
      <c r="H32">
        <v>31</v>
      </c>
    </row>
    <row r="33" spans="1:8">
      <c r="A33" s="2">
        <v>39295</v>
      </c>
      <c r="B33" s="17">
        <v>23733180.766666666</v>
      </c>
      <c r="C33">
        <v>11.5</v>
      </c>
      <c r="D33">
        <v>89.1</v>
      </c>
      <c r="E33">
        <v>278.39999999999998</v>
      </c>
      <c r="F33">
        <v>22</v>
      </c>
      <c r="G33">
        <v>0</v>
      </c>
      <c r="H33">
        <v>32</v>
      </c>
    </row>
    <row r="34" spans="1:8">
      <c r="A34" s="2">
        <v>39326</v>
      </c>
      <c r="B34" s="17">
        <v>20748753.376666665</v>
      </c>
      <c r="C34">
        <v>61</v>
      </c>
      <c r="D34">
        <v>35</v>
      </c>
      <c r="E34">
        <v>281.2</v>
      </c>
      <c r="F34">
        <v>19</v>
      </c>
      <c r="G34">
        <v>1</v>
      </c>
      <c r="H34">
        <v>33</v>
      </c>
    </row>
    <row r="35" spans="1:8">
      <c r="A35" s="2">
        <v>39356</v>
      </c>
      <c r="B35" s="17">
        <v>21043161.836666662</v>
      </c>
      <c r="C35">
        <v>149.9</v>
      </c>
      <c r="D35">
        <v>21.5</v>
      </c>
      <c r="E35">
        <v>277.7</v>
      </c>
      <c r="F35">
        <v>22</v>
      </c>
      <c r="G35">
        <v>1</v>
      </c>
      <c r="H35">
        <v>34</v>
      </c>
    </row>
    <row r="36" spans="1:8">
      <c r="A36" s="2">
        <v>39387</v>
      </c>
      <c r="B36" s="17">
        <v>23066783.216666665</v>
      </c>
      <c r="C36">
        <v>468.7</v>
      </c>
      <c r="D36">
        <v>0</v>
      </c>
      <c r="E36">
        <v>273.10000000000002</v>
      </c>
      <c r="F36">
        <v>22</v>
      </c>
      <c r="G36">
        <v>1</v>
      </c>
      <c r="H36">
        <v>35</v>
      </c>
    </row>
    <row r="37" spans="1:8">
      <c r="A37" s="2">
        <v>39417</v>
      </c>
      <c r="B37" s="17">
        <v>27007513.506666664</v>
      </c>
      <c r="C37">
        <v>657</v>
      </c>
      <c r="D37">
        <v>0</v>
      </c>
      <c r="E37">
        <v>271.7</v>
      </c>
      <c r="F37">
        <v>19</v>
      </c>
      <c r="G37">
        <v>0</v>
      </c>
      <c r="H37">
        <v>36</v>
      </c>
    </row>
    <row r="38" spans="1:8">
      <c r="A38" s="2">
        <v>39448</v>
      </c>
      <c r="B38" s="17">
        <v>26898401.383333337</v>
      </c>
      <c r="C38">
        <v>639</v>
      </c>
      <c r="D38">
        <v>0</v>
      </c>
      <c r="E38">
        <v>269.10000000000002</v>
      </c>
      <c r="F38">
        <v>22</v>
      </c>
      <c r="G38">
        <v>0</v>
      </c>
      <c r="H38">
        <v>37</v>
      </c>
    </row>
    <row r="39" spans="1:8">
      <c r="A39" s="2">
        <v>39479</v>
      </c>
      <c r="B39" s="17">
        <v>25491713.493333336</v>
      </c>
      <c r="C39">
        <v>692.5</v>
      </c>
      <c r="D39">
        <v>0</v>
      </c>
      <c r="E39">
        <v>269.39999999999998</v>
      </c>
      <c r="F39">
        <v>20</v>
      </c>
      <c r="G39">
        <v>0</v>
      </c>
      <c r="H39">
        <v>38</v>
      </c>
    </row>
    <row r="40" spans="1:8">
      <c r="A40" s="2">
        <v>39508</v>
      </c>
      <c r="B40" s="17">
        <v>25384508.963333335</v>
      </c>
      <c r="C40">
        <v>627.29999999999995</v>
      </c>
      <c r="D40">
        <v>0</v>
      </c>
      <c r="E40">
        <v>267.10000000000002</v>
      </c>
      <c r="F40">
        <v>19</v>
      </c>
      <c r="G40">
        <v>1</v>
      </c>
      <c r="H40">
        <v>39</v>
      </c>
    </row>
    <row r="41" spans="1:8">
      <c r="A41" s="2">
        <v>39539</v>
      </c>
      <c r="B41" s="17">
        <v>20527641.313333336</v>
      </c>
      <c r="C41">
        <v>265</v>
      </c>
      <c r="D41">
        <v>0</v>
      </c>
      <c r="E41">
        <v>266.7</v>
      </c>
      <c r="F41">
        <v>22</v>
      </c>
      <c r="G41">
        <v>1</v>
      </c>
      <c r="H41">
        <v>40</v>
      </c>
    </row>
    <row r="42" spans="1:8">
      <c r="A42" s="2">
        <v>39569</v>
      </c>
      <c r="B42" s="17">
        <v>19827797.303333335</v>
      </c>
      <c r="C42">
        <v>208.8</v>
      </c>
      <c r="D42">
        <v>2.1</v>
      </c>
      <c r="E42">
        <v>267.3</v>
      </c>
      <c r="F42">
        <v>21</v>
      </c>
      <c r="G42">
        <v>1</v>
      </c>
      <c r="H42">
        <v>41</v>
      </c>
    </row>
    <row r="43" spans="1:8">
      <c r="A43" s="2">
        <v>39600</v>
      </c>
      <c r="B43" s="17">
        <v>21414260.283333335</v>
      </c>
      <c r="C43">
        <v>24.1</v>
      </c>
      <c r="D43">
        <v>66.400000000000006</v>
      </c>
      <c r="E43">
        <v>271.39999999999998</v>
      </c>
      <c r="F43">
        <v>21</v>
      </c>
      <c r="G43">
        <v>0</v>
      </c>
      <c r="H43">
        <v>42</v>
      </c>
    </row>
    <row r="44" spans="1:8">
      <c r="A44" s="2">
        <v>39630</v>
      </c>
      <c r="B44" s="17">
        <v>23762525.153333336</v>
      </c>
      <c r="C44">
        <v>4</v>
      </c>
      <c r="D44">
        <v>97</v>
      </c>
      <c r="E44">
        <v>276.60000000000002</v>
      </c>
      <c r="F44">
        <v>22</v>
      </c>
      <c r="G44">
        <v>0</v>
      </c>
      <c r="H44">
        <v>43</v>
      </c>
    </row>
    <row r="45" spans="1:8">
      <c r="A45" s="2">
        <v>39661</v>
      </c>
      <c r="B45" s="17">
        <v>22118269.213333335</v>
      </c>
      <c r="C45">
        <v>12.4</v>
      </c>
      <c r="D45">
        <v>53.2</v>
      </c>
      <c r="E45">
        <v>282.10000000000002</v>
      </c>
      <c r="F45">
        <v>20</v>
      </c>
      <c r="G45">
        <v>0</v>
      </c>
      <c r="H45">
        <v>44</v>
      </c>
    </row>
    <row r="46" spans="1:8">
      <c r="A46" s="2">
        <v>39692</v>
      </c>
      <c r="B46" s="17">
        <v>20204472.273333337</v>
      </c>
      <c r="C46">
        <v>56.7</v>
      </c>
      <c r="D46">
        <v>21.4</v>
      </c>
      <c r="E46">
        <v>277.5</v>
      </c>
      <c r="F46">
        <v>21</v>
      </c>
      <c r="G46">
        <v>1</v>
      </c>
      <c r="H46">
        <v>45</v>
      </c>
    </row>
    <row r="47" spans="1:8">
      <c r="A47" s="2">
        <v>39722</v>
      </c>
      <c r="B47" s="17">
        <v>21060690.823333338</v>
      </c>
      <c r="C47">
        <v>286.8</v>
      </c>
      <c r="D47">
        <v>0</v>
      </c>
      <c r="E47">
        <v>272.7</v>
      </c>
      <c r="F47">
        <v>22</v>
      </c>
      <c r="G47">
        <v>1</v>
      </c>
      <c r="H47">
        <v>46</v>
      </c>
    </row>
    <row r="48" spans="1:8">
      <c r="A48" s="2">
        <v>39753</v>
      </c>
      <c r="B48" s="17">
        <v>23006111.283333331</v>
      </c>
      <c r="C48">
        <v>468.3</v>
      </c>
      <c r="D48">
        <v>0</v>
      </c>
      <c r="E48">
        <v>263.10000000000002</v>
      </c>
      <c r="F48">
        <v>20</v>
      </c>
      <c r="G48">
        <v>1</v>
      </c>
      <c r="H48">
        <v>47</v>
      </c>
    </row>
    <row r="49" spans="1:8">
      <c r="A49" s="2">
        <v>39783</v>
      </c>
      <c r="B49" s="17">
        <v>27318717.57333333</v>
      </c>
      <c r="C49">
        <v>671</v>
      </c>
      <c r="D49">
        <v>0</v>
      </c>
      <c r="E49">
        <v>259.39999999999998</v>
      </c>
      <c r="F49">
        <v>21</v>
      </c>
      <c r="G49">
        <v>0</v>
      </c>
      <c r="H49">
        <v>48</v>
      </c>
    </row>
    <row r="50" spans="1:8">
      <c r="A50" s="2">
        <v>39814</v>
      </c>
      <c r="B50" s="17">
        <v>28195934.98</v>
      </c>
      <c r="C50">
        <v>849.6</v>
      </c>
      <c r="D50">
        <v>0</v>
      </c>
      <c r="E50">
        <v>253.7</v>
      </c>
      <c r="F50">
        <v>21</v>
      </c>
      <c r="G50">
        <v>0</v>
      </c>
      <c r="H50">
        <v>49</v>
      </c>
    </row>
    <row r="51" spans="1:8">
      <c r="A51" s="2">
        <v>39845</v>
      </c>
      <c r="B51" s="17">
        <v>23533242.719999995</v>
      </c>
      <c r="C51">
        <v>612.70000000000005</v>
      </c>
      <c r="D51">
        <v>0</v>
      </c>
      <c r="E51">
        <v>248.9</v>
      </c>
      <c r="F51">
        <v>19</v>
      </c>
      <c r="G51">
        <v>0</v>
      </c>
      <c r="H51">
        <v>50</v>
      </c>
    </row>
    <row r="52" spans="1:8">
      <c r="A52" s="2">
        <v>39873</v>
      </c>
      <c r="B52" s="17">
        <v>23805160.720000003</v>
      </c>
      <c r="C52">
        <v>533.29999999999995</v>
      </c>
      <c r="D52">
        <v>0</v>
      </c>
      <c r="E52">
        <v>245.6</v>
      </c>
      <c r="F52">
        <v>22</v>
      </c>
      <c r="G52">
        <v>1</v>
      </c>
      <c r="H52">
        <v>51</v>
      </c>
    </row>
    <row r="53" spans="1:8">
      <c r="A53" s="2">
        <v>39904</v>
      </c>
      <c r="B53" s="17">
        <v>21691888.189999998</v>
      </c>
      <c r="C53">
        <v>307</v>
      </c>
      <c r="D53">
        <v>3.2</v>
      </c>
      <c r="E53">
        <v>244.6</v>
      </c>
      <c r="F53">
        <v>20</v>
      </c>
      <c r="G53">
        <v>1</v>
      </c>
      <c r="H53">
        <v>52</v>
      </c>
    </row>
    <row r="54" spans="1:8">
      <c r="A54" s="2">
        <v>39934</v>
      </c>
      <c r="B54" s="17">
        <v>19644740.68</v>
      </c>
      <c r="C54">
        <v>156.9</v>
      </c>
      <c r="D54">
        <v>3.1</v>
      </c>
      <c r="E54">
        <v>247.9</v>
      </c>
      <c r="F54">
        <v>20</v>
      </c>
      <c r="G54">
        <v>1</v>
      </c>
      <c r="H54">
        <v>53</v>
      </c>
    </row>
    <row r="55" spans="1:8">
      <c r="A55" s="2">
        <v>39965</v>
      </c>
      <c r="B55" s="17">
        <v>19976014.390000004</v>
      </c>
      <c r="C55">
        <v>49.7</v>
      </c>
      <c r="D55">
        <v>35.5</v>
      </c>
      <c r="E55">
        <v>252.2</v>
      </c>
      <c r="F55">
        <v>22</v>
      </c>
      <c r="G55">
        <v>0</v>
      </c>
      <c r="H55">
        <v>54</v>
      </c>
    </row>
    <row r="56" spans="1:8">
      <c r="A56" s="2">
        <v>39995</v>
      </c>
      <c r="B56" s="17">
        <v>20346936.549999997</v>
      </c>
      <c r="C56">
        <v>20.2</v>
      </c>
      <c r="D56">
        <v>29.4</v>
      </c>
      <c r="E56">
        <v>256</v>
      </c>
      <c r="F56">
        <v>22</v>
      </c>
      <c r="G56">
        <v>0</v>
      </c>
      <c r="H56">
        <v>55</v>
      </c>
    </row>
    <row r="57" spans="1:8">
      <c r="A57" s="2">
        <v>40026</v>
      </c>
      <c r="B57" s="17">
        <v>22334126.620000001</v>
      </c>
      <c r="C57">
        <v>17.899999999999999</v>
      </c>
      <c r="D57">
        <v>71.900000000000006</v>
      </c>
      <c r="E57">
        <v>257.10000000000002</v>
      </c>
      <c r="F57">
        <v>20</v>
      </c>
      <c r="G57">
        <v>0</v>
      </c>
      <c r="H57">
        <v>56</v>
      </c>
    </row>
    <row r="58" spans="1:8">
      <c r="A58" s="2">
        <v>40057</v>
      </c>
      <c r="B58" s="17">
        <v>19258864.259999998</v>
      </c>
      <c r="C58">
        <v>71.2</v>
      </c>
      <c r="D58">
        <v>15.9</v>
      </c>
      <c r="E58">
        <v>254.1</v>
      </c>
      <c r="F58">
        <v>21</v>
      </c>
      <c r="G58">
        <v>1</v>
      </c>
      <c r="H58">
        <v>57</v>
      </c>
    </row>
    <row r="59" spans="1:8">
      <c r="A59" s="2">
        <v>40087</v>
      </c>
      <c r="B59" s="17">
        <v>20756342.680000003</v>
      </c>
      <c r="C59">
        <v>301.2</v>
      </c>
      <c r="D59">
        <v>0</v>
      </c>
      <c r="E59">
        <v>250.7</v>
      </c>
      <c r="F59">
        <v>21</v>
      </c>
      <c r="G59">
        <v>1</v>
      </c>
      <c r="H59">
        <v>58</v>
      </c>
    </row>
    <row r="60" spans="1:8">
      <c r="A60" s="2">
        <v>40118</v>
      </c>
      <c r="B60" s="17">
        <v>21120714.619999994</v>
      </c>
      <c r="C60">
        <v>356.7</v>
      </c>
      <c r="D60">
        <v>0</v>
      </c>
      <c r="E60">
        <v>248.4</v>
      </c>
      <c r="F60">
        <v>21</v>
      </c>
      <c r="G60">
        <v>1</v>
      </c>
      <c r="H60">
        <v>59</v>
      </c>
    </row>
    <row r="61" spans="1:8">
      <c r="A61" s="2">
        <v>40148</v>
      </c>
      <c r="B61" s="17">
        <v>25946111.009999998</v>
      </c>
      <c r="C61">
        <v>637.29999999999995</v>
      </c>
      <c r="D61">
        <v>0</v>
      </c>
      <c r="E61">
        <v>249.8</v>
      </c>
      <c r="F61">
        <v>21</v>
      </c>
      <c r="G61">
        <v>0</v>
      </c>
      <c r="H61">
        <v>60</v>
      </c>
    </row>
    <row r="62" spans="1:8">
      <c r="A62" s="2">
        <v>40179</v>
      </c>
      <c r="B62" s="17">
        <v>26142073.753333338</v>
      </c>
      <c r="C62">
        <v>733.1</v>
      </c>
      <c r="D62">
        <v>0</v>
      </c>
      <c r="E62">
        <v>246.8</v>
      </c>
      <c r="F62">
        <v>20</v>
      </c>
      <c r="G62">
        <v>0</v>
      </c>
      <c r="H62">
        <v>61</v>
      </c>
    </row>
    <row r="63" spans="1:8">
      <c r="A63" s="2">
        <v>40210</v>
      </c>
      <c r="B63" s="17">
        <v>22846232.453333337</v>
      </c>
      <c r="C63">
        <v>633.4</v>
      </c>
      <c r="D63">
        <v>0</v>
      </c>
      <c r="E63">
        <v>245.4</v>
      </c>
      <c r="F63">
        <v>19</v>
      </c>
      <c r="G63">
        <v>0</v>
      </c>
      <c r="H63">
        <v>62</v>
      </c>
    </row>
    <row r="64" spans="1:8">
      <c r="A64" s="2">
        <v>40238</v>
      </c>
      <c r="B64" s="17">
        <v>21856743.573333338</v>
      </c>
      <c r="C64">
        <v>450.2</v>
      </c>
      <c r="D64">
        <v>0</v>
      </c>
      <c r="E64">
        <v>242.7</v>
      </c>
      <c r="F64">
        <v>23</v>
      </c>
      <c r="G64">
        <v>1</v>
      </c>
      <c r="H64">
        <v>63</v>
      </c>
    </row>
    <row r="65" spans="1:8">
      <c r="A65" s="2">
        <v>40269</v>
      </c>
      <c r="B65" s="17">
        <v>18311020.943333331</v>
      </c>
      <c r="C65">
        <v>236.4</v>
      </c>
      <c r="D65">
        <v>0</v>
      </c>
      <c r="E65">
        <v>248.3</v>
      </c>
      <c r="F65">
        <v>20</v>
      </c>
      <c r="G65">
        <v>1</v>
      </c>
      <c r="H65">
        <v>64</v>
      </c>
    </row>
    <row r="66" spans="1:8">
      <c r="A66" s="2">
        <v>40299</v>
      </c>
      <c r="B66" s="17">
        <v>19813333.883333333</v>
      </c>
      <c r="C66">
        <v>121.1</v>
      </c>
      <c r="D66">
        <v>34.9</v>
      </c>
      <c r="E66">
        <v>253.5</v>
      </c>
      <c r="F66">
        <v>20</v>
      </c>
      <c r="G66">
        <v>1</v>
      </c>
      <c r="H66">
        <v>65</v>
      </c>
    </row>
    <row r="67" spans="1:8">
      <c r="A67" s="2">
        <v>40330</v>
      </c>
      <c r="B67" s="17">
        <v>20211623.123333335</v>
      </c>
      <c r="C67">
        <v>23.6</v>
      </c>
      <c r="D67">
        <v>57.5</v>
      </c>
      <c r="E67">
        <v>260</v>
      </c>
      <c r="F67">
        <v>22</v>
      </c>
      <c r="G67">
        <v>0</v>
      </c>
      <c r="H67">
        <v>66</v>
      </c>
    </row>
    <row r="68" spans="1:8">
      <c r="A68" s="2">
        <v>40360</v>
      </c>
      <c r="B68" s="17">
        <v>24129649.153333332</v>
      </c>
      <c r="C68">
        <v>5.6</v>
      </c>
      <c r="D68">
        <v>129.69999999999999</v>
      </c>
      <c r="E68">
        <v>261.7</v>
      </c>
      <c r="F68">
        <v>21</v>
      </c>
      <c r="G68">
        <v>0</v>
      </c>
      <c r="H68">
        <v>67</v>
      </c>
    </row>
    <row r="69" spans="1:8">
      <c r="A69" s="2">
        <v>40391</v>
      </c>
      <c r="B69" s="17">
        <v>23362004.293333333</v>
      </c>
      <c r="C69">
        <v>6</v>
      </c>
      <c r="D69">
        <v>121.7</v>
      </c>
      <c r="E69">
        <v>259.39999999999998</v>
      </c>
      <c r="F69">
        <v>21</v>
      </c>
      <c r="G69">
        <v>0</v>
      </c>
      <c r="H69">
        <v>68</v>
      </c>
    </row>
    <row r="70" spans="1:8">
      <c r="A70" s="2">
        <v>40422</v>
      </c>
      <c r="B70" s="17">
        <v>18923454.90333334</v>
      </c>
      <c r="C70">
        <v>87.9</v>
      </c>
      <c r="D70">
        <v>24.1</v>
      </c>
      <c r="E70">
        <v>253.5</v>
      </c>
      <c r="F70">
        <v>21</v>
      </c>
      <c r="G70">
        <v>1</v>
      </c>
      <c r="H70">
        <v>69</v>
      </c>
    </row>
    <row r="71" spans="1:8">
      <c r="A71" s="2">
        <v>40452</v>
      </c>
      <c r="B71" s="17">
        <v>19435090.90333334</v>
      </c>
      <c r="C71">
        <v>239.5</v>
      </c>
      <c r="D71">
        <v>0</v>
      </c>
      <c r="E71">
        <v>248.3</v>
      </c>
      <c r="F71">
        <v>20</v>
      </c>
      <c r="G71">
        <v>1</v>
      </c>
      <c r="H71">
        <v>70</v>
      </c>
    </row>
    <row r="72" spans="1:8">
      <c r="A72" s="2">
        <v>40483</v>
      </c>
      <c r="B72" s="17">
        <v>21055943.953333341</v>
      </c>
      <c r="C72">
        <v>413.6</v>
      </c>
      <c r="D72">
        <v>0</v>
      </c>
      <c r="E72">
        <v>249.7</v>
      </c>
      <c r="F72">
        <v>22</v>
      </c>
      <c r="G72">
        <v>1</v>
      </c>
      <c r="H72">
        <v>71</v>
      </c>
    </row>
    <row r="73" spans="1:8">
      <c r="A73" s="2">
        <v>40513</v>
      </c>
      <c r="B73" s="17">
        <v>25379014.213333335</v>
      </c>
      <c r="C73">
        <v>713.5</v>
      </c>
      <c r="D73">
        <v>0</v>
      </c>
      <c r="E73">
        <v>251.5</v>
      </c>
      <c r="F73">
        <v>21</v>
      </c>
      <c r="G73">
        <v>0</v>
      </c>
      <c r="H73">
        <v>72</v>
      </c>
    </row>
    <row r="74" spans="1:8">
      <c r="A74" s="2">
        <v>40544</v>
      </c>
      <c r="B74" s="17">
        <v>25968288.383333337</v>
      </c>
      <c r="C74">
        <v>798.8</v>
      </c>
      <c r="D74">
        <v>0</v>
      </c>
      <c r="E74">
        <v>251.6</v>
      </c>
      <c r="F74">
        <v>20</v>
      </c>
      <c r="G74">
        <v>0</v>
      </c>
      <c r="H74">
        <v>73</v>
      </c>
    </row>
    <row r="75" spans="1:8">
      <c r="A75" s="2">
        <v>40575</v>
      </c>
      <c r="B75" s="17">
        <v>22895626.133333344</v>
      </c>
      <c r="C75">
        <v>677.8</v>
      </c>
      <c r="D75">
        <v>0</v>
      </c>
      <c r="E75">
        <v>250.6</v>
      </c>
      <c r="F75">
        <v>19</v>
      </c>
      <c r="G75">
        <v>0</v>
      </c>
      <c r="H75">
        <v>74</v>
      </c>
    </row>
    <row r="76" spans="1:8">
      <c r="A76" s="2">
        <v>40603</v>
      </c>
      <c r="B76" s="17">
        <v>23442172.173333336</v>
      </c>
      <c r="C76">
        <v>599.6</v>
      </c>
      <c r="D76">
        <v>0</v>
      </c>
      <c r="E76">
        <v>251.7</v>
      </c>
      <c r="F76">
        <v>23</v>
      </c>
      <c r="G76">
        <v>1</v>
      </c>
      <c r="H76">
        <v>75</v>
      </c>
    </row>
    <row r="77" spans="1:8">
      <c r="A77" s="2">
        <v>40634</v>
      </c>
      <c r="B77" s="17">
        <v>19943782.243333336</v>
      </c>
      <c r="C77">
        <v>330.4</v>
      </c>
      <c r="D77">
        <v>0</v>
      </c>
      <c r="E77">
        <v>255.1</v>
      </c>
      <c r="F77">
        <v>19</v>
      </c>
      <c r="G77">
        <v>1</v>
      </c>
      <c r="H77">
        <v>76</v>
      </c>
    </row>
    <row r="78" spans="1:8">
      <c r="A78" s="2">
        <v>40664</v>
      </c>
      <c r="B78" s="17">
        <v>19207800.74333334</v>
      </c>
      <c r="C78">
        <v>126.4</v>
      </c>
      <c r="D78">
        <v>17.399999999999999</v>
      </c>
      <c r="E78">
        <v>257.5</v>
      </c>
      <c r="F78">
        <v>21</v>
      </c>
      <c r="G78">
        <v>1</v>
      </c>
      <c r="H78">
        <v>77</v>
      </c>
    </row>
    <row r="79" spans="1:8">
      <c r="A79" s="2">
        <v>40695</v>
      </c>
      <c r="B79" s="17">
        <v>19760831.673333336</v>
      </c>
      <c r="C79">
        <v>27</v>
      </c>
      <c r="D79">
        <v>39.6</v>
      </c>
      <c r="E79">
        <v>258.8</v>
      </c>
      <c r="F79">
        <v>22</v>
      </c>
      <c r="G79">
        <v>0</v>
      </c>
      <c r="H79">
        <v>78</v>
      </c>
    </row>
    <row r="80" spans="1:8">
      <c r="A80" s="2">
        <v>40725</v>
      </c>
      <c r="B80" s="17">
        <v>25169327.073333334</v>
      </c>
      <c r="C80">
        <v>0</v>
      </c>
      <c r="D80">
        <v>160.9</v>
      </c>
      <c r="E80">
        <v>261.3</v>
      </c>
      <c r="F80">
        <v>20</v>
      </c>
      <c r="G80">
        <v>0</v>
      </c>
      <c r="H80">
        <v>79</v>
      </c>
    </row>
    <row r="81" spans="1:8">
      <c r="A81" s="2">
        <v>40756</v>
      </c>
      <c r="B81" s="17">
        <v>22460865.073333338</v>
      </c>
      <c r="C81">
        <v>1.5</v>
      </c>
      <c r="D81">
        <v>82.9</v>
      </c>
      <c r="E81">
        <v>263.60000000000002</v>
      </c>
      <c r="F81">
        <v>22</v>
      </c>
      <c r="G81">
        <v>0</v>
      </c>
      <c r="H81">
        <v>80</v>
      </c>
    </row>
    <row r="82" spans="1:8">
      <c r="A82" s="2">
        <v>40787</v>
      </c>
      <c r="B82" s="17">
        <v>19343184.393333334</v>
      </c>
      <c r="C82">
        <v>71.900000000000006</v>
      </c>
      <c r="D82">
        <v>29</v>
      </c>
      <c r="E82">
        <v>264.8</v>
      </c>
      <c r="F82">
        <v>21</v>
      </c>
      <c r="G82">
        <v>1</v>
      </c>
      <c r="H82">
        <v>81</v>
      </c>
    </row>
    <row r="83" spans="1:8">
      <c r="A83" s="2">
        <v>40817</v>
      </c>
      <c r="B83" s="17">
        <v>19754696.887333337</v>
      </c>
      <c r="C83">
        <v>234.6</v>
      </c>
      <c r="D83">
        <v>0</v>
      </c>
      <c r="E83">
        <v>260.3</v>
      </c>
      <c r="F83">
        <v>20</v>
      </c>
      <c r="G83">
        <v>1</v>
      </c>
      <c r="H83">
        <v>82</v>
      </c>
    </row>
    <row r="84" spans="1:8">
      <c r="A84" s="2">
        <v>40848</v>
      </c>
      <c r="B84" s="17">
        <v>20484671.063333333</v>
      </c>
      <c r="C84">
        <v>347.9</v>
      </c>
      <c r="D84">
        <v>0</v>
      </c>
      <c r="E84">
        <v>254.2</v>
      </c>
      <c r="F84">
        <v>22</v>
      </c>
      <c r="G84">
        <v>1</v>
      </c>
      <c r="H84">
        <v>83</v>
      </c>
    </row>
    <row r="85" spans="1:8">
      <c r="A85" s="2">
        <v>40878</v>
      </c>
      <c r="B85" s="17">
        <v>24136908.163333334</v>
      </c>
      <c r="C85">
        <v>548.4</v>
      </c>
      <c r="D85">
        <v>0</v>
      </c>
      <c r="E85">
        <v>252.5</v>
      </c>
      <c r="F85">
        <v>20</v>
      </c>
      <c r="G85">
        <v>0</v>
      </c>
      <c r="H85">
        <v>84</v>
      </c>
    </row>
    <row r="86" spans="1:8">
      <c r="A86" s="2">
        <v>40909</v>
      </c>
      <c r="B86" s="17">
        <v>24503624.296666659</v>
      </c>
      <c r="C86">
        <v>644.79999999999995</v>
      </c>
      <c r="D86">
        <v>0</v>
      </c>
      <c r="E86">
        <v>250.9</v>
      </c>
      <c r="F86">
        <v>21</v>
      </c>
      <c r="G86">
        <v>0</v>
      </c>
      <c r="H86">
        <v>85</v>
      </c>
    </row>
    <row r="87" spans="1:8">
      <c r="A87" s="2">
        <v>40940</v>
      </c>
      <c r="B87" s="17">
        <v>21864892.256666664</v>
      </c>
      <c r="C87">
        <v>553</v>
      </c>
      <c r="D87">
        <v>0</v>
      </c>
      <c r="E87">
        <v>248.9</v>
      </c>
      <c r="F87">
        <v>20</v>
      </c>
      <c r="G87">
        <v>0</v>
      </c>
      <c r="H87">
        <v>86</v>
      </c>
    </row>
    <row r="88" spans="1:8">
      <c r="A88" s="2">
        <v>40969</v>
      </c>
      <c r="B88" s="17">
        <v>20378098.906666666</v>
      </c>
      <c r="C88">
        <v>331.1</v>
      </c>
      <c r="D88">
        <v>2.2000000000000002</v>
      </c>
      <c r="E88">
        <v>246.3</v>
      </c>
      <c r="F88">
        <v>22</v>
      </c>
      <c r="G88">
        <v>1</v>
      </c>
      <c r="H88">
        <v>87</v>
      </c>
    </row>
    <row r="89" spans="1:8">
      <c r="A89" s="2">
        <v>41000</v>
      </c>
      <c r="B89" s="17">
        <v>18775059.906666663</v>
      </c>
      <c r="C89">
        <v>334.6</v>
      </c>
      <c r="D89">
        <v>0</v>
      </c>
      <c r="E89">
        <v>252</v>
      </c>
      <c r="F89">
        <v>19</v>
      </c>
      <c r="G89">
        <v>1</v>
      </c>
      <c r="H89">
        <v>88</v>
      </c>
    </row>
    <row r="90" spans="1:8">
      <c r="A90" s="2">
        <v>41030</v>
      </c>
      <c r="B90" s="17">
        <v>18685878.536666665</v>
      </c>
      <c r="C90">
        <v>87.2</v>
      </c>
      <c r="D90">
        <v>28.5</v>
      </c>
      <c r="E90">
        <v>258.5</v>
      </c>
      <c r="F90">
        <v>22</v>
      </c>
      <c r="G90">
        <v>1</v>
      </c>
      <c r="H90">
        <v>89</v>
      </c>
    </row>
    <row r="91" spans="1:8">
      <c r="A91" s="2">
        <v>41061</v>
      </c>
      <c r="B91" s="17">
        <v>20735989.536666665</v>
      </c>
      <c r="C91">
        <v>28.2</v>
      </c>
      <c r="D91">
        <v>81.7</v>
      </c>
      <c r="E91">
        <v>263.39999999999998</v>
      </c>
      <c r="F91">
        <v>21</v>
      </c>
      <c r="G91">
        <v>0</v>
      </c>
      <c r="H91">
        <v>90</v>
      </c>
    </row>
    <row r="92" spans="1:8">
      <c r="A92" s="2">
        <v>41091</v>
      </c>
      <c r="B92" s="17">
        <v>24756579.266666666</v>
      </c>
      <c r="C92">
        <v>0</v>
      </c>
      <c r="D92">
        <v>161</v>
      </c>
      <c r="E92">
        <v>267</v>
      </c>
      <c r="F92">
        <v>21</v>
      </c>
      <c r="G92">
        <v>0</v>
      </c>
      <c r="H92">
        <v>91</v>
      </c>
    </row>
    <row r="93" spans="1:8">
      <c r="A93" s="2">
        <v>41122</v>
      </c>
      <c r="B93" s="17">
        <v>21905861.66666666</v>
      </c>
      <c r="C93">
        <v>7.8</v>
      </c>
      <c r="D93">
        <v>79.599999999999994</v>
      </c>
      <c r="E93">
        <v>269.3</v>
      </c>
      <c r="F93">
        <v>22</v>
      </c>
      <c r="G93">
        <v>0</v>
      </c>
      <c r="H93">
        <v>92</v>
      </c>
    </row>
    <row r="94" spans="1:8">
      <c r="A94" s="2">
        <v>41153</v>
      </c>
      <c r="B94" s="17">
        <v>18885814.516666662</v>
      </c>
      <c r="C94">
        <v>103.4</v>
      </c>
      <c r="D94">
        <v>27.7</v>
      </c>
      <c r="E94">
        <v>267.2</v>
      </c>
      <c r="F94">
        <v>19</v>
      </c>
      <c r="G94">
        <v>1</v>
      </c>
      <c r="H94">
        <v>93</v>
      </c>
    </row>
    <row r="95" spans="1:8">
      <c r="A95" s="2">
        <v>41183</v>
      </c>
      <c r="B95" s="17">
        <v>19665509.326666664</v>
      </c>
      <c r="C95">
        <v>250.5</v>
      </c>
      <c r="D95">
        <v>0.7</v>
      </c>
      <c r="E95">
        <v>261.39999999999998</v>
      </c>
      <c r="F95">
        <v>22</v>
      </c>
      <c r="G95">
        <v>1</v>
      </c>
      <c r="H95">
        <v>94</v>
      </c>
    </row>
    <row r="96" spans="1:8">
      <c r="A96" s="2">
        <v>41214</v>
      </c>
      <c r="B96" s="17">
        <v>21360467.68666666</v>
      </c>
      <c r="C96">
        <v>420.4</v>
      </c>
      <c r="D96">
        <v>0</v>
      </c>
      <c r="E96">
        <v>256.3</v>
      </c>
      <c r="F96">
        <v>22</v>
      </c>
      <c r="G96">
        <v>1</v>
      </c>
      <c r="H96">
        <v>95</v>
      </c>
    </row>
    <row r="97" spans="1:8">
      <c r="A97" s="2">
        <v>41244</v>
      </c>
      <c r="B97" s="17">
        <v>23911472.796666663</v>
      </c>
      <c r="C97">
        <v>535.9</v>
      </c>
      <c r="D97">
        <v>0</v>
      </c>
      <c r="E97">
        <v>254.9</v>
      </c>
      <c r="F97">
        <v>19</v>
      </c>
      <c r="G97">
        <v>0</v>
      </c>
      <c r="H97">
        <v>96</v>
      </c>
    </row>
    <row r="98" spans="1:8">
      <c r="A98" s="2">
        <v>41275</v>
      </c>
      <c r="B98" s="17">
        <v>24740826.696666665</v>
      </c>
      <c r="C98">
        <v>657.4</v>
      </c>
      <c r="D98">
        <v>0</v>
      </c>
      <c r="E98">
        <v>253.9</v>
      </c>
      <c r="F98">
        <v>22</v>
      </c>
      <c r="G98">
        <v>0</v>
      </c>
      <c r="H98">
        <v>97</v>
      </c>
    </row>
    <row r="99" spans="1:8">
      <c r="A99" s="18">
        <v>41306</v>
      </c>
      <c r="B99" s="17">
        <v>22536631.536666662</v>
      </c>
      <c r="C99">
        <v>657</v>
      </c>
      <c r="D99">
        <v>0</v>
      </c>
      <c r="E99">
        <v>249.1</v>
      </c>
      <c r="F99">
        <v>19</v>
      </c>
      <c r="G99">
        <v>0</v>
      </c>
      <c r="H99">
        <v>98</v>
      </c>
    </row>
    <row r="100" spans="1:8">
      <c r="A100" s="2">
        <v>41334</v>
      </c>
      <c r="B100" s="17">
        <v>22952454.086666659</v>
      </c>
      <c r="C100">
        <v>581.9</v>
      </c>
      <c r="D100">
        <v>0</v>
      </c>
      <c r="E100">
        <v>247.6</v>
      </c>
      <c r="F100">
        <v>20</v>
      </c>
      <c r="G100">
        <v>1</v>
      </c>
      <c r="H100">
        <v>99</v>
      </c>
    </row>
    <row r="101" spans="1:8">
      <c r="A101" s="2">
        <v>41365</v>
      </c>
      <c r="B101" s="17">
        <v>20061175.656666666</v>
      </c>
      <c r="C101">
        <v>362.2</v>
      </c>
      <c r="D101">
        <v>0</v>
      </c>
      <c r="E101">
        <v>248.1</v>
      </c>
      <c r="F101">
        <v>21</v>
      </c>
      <c r="G101">
        <v>1</v>
      </c>
      <c r="H101">
        <v>100</v>
      </c>
    </row>
    <row r="102" spans="1:8">
      <c r="A102" s="2">
        <v>41395</v>
      </c>
      <c r="B102" s="17">
        <v>18868716.00666666</v>
      </c>
      <c r="C102">
        <v>122.2</v>
      </c>
      <c r="D102">
        <v>27</v>
      </c>
      <c r="E102">
        <v>255.6</v>
      </c>
      <c r="F102">
        <v>22</v>
      </c>
      <c r="G102">
        <v>1</v>
      </c>
      <c r="H102">
        <v>101</v>
      </c>
    </row>
    <row r="103" spans="1:8">
      <c r="A103" s="2">
        <v>41426</v>
      </c>
      <c r="B103" s="17">
        <v>20142170.716666665</v>
      </c>
      <c r="C103">
        <v>41.1</v>
      </c>
      <c r="D103">
        <v>52.7</v>
      </c>
      <c r="E103">
        <v>263</v>
      </c>
      <c r="F103">
        <v>20</v>
      </c>
      <c r="G103">
        <v>0</v>
      </c>
      <c r="H103">
        <v>102</v>
      </c>
    </row>
    <row r="104" spans="1:8">
      <c r="A104" s="2">
        <v>41456</v>
      </c>
      <c r="B104" s="17">
        <v>24441287.616666667</v>
      </c>
      <c r="C104">
        <v>7.1</v>
      </c>
      <c r="D104">
        <v>108.8</v>
      </c>
      <c r="E104">
        <v>267.39999999999998</v>
      </c>
      <c r="F104">
        <v>22</v>
      </c>
      <c r="G104">
        <v>0</v>
      </c>
      <c r="H104">
        <v>103</v>
      </c>
    </row>
    <row r="105" spans="1:8">
      <c r="A105" s="2">
        <v>41487</v>
      </c>
      <c r="B105" s="17">
        <v>21856231.656666663</v>
      </c>
      <c r="C105">
        <v>18.399999999999999</v>
      </c>
      <c r="D105">
        <v>57.5</v>
      </c>
      <c r="E105">
        <v>266.5</v>
      </c>
      <c r="F105">
        <v>21</v>
      </c>
      <c r="G105">
        <v>0</v>
      </c>
      <c r="H105">
        <v>104</v>
      </c>
    </row>
    <row r="106" spans="1:8">
      <c r="A106" s="2">
        <v>41518</v>
      </c>
      <c r="B106" s="17">
        <v>19627599.206666663</v>
      </c>
      <c r="C106">
        <v>94.9</v>
      </c>
      <c r="D106">
        <v>26</v>
      </c>
      <c r="E106">
        <v>263.10000000000002</v>
      </c>
      <c r="F106">
        <v>20</v>
      </c>
      <c r="G106">
        <v>1</v>
      </c>
      <c r="H106">
        <v>105</v>
      </c>
    </row>
    <row r="107" spans="1:8">
      <c r="A107" s="2">
        <v>41548</v>
      </c>
      <c r="B107" s="17">
        <v>20952918.896666661</v>
      </c>
      <c r="C107">
        <v>184</v>
      </c>
      <c r="D107">
        <v>2.6</v>
      </c>
      <c r="E107">
        <v>259.39999999999998</v>
      </c>
      <c r="F107">
        <v>22</v>
      </c>
      <c r="G107">
        <v>1</v>
      </c>
      <c r="H107">
        <v>106</v>
      </c>
    </row>
    <row r="108" spans="1:8">
      <c r="A108" s="18">
        <v>41579</v>
      </c>
      <c r="B108" s="17">
        <v>23000874.046666667</v>
      </c>
      <c r="C108">
        <v>492.1</v>
      </c>
      <c r="D108">
        <v>0</v>
      </c>
      <c r="E108">
        <v>259.10000000000002</v>
      </c>
      <c r="F108">
        <v>21</v>
      </c>
      <c r="G108">
        <v>1</v>
      </c>
      <c r="H108">
        <v>107</v>
      </c>
    </row>
    <row r="109" spans="1:8">
      <c r="A109" s="2">
        <v>41609</v>
      </c>
      <c r="B109" s="17">
        <v>26249065.88666667</v>
      </c>
      <c r="C109">
        <v>675.7</v>
      </c>
      <c r="D109">
        <v>0</v>
      </c>
      <c r="E109">
        <v>257.89999999999998</v>
      </c>
      <c r="F109">
        <v>20</v>
      </c>
      <c r="G109">
        <v>0</v>
      </c>
      <c r="H109">
        <v>108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2:C14"/>
  <sheetViews>
    <sheetView workbookViewId="0">
      <selection activeCell="A2" sqref="A2:C14"/>
    </sheetView>
  </sheetViews>
  <sheetFormatPr defaultRowHeight="15"/>
  <cols>
    <col min="1" max="1" width="5" customWidth="1"/>
    <col min="2" max="2" width="11.5703125" customWidth="1"/>
    <col min="3" max="3" width="17.5703125" customWidth="1"/>
  </cols>
  <sheetData>
    <row r="2" spans="1:3">
      <c r="A2" s="10" t="s">
        <v>41</v>
      </c>
    </row>
    <row r="3" spans="1:3">
      <c r="B3" t="s">
        <v>39</v>
      </c>
      <c r="C3" t="s">
        <v>34</v>
      </c>
    </row>
    <row r="4" spans="1:3">
      <c r="A4" s="7">
        <v>2005</v>
      </c>
      <c r="B4" s="3">
        <v>283289663.16999996</v>
      </c>
      <c r="C4" s="3">
        <v>276991643.68450052</v>
      </c>
    </row>
    <row r="5" spans="1:3">
      <c r="A5" s="7">
        <v>2006</v>
      </c>
      <c r="B5" s="3">
        <v>269037634.24000001</v>
      </c>
      <c r="C5" s="3">
        <v>274730198.57124156</v>
      </c>
    </row>
    <row r="6" spans="1:3">
      <c r="A6" s="7">
        <v>2007</v>
      </c>
      <c r="B6" s="3">
        <v>277453829.56999993</v>
      </c>
      <c r="C6" s="3">
        <v>275984395.62631446</v>
      </c>
    </row>
    <row r="7" spans="1:3">
      <c r="A7" s="7">
        <v>2008</v>
      </c>
      <c r="B7" s="3">
        <v>277015109.06000006</v>
      </c>
      <c r="C7" s="3">
        <v>275426772.95844734</v>
      </c>
    </row>
    <row r="8" spans="1:3">
      <c r="A8" s="7">
        <v>2009</v>
      </c>
      <c r="B8" s="3">
        <v>266610077.42000002</v>
      </c>
      <c r="C8" s="3">
        <v>261626623.02260631</v>
      </c>
    </row>
    <row r="9" spans="1:3">
      <c r="A9" s="7">
        <v>2010</v>
      </c>
      <c r="B9" s="3">
        <v>261466185.15000004</v>
      </c>
      <c r="C9" s="3">
        <v>261263106.70927742</v>
      </c>
    </row>
    <row r="10" spans="1:3">
      <c r="A10" s="7">
        <v>2011</v>
      </c>
      <c r="B10" s="3">
        <v>262568154.00400001</v>
      </c>
      <c r="C10" s="3">
        <v>263347326.78648788</v>
      </c>
    </row>
    <row r="11" spans="1:3">
      <c r="A11" s="7">
        <v>2012</v>
      </c>
      <c r="B11" s="3">
        <v>255429248.69999993</v>
      </c>
      <c r="C11" s="3">
        <v>263323657.00751698</v>
      </c>
    </row>
    <row r="12" spans="1:3">
      <c r="A12" s="7">
        <v>2013</v>
      </c>
      <c r="B12" s="3">
        <v>265429952.00999999</v>
      </c>
      <c r="C12" s="3">
        <v>262032743.66694948</v>
      </c>
    </row>
    <row r="13" spans="1:3">
      <c r="A13" s="7">
        <v>2014</v>
      </c>
      <c r="B13" s="3"/>
      <c r="C13" s="3">
        <v>263199383.92197555</v>
      </c>
    </row>
    <row r="14" spans="1:3">
      <c r="A14" s="7">
        <v>2015</v>
      </c>
      <c r="B14" s="3"/>
      <c r="C14" s="3">
        <v>264562999.39110899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2:E14"/>
  <sheetViews>
    <sheetView showGridLines="0" workbookViewId="0">
      <selection activeCell="A2" sqref="A2:E14"/>
    </sheetView>
  </sheetViews>
  <sheetFormatPr defaultRowHeight="1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>
      <c r="A2" s="10" t="s">
        <v>41</v>
      </c>
    </row>
    <row r="3" spans="1:5">
      <c r="A3" s="1"/>
      <c r="B3" s="1" t="s">
        <v>39</v>
      </c>
      <c r="C3" s="1" t="s">
        <v>35</v>
      </c>
      <c r="D3" s="1" t="s">
        <v>34</v>
      </c>
      <c r="E3" s="1" t="s">
        <v>35</v>
      </c>
    </row>
    <row r="4" spans="1:5">
      <c r="A4" s="1">
        <v>2005</v>
      </c>
      <c r="B4" s="12">
        <v>283289663.16999996</v>
      </c>
      <c r="C4" s="12"/>
      <c r="D4" s="12">
        <v>276991643.68450052</v>
      </c>
    </row>
    <row r="5" spans="1:5">
      <c r="A5" s="1">
        <v>2006</v>
      </c>
      <c r="B5" s="12">
        <v>269037634.24000001</v>
      </c>
      <c r="C5" s="13">
        <f>B5/B4-1</f>
        <v>-5.030903270708964E-2</v>
      </c>
      <c r="D5" s="12">
        <v>274730198.57124156</v>
      </c>
      <c r="E5" s="13">
        <f>D5/D4-1</f>
        <v>-8.1643080750651853E-3</v>
      </c>
    </row>
    <row r="6" spans="1:5">
      <c r="A6" s="1">
        <v>2007</v>
      </c>
      <c r="B6" s="12">
        <v>277453829.56999993</v>
      </c>
      <c r="C6" s="13">
        <f t="shared" ref="C6:C12" si="0">B6/B5-1</f>
        <v>3.1282594919386231E-2</v>
      </c>
      <c r="D6" s="12">
        <v>275984395.62631446</v>
      </c>
      <c r="E6" s="13">
        <f t="shared" ref="E6:E14" si="1">D6/D5-1</f>
        <v>4.5651954593832755E-3</v>
      </c>
    </row>
    <row r="7" spans="1:5">
      <c r="A7" s="1">
        <v>2008</v>
      </c>
      <c r="B7" s="12">
        <v>277015109.06000006</v>
      </c>
      <c r="C7" s="13">
        <f t="shared" si="0"/>
        <v>-1.5812378970576635E-3</v>
      </c>
      <c r="D7" s="12">
        <v>275426772.95844734</v>
      </c>
      <c r="E7" s="13">
        <f t="shared" si="1"/>
        <v>-2.0204862184387551E-3</v>
      </c>
    </row>
    <row r="8" spans="1:5">
      <c r="A8" s="1">
        <v>2009</v>
      </c>
      <c r="B8" s="12">
        <v>266610077.42000002</v>
      </c>
      <c r="C8" s="13">
        <f t="shared" si="0"/>
        <v>-3.7561242328288946E-2</v>
      </c>
      <c r="D8" s="12">
        <v>261626623.02260631</v>
      </c>
      <c r="E8" s="13">
        <f t="shared" si="1"/>
        <v>-5.0104605981507122E-2</v>
      </c>
    </row>
    <row r="9" spans="1:5">
      <c r="A9" s="1">
        <v>2010</v>
      </c>
      <c r="B9" s="12">
        <v>261466185.15000004</v>
      </c>
      <c r="C9" s="13">
        <f t="shared" si="0"/>
        <v>-1.9293690320252299E-2</v>
      </c>
      <c r="D9" s="12">
        <v>261263106.70927742</v>
      </c>
      <c r="E9" s="13">
        <f t="shared" si="1"/>
        <v>-1.3894469497375272E-3</v>
      </c>
    </row>
    <row r="10" spans="1:5">
      <c r="A10" s="1">
        <v>2011</v>
      </c>
      <c r="B10" s="12">
        <v>262568154.00400001</v>
      </c>
      <c r="C10" s="13">
        <f t="shared" si="0"/>
        <v>4.2145750257065462E-3</v>
      </c>
      <c r="D10" s="12">
        <v>263347326.78648788</v>
      </c>
      <c r="E10" s="13">
        <f t="shared" si="1"/>
        <v>7.9774756698798299E-3</v>
      </c>
    </row>
    <row r="11" spans="1:5">
      <c r="A11" s="1">
        <v>2012</v>
      </c>
      <c r="B11" s="12">
        <v>255429248.69999993</v>
      </c>
      <c r="C11" s="13">
        <f t="shared" si="0"/>
        <v>-2.7188770592077693E-2</v>
      </c>
      <c r="D11" s="12">
        <v>263323657.00751698</v>
      </c>
      <c r="E11" s="13">
        <f t="shared" si="1"/>
        <v>-8.9880460378055638E-5</v>
      </c>
    </row>
    <row r="12" spans="1:5">
      <c r="A12" s="1">
        <v>2013</v>
      </c>
      <c r="B12" s="12">
        <v>265429952.00999999</v>
      </c>
      <c r="C12" s="13">
        <f t="shared" si="0"/>
        <v>3.9152537780611896E-2</v>
      </c>
      <c r="D12" s="12">
        <v>262032743.66694948</v>
      </c>
      <c r="E12" s="13">
        <f t="shared" si="1"/>
        <v>-4.9023826998219056E-3</v>
      </c>
    </row>
    <row r="13" spans="1:5">
      <c r="A13" s="16">
        <v>2014</v>
      </c>
      <c r="B13" s="15"/>
      <c r="C13" s="14"/>
      <c r="D13" s="15">
        <v>263199383.92197555</v>
      </c>
      <c r="E13" s="14">
        <f t="shared" si="1"/>
        <v>4.4522689748609512E-3</v>
      </c>
    </row>
    <row r="14" spans="1:5">
      <c r="A14" s="16">
        <v>2015</v>
      </c>
      <c r="B14" s="15"/>
      <c r="C14" s="14"/>
      <c r="D14" s="15">
        <v>264562999.39110899</v>
      </c>
      <c r="E14" s="14">
        <f t="shared" si="1"/>
        <v>5.1809219642309223E-3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E20"/>
  <sheetViews>
    <sheetView workbookViewId="0">
      <selection activeCell="F13" sqref="F13"/>
    </sheetView>
  </sheetViews>
  <sheetFormatPr defaultRowHeight="1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>
      <c r="A1" t="s">
        <v>37</v>
      </c>
    </row>
    <row r="2" spans="1:5">
      <c r="A2" t="s">
        <v>38</v>
      </c>
    </row>
    <row r="4" spans="1:5">
      <c r="B4" t="s">
        <v>7</v>
      </c>
      <c r="C4" t="s">
        <v>8</v>
      </c>
      <c r="D4" t="s">
        <v>9</v>
      </c>
      <c r="E4" t="s">
        <v>10</v>
      </c>
    </row>
    <row r="5" spans="1:5">
      <c r="A5" t="s">
        <v>11</v>
      </c>
      <c r="B5">
        <v>-83978.6088123589</v>
      </c>
      <c r="C5">
        <v>3441923.8489407701</v>
      </c>
      <c r="D5">
        <v>-2.4398741081445699E-2</v>
      </c>
      <c r="E5">
        <v>0.98058269300267797</v>
      </c>
    </row>
    <row r="6" spans="1:5">
      <c r="A6" t="s">
        <v>2</v>
      </c>
      <c r="B6">
        <v>11410.7093104695</v>
      </c>
      <c r="C6">
        <v>534.30366382888303</v>
      </c>
      <c r="D6">
        <v>21.356225088742601</v>
      </c>
      <c r="E6" s="4">
        <v>3.0922642293082901E-39</v>
      </c>
    </row>
    <row r="7" spans="1:5">
      <c r="A7" t="s">
        <v>3</v>
      </c>
      <c r="B7">
        <v>44488.859116060201</v>
      </c>
      <c r="C7">
        <v>3628.9628660953799</v>
      </c>
      <c r="D7">
        <v>12.259386705692201</v>
      </c>
      <c r="E7" s="4">
        <v>1.0391866838872699E-21</v>
      </c>
    </row>
    <row r="8" spans="1:5">
      <c r="A8" t="s">
        <v>4</v>
      </c>
      <c r="B8">
        <v>53918.4318161962</v>
      </c>
      <c r="C8">
        <v>11205.1532891648</v>
      </c>
      <c r="D8">
        <v>4.81193165544056</v>
      </c>
      <c r="E8" s="4">
        <v>5.2440757623624203E-6</v>
      </c>
    </row>
    <row r="9" spans="1:5">
      <c r="A9" t="s">
        <v>5</v>
      </c>
      <c r="B9">
        <v>215834.141180762</v>
      </c>
      <c r="C9">
        <v>70875.682232760402</v>
      </c>
      <c r="D9">
        <v>3.0452495747688002</v>
      </c>
      <c r="E9">
        <v>2.96528585083412E-3</v>
      </c>
    </row>
    <row r="10" spans="1:5">
      <c r="A10" t="s">
        <v>6</v>
      </c>
      <c r="B10">
        <v>-832374.55716404796</v>
      </c>
      <c r="C10">
        <v>214083.31030043401</v>
      </c>
      <c r="D10">
        <v>-3.8880871002785602</v>
      </c>
      <c r="E10">
        <v>1.8100225310855401E-4</v>
      </c>
    </row>
    <row r="11" spans="1:5">
      <c r="A11" t="s">
        <v>42</v>
      </c>
      <c r="B11">
        <v>-6942.73478305565</v>
      </c>
      <c r="C11">
        <v>2959.6797519451002</v>
      </c>
      <c r="D11">
        <v>-2.34577230137582</v>
      </c>
      <c r="E11">
        <v>2.0941661320073399E-2</v>
      </c>
    </row>
    <row r="13" spans="1:5">
      <c r="A13" t="s">
        <v>12</v>
      </c>
      <c r="B13">
        <v>22391665.308555599</v>
      </c>
      <c r="C13" t="s">
        <v>13</v>
      </c>
      <c r="D13">
        <v>2489402.35078495</v>
      </c>
    </row>
    <row r="14" spans="1:5">
      <c r="A14" t="s">
        <v>14</v>
      </c>
      <c r="B14">
        <v>62703133603054.203</v>
      </c>
      <c r="C14" t="s">
        <v>15</v>
      </c>
      <c r="D14">
        <v>787923.28622825595</v>
      </c>
    </row>
    <row r="15" spans="1:5">
      <c r="A15" t="s">
        <v>16</v>
      </c>
      <c r="B15">
        <v>0.90543829873981596</v>
      </c>
      <c r="C15" t="s">
        <v>17</v>
      </c>
      <c r="D15">
        <v>0.89982077193228005</v>
      </c>
    </row>
    <row r="16" spans="1:5">
      <c r="A16" t="s">
        <v>43</v>
      </c>
      <c r="B16">
        <v>161.180948442508</v>
      </c>
      <c r="C16" t="s">
        <v>18</v>
      </c>
      <c r="D16" s="4">
        <v>2.08947460069727E-49</v>
      </c>
    </row>
    <row r="17" spans="1:4">
      <c r="A17" t="s">
        <v>19</v>
      </c>
      <c r="B17">
        <v>-1615.9596324834899</v>
      </c>
      <c r="C17" t="s">
        <v>20</v>
      </c>
      <c r="D17">
        <v>3245.9192649669799</v>
      </c>
    </row>
    <row r="18" spans="1:4">
      <c r="A18" t="s">
        <v>21</v>
      </c>
      <c r="B18">
        <v>3264.69418355685</v>
      </c>
      <c r="C18" t="s">
        <v>22</v>
      </c>
      <c r="D18">
        <v>3253.5318125205299</v>
      </c>
    </row>
    <row r="19" spans="1:4">
      <c r="A19" t="s">
        <v>23</v>
      </c>
      <c r="B19">
        <v>0.19054540070856801</v>
      </c>
      <c r="C19" t="s">
        <v>24</v>
      </c>
      <c r="D19">
        <v>1.57564251460046</v>
      </c>
    </row>
    <row r="20" spans="1:4">
      <c r="A20" t="s">
        <v>25</v>
      </c>
      <c r="B20">
        <v>0.29965000000000003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2"/>
  <dimension ref="A1:D15"/>
  <sheetViews>
    <sheetView showGridLines="0" workbookViewId="0">
      <selection activeCell="C4" sqref="C4"/>
    </sheetView>
  </sheetViews>
  <sheetFormatPr defaultRowHeight="15"/>
  <cols>
    <col min="1" max="1" width="53.42578125" bestFit="1" customWidth="1"/>
    <col min="2" max="2" width="12.7109375" style="20" bestFit="1" customWidth="1"/>
    <col min="3" max="3" width="18.7109375" style="20" bestFit="1" customWidth="1"/>
    <col min="4" max="4" width="12" style="20" bestFit="1" customWidth="1"/>
  </cols>
  <sheetData>
    <row r="1" spans="1:4">
      <c r="A1" t="s">
        <v>37</v>
      </c>
    </row>
    <row r="2" spans="1:4">
      <c r="A2" t="s">
        <v>38</v>
      </c>
    </row>
    <row r="4" spans="1:4">
      <c r="B4" s="20" t="s">
        <v>7</v>
      </c>
      <c r="C4" s="20" t="s">
        <v>9</v>
      </c>
      <c r="D4" s="20" t="s">
        <v>10</v>
      </c>
    </row>
    <row r="5" spans="1:4">
      <c r="A5" t="s">
        <v>11</v>
      </c>
      <c r="B5" s="20">
        <v>-83978.6088123589</v>
      </c>
      <c r="C5" s="20">
        <v>-2.4398741081445699E-2</v>
      </c>
      <c r="D5" s="20">
        <v>0.98058269300267797</v>
      </c>
    </row>
    <row r="6" spans="1:4">
      <c r="A6" t="s">
        <v>2</v>
      </c>
      <c r="B6" s="20">
        <v>11410.7093104695</v>
      </c>
      <c r="C6" s="20">
        <v>21.356225088742601</v>
      </c>
      <c r="D6" s="21">
        <v>3.0922642293082901E-39</v>
      </c>
    </row>
    <row r="7" spans="1:4">
      <c r="A7" t="s">
        <v>3</v>
      </c>
      <c r="B7" s="20">
        <v>44488.859116060201</v>
      </c>
      <c r="C7" s="20">
        <v>12.259386705692201</v>
      </c>
      <c r="D7" s="21">
        <v>1.0391866838872699E-21</v>
      </c>
    </row>
    <row r="8" spans="1:4">
      <c r="A8" t="s">
        <v>4</v>
      </c>
      <c r="B8" s="20">
        <v>53918.4318161962</v>
      </c>
      <c r="C8" s="20">
        <v>4.81193165544056</v>
      </c>
      <c r="D8" s="21">
        <v>5.2440757623624203E-6</v>
      </c>
    </row>
    <row r="9" spans="1:4">
      <c r="A9" t="s">
        <v>5</v>
      </c>
      <c r="B9" s="20">
        <v>215834.141180762</v>
      </c>
      <c r="C9" s="20">
        <v>3.0452495747688002</v>
      </c>
      <c r="D9" s="20">
        <v>2.96528585083412E-3</v>
      </c>
    </row>
    <row r="10" spans="1:4">
      <c r="A10" t="s">
        <v>6</v>
      </c>
      <c r="B10" s="20">
        <v>-832374.55716404796</v>
      </c>
      <c r="C10" s="20">
        <v>-3.8880871002785602</v>
      </c>
      <c r="D10" s="20">
        <v>1.8100225310855401E-4</v>
      </c>
    </row>
    <row r="11" spans="1:4">
      <c r="A11" t="s">
        <v>42</v>
      </c>
      <c r="B11" s="20">
        <v>-6942.73478305565</v>
      </c>
      <c r="C11" s="20">
        <v>-2.34577230137582</v>
      </c>
      <c r="D11" s="20">
        <v>2.0941661320073399E-2</v>
      </c>
    </row>
    <row r="13" spans="1:4">
      <c r="A13" t="s">
        <v>16</v>
      </c>
      <c r="B13" s="20">
        <v>0.90543829873981596</v>
      </c>
      <c r="C13" s="20" t="s">
        <v>17</v>
      </c>
      <c r="D13" s="20">
        <v>0.89982077193228005</v>
      </c>
    </row>
    <row r="14" spans="1:4">
      <c r="A14" t="s">
        <v>43</v>
      </c>
      <c r="B14" s="20">
        <v>161.180948442508</v>
      </c>
      <c r="C14" s="20" t="s">
        <v>18</v>
      </c>
      <c r="D14" s="21">
        <v>2.08947460069727E-49</v>
      </c>
    </row>
    <row r="15" spans="1:4">
      <c r="A15" t="s">
        <v>25</v>
      </c>
      <c r="B15" s="20">
        <v>0.29965000000000003</v>
      </c>
      <c r="C15" s="20" t="s">
        <v>24</v>
      </c>
      <c r="D15" s="20">
        <v>1.57564251460046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Q109"/>
  <sheetViews>
    <sheetView workbookViewId="0">
      <selection activeCell="K1" sqref="K1:P1"/>
    </sheetView>
  </sheetViews>
  <sheetFormatPr defaultRowHeight="15"/>
  <cols>
    <col min="2" max="2" width="11.28515625" bestFit="1" customWidth="1"/>
    <col min="3" max="4" width="12.140625" customWidth="1"/>
    <col min="7" max="7" width="10" bestFit="1" customWidth="1"/>
  </cols>
  <sheetData>
    <row r="1" spans="1:17">
      <c r="A1" t="s">
        <v>1</v>
      </c>
      <c r="B1" t="s">
        <v>36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42</v>
      </c>
      <c r="J1" t="s">
        <v>26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42</v>
      </c>
      <c r="Q1" t="s">
        <v>27</v>
      </c>
    </row>
    <row r="2" spans="1:17">
      <c r="A2" s="2">
        <v>38353</v>
      </c>
      <c r="B2" s="17">
        <v>28622997.07</v>
      </c>
      <c r="C2">
        <v>775.7</v>
      </c>
      <c r="D2">
        <v>0</v>
      </c>
      <c r="E2">
        <v>262.8</v>
      </c>
      <c r="F2">
        <v>20</v>
      </c>
      <c r="G2">
        <v>0</v>
      </c>
      <c r="H2">
        <v>1</v>
      </c>
      <c r="J2">
        <f t="shared" ref="J2:J33" si="0">const</f>
        <v>-83978.6088123589</v>
      </c>
      <c r="K2">
        <f t="shared" ref="K2:K33" si="1">LondonHDD*C2</f>
        <v>8851287.212131191</v>
      </c>
      <c r="L2">
        <f t="shared" ref="L2:L33" si="2">LondonCDD*D2</f>
        <v>0</v>
      </c>
      <c r="M2">
        <f t="shared" ref="M2:M33" si="3">LONFTE*E2</f>
        <v>14169763.881296363</v>
      </c>
      <c r="N2">
        <f t="shared" ref="N2:N33" si="4">PeakDays*F2</f>
        <v>4316682.8236152399</v>
      </c>
      <c r="O2">
        <f t="shared" ref="O2:O33" si="5">Shoulder1*G2</f>
        <v>0</v>
      </c>
      <c r="P2">
        <f t="shared" ref="P2:P33" si="6">Increment*H2</f>
        <v>-6942.73478305565</v>
      </c>
      <c r="Q2">
        <f t="shared" ref="Q2:Q33" si="7">SUM(J2:P2)</f>
        <v>27246812.57344738</v>
      </c>
    </row>
    <row r="3" spans="1:17">
      <c r="A3" s="2">
        <v>38384</v>
      </c>
      <c r="B3" s="17">
        <v>24248151.560000002</v>
      </c>
      <c r="C3">
        <v>650.9</v>
      </c>
      <c r="D3">
        <v>0</v>
      </c>
      <c r="E3">
        <v>262.7</v>
      </c>
      <c r="F3">
        <v>20</v>
      </c>
      <c r="G3">
        <v>0</v>
      </c>
      <c r="H3">
        <v>2</v>
      </c>
      <c r="J3">
        <f t="shared" si="0"/>
        <v>-83978.6088123589</v>
      </c>
      <c r="K3">
        <f t="shared" si="1"/>
        <v>7427230.6901845969</v>
      </c>
      <c r="L3">
        <f t="shared" si="2"/>
        <v>0</v>
      </c>
      <c r="M3">
        <f t="shared" si="3"/>
        <v>14164372.038114741</v>
      </c>
      <c r="N3">
        <f t="shared" si="4"/>
        <v>4316682.8236152399</v>
      </c>
      <c r="O3">
        <f t="shared" si="5"/>
        <v>0</v>
      </c>
      <c r="P3">
        <f t="shared" si="6"/>
        <v>-13885.4695661113</v>
      </c>
      <c r="Q3">
        <f t="shared" si="7"/>
        <v>25810421.473536108</v>
      </c>
    </row>
    <row r="4" spans="1:17">
      <c r="A4" s="2">
        <v>38412</v>
      </c>
      <c r="B4" s="17">
        <v>25340650.720000003</v>
      </c>
      <c r="C4">
        <v>645</v>
      </c>
      <c r="D4">
        <v>0</v>
      </c>
      <c r="E4">
        <v>262.5</v>
      </c>
      <c r="F4">
        <v>21</v>
      </c>
      <c r="G4">
        <v>1</v>
      </c>
      <c r="H4">
        <v>3</v>
      </c>
      <c r="J4">
        <f t="shared" si="0"/>
        <v>-83978.6088123589</v>
      </c>
      <c r="K4">
        <f t="shared" si="1"/>
        <v>7359907.505252827</v>
      </c>
      <c r="L4">
        <f t="shared" si="2"/>
        <v>0</v>
      </c>
      <c r="M4">
        <f t="shared" si="3"/>
        <v>14153588.351751503</v>
      </c>
      <c r="N4">
        <f t="shared" si="4"/>
        <v>4532516.964796002</v>
      </c>
      <c r="O4">
        <f t="shared" si="5"/>
        <v>-832374.55716404796</v>
      </c>
      <c r="P4">
        <f t="shared" si="6"/>
        <v>-20828.20434916695</v>
      </c>
      <c r="Q4">
        <f t="shared" si="7"/>
        <v>25108831.45147476</v>
      </c>
    </row>
    <row r="5" spans="1:17">
      <c r="A5" s="2">
        <v>38443</v>
      </c>
      <c r="B5" s="17">
        <v>20286648.91</v>
      </c>
      <c r="C5">
        <v>310.3</v>
      </c>
      <c r="D5">
        <v>0</v>
      </c>
      <c r="E5">
        <v>264.7</v>
      </c>
      <c r="F5">
        <v>21</v>
      </c>
      <c r="G5">
        <v>1</v>
      </c>
      <c r="H5">
        <v>4</v>
      </c>
      <c r="J5">
        <f t="shared" si="0"/>
        <v>-83978.6088123589</v>
      </c>
      <c r="K5">
        <f t="shared" si="1"/>
        <v>3540743.0990386857</v>
      </c>
      <c r="L5">
        <f t="shared" si="2"/>
        <v>0</v>
      </c>
      <c r="M5">
        <f t="shared" si="3"/>
        <v>14272208.901747134</v>
      </c>
      <c r="N5">
        <f t="shared" si="4"/>
        <v>4532516.964796002</v>
      </c>
      <c r="O5">
        <f t="shared" si="5"/>
        <v>-832374.55716404796</v>
      </c>
      <c r="P5">
        <f t="shared" si="6"/>
        <v>-27770.9391322226</v>
      </c>
      <c r="Q5">
        <f t="shared" si="7"/>
        <v>21401344.860473197</v>
      </c>
    </row>
    <row r="6" spans="1:17">
      <c r="A6" s="2">
        <v>38473</v>
      </c>
      <c r="B6" s="17">
        <v>19819607.190000001</v>
      </c>
      <c r="C6">
        <v>198.5</v>
      </c>
      <c r="D6">
        <v>0</v>
      </c>
      <c r="E6">
        <v>267.3</v>
      </c>
      <c r="F6">
        <v>21</v>
      </c>
      <c r="G6">
        <v>1</v>
      </c>
      <c r="H6">
        <v>5</v>
      </c>
      <c r="J6">
        <f t="shared" si="0"/>
        <v>-83978.6088123589</v>
      </c>
      <c r="K6">
        <f t="shared" si="1"/>
        <v>2265025.7981281956</v>
      </c>
      <c r="L6">
        <f t="shared" si="2"/>
        <v>0</v>
      </c>
      <c r="M6">
        <f t="shared" si="3"/>
        <v>14412396.824469244</v>
      </c>
      <c r="N6">
        <f t="shared" si="4"/>
        <v>4532516.964796002</v>
      </c>
      <c r="O6">
        <f t="shared" si="5"/>
        <v>-832374.55716404796</v>
      </c>
      <c r="P6">
        <f t="shared" si="6"/>
        <v>-34713.673915278254</v>
      </c>
      <c r="Q6">
        <f t="shared" si="7"/>
        <v>20258872.747501757</v>
      </c>
    </row>
    <row r="7" spans="1:17">
      <c r="A7" s="2">
        <v>38504</v>
      </c>
      <c r="B7" s="17">
        <v>24239634.66</v>
      </c>
      <c r="C7">
        <v>11.4</v>
      </c>
      <c r="D7">
        <v>121.1</v>
      </c>
      <c r="E7">
        <v>272.39999999999998</v>
      </c>
      <c r="F7">
        <v>22</v>
      </c>
      <c r="G7">
        <v>0</v>
      </c>
      <c r="H7">
        <v>6</v>
      </c>
      <c r="J7">
        <f t="shared" si="0"/>
        <v>-83978.6088123589</v>
      </c>
      <c r="K7">
        <f t="shared" si="1"/>
        <v>130082.08613935229</v>
      </c>
      <c r="L7">
        <f t="shared" si="2"/>
        <v>5387600.8389548901</v>
      </c>
      <c r="M7">
        <f t="shared" si="3"/>
        <v>14687380.826731844</v>
      </c>
      <c r="N7">
        <f t="shared" si="4"/>
        <v>4748351.1059767641</v>
      </c>
      <c r="O7">
        <f t="shared" si="5"/>
        <v>0</v>
      </c>
      <c r="P7">
        <f t="shared" si="6"/>
        <v>-41656.4086983339</v>
      </c>
      <c r="Q7">
        <f t="shared" si="7"/>
        <v>24827779.840292156</v>
      </c>
    </row>
    <row r="8" spans="1:17">
      <c r="A8" s="2">
        <v>38534</v>
      </c>
      <c r="B8" s="17">
        <v>25395311.940000001</v>
      </c>
      <c r="C8">
        <v>1.5</v>
      </c>
      <c r="D8">
        <v>137.5</v>
      </c>
      <c r="E8">
        <v>277.5</v>
      </c>
      <c r="F8">
        <v>20</v>
      </c>
      <c r="G8">
        <v>0</v>
      </c>
      <c r="H8">
        <v>7</v>
      </c>
      <c r="J8">
        <f t="shared" si="0"/>
        <v>-83978.6088123589</v>
      </c>
      <c r="K8">
        <f t="shared" si="1"/>
        <v>17116.063965704248</v>
      </c>
      <c r="L8">
        <f t="shared" si="2"/>
        <v>6117218.1284582773</v>
      </c>
      <c r="M8">
        <f t="shared" si="3"/>
        <v>14962364.828994446</v>
      </c>
      <c r="N8">
        <f t="shared" si="4"/>
        <v>4316682.8236152399</v>
      </c>
      <c r="O8">
        <f t="shared" si="5"/>
        <v>0</v>
      </c>
      <c r="P8">
        <f t="shared" si="6"/>
        <v>-48599.143481389547</v>
      </c>
      <c r="Q8">
        <f t="shared" si="7"/>
        <v>25280804.092739917</v>
      </c>
    </row>
    <row r="9" spans="1:17">
      <c r="A9" s="2">
        <v>38565</v>
      </c>
      <c r="B9" s="17">
        <v>24070887.219999999</v>
      </c>
      <c r="C9">
        <v>4.5</v>
      </c>
      <c r="D9">
        <v>106.3</v>
      </c>
      <c r="E9">
        <v>280.2</v>
      </c>
      <c r="F9">
        <v>22</v>
      </c>
      <c r="G9">
        <v>0</v>
      </c>
      <c r="H9">
        <v>8</v>
      </c>
      <c r="J9">
        <f t="shared" si="0"/>
        <v>-83978.6088123589</v>
      </c>
      <c r="K9">
        <f t="shared" si="1"/>
        <v>51348.191897112745</v>
      </c>
      <c r="L9">
        <f t="shared" si="2"/>
        <v>4729165.7240371993</v>
      </c>
      <c r="M9">
        <f t="shared" si="3"/>
        <v>15107944.594898175</v>
      </c>
      <c r="N9">
        <f t="shared" si="4"/>
        <v>4748351.1059767641</v>
      </c>
      <c r="O9">
        <f t="shared" si="5"/>
        <v>0</v>
      </c>
      <c r="P9">
        <f t="shared" si="6"/>
        <v>-55541.8782644452</v>
      </c>
      <c r="Q9">
        <f t="shared" si="7"/>
        <v>24497289.129732445</v>
      </c>
    </row>
    <row r="10" spans="1:17">
      <c r="A10" s="2">
        <v>38596</v>
      </c>
      <c r="B10" s="17">
        <v>20477242.48</v>
      </c>
      <c r="C10">
        <v>30.5</v>
      </c>
      <c r="D10">
        <v>34.700000000000003</v>
      </c>
      <c r="E10">
        <v>275.89999999999998</v>
      </c>
      <c r="F10">
        <v>21</v>
      </c>
      <c r="G10">
        <v>1</v>
      </c>
      <c r="H10">
        <v>9</v>
      </c>
      <c r="J10">
        <f t="shared" si="0"/>
        <v>-83978.6088123589</v>
      </c>
      <c r="K10">
        <f t="shared" si="1"/>
        <v>348026.63396931975</v>
      </c>
      <c r="L10">
        <f t="shared" si="2"/>
        <v>1543763.4113272892</v>
      </c>
      <c r="M10">
        <f t="shared" si="3"/>
        <v>14876095.338088531</v>
      </c>
      <c r="N10">
        <f t="shared" si="4"/>
        <v>4532516.964796002</v>
      </c>
      <c r="O10">
        <f t="shared" si="5"/>
        <v>-832374.55716404796</v>
      </c>
      <c r="P10">
        <f t="shared" si="6"/>
        <v>-62484.613047500854</v>
      </c>
      <c r="Q10">
        <f t="shared" si="7"/>
        <v>20321564.569157235</v>
      </c>
    </row>
    <row r="11" spans="1:17">
      <c r="A11" s="2">
        <v>38626</v>
      </c>
      <c r="B11" s="17">
        <v>20828690.909999996</v>
      </c>
      <c r="C11">
        <v>228.3</v>
      </c>
      <c r="D11">
        <v>8.6999999999999993</v>
      </c>
      <c r="E11">
        <v>268.8</v>
      </c>
      <c r="F11">
        <v>20</v>
      </c>
      <c r="G11">
        <v>1</v>
      </c>
      <c r="H11">
        <v>10</v>
      </c>
      <c r="J11">
        <f t="shared" si="0"/>
        <v>-83978.6088123589</v>
      </c>
      <c r="K11">
        <f t="shared" si="1"/>
        <v>2605064.935580187</v>
      </c>
      <c r="L11">
        <f t="shared" si="2"/>
        <v>387053.07430972374</v>
      </c>
      <c r="M11">
        <f t="shared" si="3"/>
        <v>14493274.472193539</v>
      </c>
      <c r="N11">
        <f t="shared" si="4"/>
        <v>4316682.8236152399</v>
      </c>
      <c r="O11">
        <f t="shared" si="5"/>
        <v>-832374.55716404796</v>
      </c>
      <c r="P11">
        <f t="shared" si="6"/>
        <v>-69427.347830556508</v>
      </c>
      <c r="Q11">
        <f t="shared" si="7"/>
        <v>20816294.791891728</v>
      </c>
    </row>
    <row r="12" spans="1:17">
      <c r="A12" s="2">
        <v>38657</v>
      </c>
      <c r="B12" s="17">
        <v>22508551.010000002</v>
      </c>
      <c r="C12">
        <v>392.7</v>
      </c>
      <c r="D12">
        <v>0</v>
      </c>
      <c r="E12">
        <v>263</v>
      </c>
      <c r="F12">
        <v>22</v>
      </c>
      <c r="G12">
        <v>1</v>
      </c>
      <c r="H12">
        <v>11</v>
      </c>
      <c r="J12">
        <f t="shared" si="0"/>
        <v>-83978.6088123589</v>
      </c>
      <c r="K12">
        <f t="shared" si="1"/>
        <v>4480985.5462213727</v>
      </c>
      <c r="L12">
        <f t="shared" si="2"/>
        <v>0</v>
      </c>
      <c r="M12">
        <f t="shared" si="3"/>
        <v>14180547.5676596</v>
      </c>
      <c r="N12">
        <f t="shared" si="4"/>
        <v>4748351.1059767641</v>
      </c>
      <c r="O12">
        <f t="shared" si="5"/>
        <v>-832374.55716404796</v>
      </c>
      <c r="P12">
        <f t="shared" si="6"/>
        <v>-76370.082613612147</v>
      </c>
      <c r="Q12">
        <f t="shared" si="7"/>
        <v>22417160.971267719</v>
      </c>
    </row>
    <row r="13" spans="1:17">
      <c r="A13" s="2">
        <v>38687</v>
      </c>
      <c r="B13" s="17">
        <v>27451289.5</v>
      </c>
      <c r="C13">
        <v>702.3</v>
      </c>
      <c r="D13">
        <v>0</v>
      </c>
      <c r="E13">
        <v>262</v>
      </c>
      <c r="F13">
        <v>20</v>
      </c>
      <c r="G13">
        <v>0</v>
      </c>
      <c r="H13">
        <v>12</v>
      </c>
      <c r="J13">
        <f t="shared" si="0"/>
        <v>-83978.6088123589</v>
      </c>
      <c r="K13">
        <f t="shared" si="1"/>
        <v>8013741.1487427289</v>
      </c>
      <c r="L13">
        <f t="shared" si="2"/>
        <v>0</v>
      </c>
      <c r="M13">
        <f t="shared" si="3"/>
        <v>14126629.135843404</v>
      </c>
      <c r="N13">
        <f t="shared" si="4"/>
        <v>4316682.8236152399</v>
      </c>
      <c r="O13">
        <f t="shared" si="5"/>
        <v>0</v>
      </c>
      <c r="P13">
        <f t="shared" si="6"/>
        <v>-83312.8173966678</v>
      </c>
      <c r="Q13">
        <f t="shared" si="7"/>
        <v>26289761.681992348</v>
      </c>
    </row>
    <row r="14" spans="1:17">
      <c r="A14" s="2">
        <v>38718</v>
      </c>
      <c r="B14" s="17">
        <v>25519571.829999998</v>
      </c>
      <c r="C14">
        <v>554.70000000000005</v>
      </c>
      <c r="D14">
        <v>0</v>
      </c>
      <c r="E14">
        <v>260</v>
      </c>
      <c r="F14">
        <v>21</v>
      </c>
      <c r="G14">
        <v>0</v>
      </c>
      <c r="H14">
        <v>13</v>
      </c>
      <c r="J14">
        <f t="shared" si="0"/>
        <v>-83978.6088123589</v>
      </c>
      <c r="K14">
        <f t="shared" si="1"/>
        <v>6329520.4545174316</v>
      </c>
      <c r="L14">
        <f t="shared" si="2"/>
        <v>0</v>
      </c>
      <c r="M14">
        <f t="shared" si="3"/>
        <v>14018792.272211011</v>
      </c>
      <c r="N14">
        <f t="shared" si="4"/>
        <v>4532516.964796002</v>
      </c>
      <c r="O14">
        <f t="shared" si="5"/>
        <v>0</v>
      </c>
      <c r="P14">
        <f t="shared" si="6"/>
        <v>-90255.552179723454</v>
      </c>
      <c r="Q14">
        <f t="shared" si="7"/>
        <v>24706595.530532364</v>
      </c>
    </row>
    <row r="15" spans="1:17">
      <c r="A15" s="2">
        <v>38749</v>
      </c>
      <c r="B15" s="17">
        <v>23636616.529999997</v>
      </c>
      <c r="C15">
        <v>609.29999999999995</v>
      </c>
      <c r="D15">
        <v>0</v>
      </c>
      <c r="E15">
        <v>257.39999999999998</v>
      </c>
      <c r="F15">
        <v>20</v>
      </c>
      <c r="G15">
        <v>0</v>
      </c>
      <c r="H15">
        <v>14</v>
      </c>
      <c r="J15">
        <f t="shared" si="0"/>
        <v>-83978.6088123589</v>
      </c>
      <c r="K15">
        <f t="shared" si="1"/>
        <v>6952545.1828690656</v>
      </c>
      <c r="L15">
        <f t="shared" si="2"/>
        <v>0</v>
      </c>
      <c r="M15">
        <f t="shared" si="3"/>
        <v>13878604.349488901</v>
      </c>
      <c r="N15">
        <f t="shared" si="4"/>
        <v>4316682.8236152399</v>
      </c>
      <c r="O15">
        <f t="shared" si="5"/>
        <v>0</v>
      </c>
      <c r="P15">
        <f t="shared" si="6"/>
        <v>-97198.286962779093</v>
      </c>
      <c r="Q15">
        <f t="shared" si="7"/>
        <v>24966655.460198067</v>
      </c>
    </row>
    <row r="16" spans="1:17">
      <c r="A16" s="2">
        <v>38777</v>
      </c>
      <c r="B16" s="17">
        <v>24126650.760000002</v>
      </c>
      <c r="C16">
        <v>545.70000000000005</v>
      </c>
      <c r="D16">
        <v>0</v>
      </c>
      <c r="E16">
        <v>256</v>
      </c>
      <c r="F16">
        <v>23</v>
      </c>
      <c r="G16">
        <v>1</v>
      </c>
      <c r="H16">
        <v>15</v>
      </c>
      <c r="J16">
        <f t="shared" si="0"/>
        <v>-83978.6088123589</v>
      </c>
      <c r="K16">
        <f t="shared" si="1"/>
        <v>6226824.0707232067</v>
      </c>
      <c r="L16">
        <f t="shared" si="2"/>
        <v>0</v>
      </c>
      <c r="M16">
        <f t="shared" si="3"/>
        <v>13803118.544946227</v>
      </c>
      <c r="N16">
        <f t="shared" si="4"/>
        <v>4964185.2471575262</v>
      </c>
      <c r="O16">
        <f t="shared" si="5"/>
        <v>-832374.55716404796</v>
      </c>
      <c r="P16">
        <f t="shared" si="6"/>
        <v>-104141.02174583475</v>
      </c>
      <c r="Q16">
        <f t="shared" si="7"/>
        <v>23973633.675104719</v>
      </c>
    </row>
    <row r="17" spans="1:17">
      <c r="A17" s="2">
        <v>38808</v>
      </c>
      <c r="B17" s="17">
        <v>19562803.740000002</v>
      </c>
      <c r="C17">
        <v>286.10000000000002</v>
      </c>
      <c r="D17">
        <v>0</v>
      </c>
      <c r="E17">
        <v>260.7</v>
      </c>
      <c r="F17">
        <v>18</v>
      </c>
      <c r="G17">
        <v>1</v>
      </c>
      <c r="H17">
        <v>16</v>
      </c>
      <c r="J17">
        <f t="shared" si="0"/>
        <v>-83978.6088123589</v>
      </c>
      <c r="K17">
        <f t="shared" si="1"/>
        <v>3264603.933725324</v>
      </c>
      <c r="L17">
        <f t="shared" si="2"/>
        <v>0</v>
      </c>
      <c r="M17">
        <f t="shared" si="3"/>
        <v>14056535.174482349</v>
      </c>
      <c r="N17">
        <f t="shared" si="4"/>
        <v>3885014.5412537162</v>
      </c>
      <c r="O17">
        <f t="shared" si="5"/>
        <v>-832374.55716404796</v>
      </c>
      <c r="P17">
        <f t="shared" si="6"/>
        <v>-111083.7565288904</v>
      </c>
      <c r="Q17">
        <f t="shared" si="7"/>
        <v>20178716.726956092</v>
      </c>
    </row>
    <row r="18" spans="1:17">
      <c r="A18" s="2">
        <v>38838</v>
      </c>
      <c r="B18" s="17">
        <v>19991986.050000001</v>
      </c>
      <c r="C18">
        <v>151.9</v>
      </c>
      <c r="D18">
        <v>22.9</v>
      </c>
      <c r="E18">
        <v>267.3</v>
      </c>
      <c r="F18">
        <v>22</v>
      </c>
      <c r="G18">
        <v>1</v>
      </c>
      <c r="H18">
        <v>17</v>
      </c>
      <c r="J18">
        <f t="shared" si="0"/>
        <v>-83978.6088123589</v>
      </c>
      <c r="K18">
        <f t="shared" si="1"/>
        <v>1733286.7442603169</v>
      </c>
      <c r="L18">
        <f t="shared" si="2"/>
        <v>1018794.8737577786</v>
      </c>
      <c r="M18">
        <f t="shared" si="3"/>
        <v>14412396.824469244</v>
      </c>
      <c r="N18">
        <f t="shared" si="4"/>
        <v>4748351.1059767641</v>
      </c>
      <c r="O18">
        <f t="shared" si="5"/>
        <v>-832374.55716404796</v>
      </c>
      <c r="P18">
        <f t="shared" si="6"/>
        <v>-118026.49131194605</v>
      </c>
      <c r="Q18">
        <f t="shared" si="7"/>
        <v>20878449.891175754</v>
      </c>
    </row>
    <row r="19" spans="1:17">
      <c r="A19" s="2">
        <v>38869</v>
      </c>
      <c r="B19" s="17">
        <v>20889575.020000003</v>
      </c>
      <c r="C19">
        <v>26.7</v>
      </c>
      <c r="D19">
        <v>44.4</v>
      </c>
      <c r="E19">
        <v>270.7</v>
      </c>
      <c r="F19">
        <v>22</v>
      </c>
      <c r="G19">
        <v>0</v>
      </c>
      <c r="H19">
        <v>18</v>
      </c>
      <c r="J19">
        <f t="shared" si="0"/>
        <v>-83978.6088123589</v>
      </c>
      <c r="K19">
        <f t="shared" si="1"/>
        <v>304665.93858953565</v>
      </c>
      <c r="L19">
        <f t="shared" si="2"/>
        <v>1975305.3447530728</v>
      </c>
      <c r="M19">
        <f t="shared" si="3"/>
        <v>14595719.49264431</v>
      </c>
      <c r="N19">
        <f t="shared" si="4"/>
        <v>4748351.1059767641</v>
      </c>
      <c r="O19">
        <f t="shared" si="5"/>
        <v>0</v>
      </c>
      <c r="P19">
        <f t="shared" si="6"/>
        <v>-124969.22609500171</v>
      </c>
      <c r="Q19">
        <f t="shared" si="7"/>
        <v>21415094.047056321</v>
      </c>
    </row>
    <row r="20" spans="1:17">
      <c r="A20" s="2">
        <v>38899</v>
      </c>
      <c r="B20" s="17">
        <v>24737970.199999999</v>
      </c>
      <c r="C20">
        <v>3.3</v>
      </c>
      <c r="D20">
        <v>133.69999999999999</v>
      </c>
      <c r="E20">
        <v>272.60000000000002</v>
      </c>
      <c r="F20">
        <v>20</v>
      </c>
      <c r="G20">
        <v>0</v>
      </c>
      <c r="H20">
        <v>19</v>
      </c>
      <c r="J20">
        <f t="shared" si="0"/>
        <v>-83978.6088123589</v>
      </c>
      <c r="K20">
        <f t="shared" si="1"/>
        <v>37655.340724549344</v>
      </c>
      <c r="L20">
        <f t="shared" si="2"/>
        <v>5948160.4638172481</v>
      </c>
      <c r="M20">
        <f t="shared" si="3"/>
        <v>14698164.513095085</v>
      </c>
      <c r="N20">
        <f t="shared" si="4"/>
        <v>4316682.8236152399</v>
      </c>
      <c r="O20">
        <f t="shared" si="5"/>
        <v>0</v>
      </c>
      <c r="P20">
        <f t="shared" si="6"/>
        <v>-131911.96087805735</v>
      </c>
      <c r="Q20">
        <f t="shared" si="7"/>
        <v>24784772.571561705</v>
      </c>
    </row>
    <row r="21" spans="1:17">
      <c r="A21" s="2">
        <v>38930</v>
      </c>
      <c r="B21" s="17">
        <v>22593665.560000002</v>
      </c>
      <c r="C21">
        <v>5.3</v>
      </c>
      <c r="D21">
        <v>68.2</v>
      </c>
      <c r="E21">
        <v>273.3</v>
      </c>
      <c r="F21">
        <v>22</v>
      </c>
      <c r="G21">
        <v>0</v>
      </c>
      <c r="H21">
        <v>20</v>
      </c>
      <c r="J21">
        <f t="shared" si="0"/>
        <v>-83978.6088123589</v>
      </c>
      <c r="K21">
        <f t="shared" si="1"/>
        <v>60476.759345488346</v>
      </c>
      <c r="L21">
        <f t="shared" si="2"/>
        <v>3034140.1917153057</v>
      </c>
      <c r="M21">
        <f t="shared" si="3"/>
        <v>14735907.415366422</v>
      </c>
      <c r="N21">
        <f t="shared" si="4"/>
        <v>4748351.1059767641</v>
      </c>
      <c r="O21">
        <f t="shared" si="5"/>
        <v>0</v>
      </c>
      <c r="P21">
        <f t="shared" si="6"/>
        <v>-138854.69566111302</v>
      </c>
      <c r="Q21">
        <f t="shared" si="7"/>
        <v>22356042.16793051</v>
      </c>
    </row>
    <row r="22" spans="1:17">
      <c r="A22" s="2">
        <v>38961</v>
      </c>
      <c r="B22" s="17">
        <v>19182041.209999997</v>
      </c>
      <c r="C22">
        <v>98.5</v>
      </c>
      <c r="D22">
        <v>5</v>
      </c>
      <c r="E22">
        <v>272.8</v>
      </c>
      <c r="F22">
        <v>20</v>
      </c>
      <c r="G22">
        <v>1</v>
      </c>
      <c r="H22">
        <v>21</v>
      </c>
      <c r="J22">
        <f t="shared" si="0"/>
        <v>-83978.6088123589</v>
      </c>
      <c r="K22">
        <f t="shared" si="1"/>
        <v>1123954.8670812456</v>
      </c>
      <c r="L22">
        <f t="shared" si="2"/>
        <v>222444.295580301</v>
      </c>
      <c r="M22">
        <f t="shared" si="3"/>
        <v>14708948.199458323</v>
      </c>
      <c r="N22">
        <f t="shared" si="4"/>
        <v>4316682.8236152399</v>
      </c>
      <c r="O22">
        <f t="shared" si="5"/>
        <v>-832374.55716404796</v>
      </c>
      <c r="P22">
        <f t="shared" si="6"/>
        <v>-145797.43044416865</v>
      </c>
      <c r="Q22">
        <f t="shared" si="7"/>
        <v>19309879.589314535</v>
      </c>
    </row>
    <row r="23" spans="1:17">
      <c r="A23" s="2">
        <v>38991</v>
      </c>
      <c r="B23" s="17">
        <v>21407417.84</v>
      </c>
      <c r="C23">
        <v>307.89999999999998</v>
      </c>
      <c r="D23">
        <v>0.7</v>
      </c>
      <c r="E23">
        <v>270.8</v>
      </c>
      <c r="F23">
        <v>21</v>
      </c>
      <c r="G23">
        <v>1</v>
      </c>
      <c r="H23">
        <v>22</v>
      </c>
      <c r="J23">
        <f t="shared" si="0"/>
        <v>-83978.6088123589</v>
      </c>
      <c r="K23">
        <f t="shared" si="1"/>
        <v>3513357.3966935584</v>
      </c>
      <c r="L23">
        <f t="shared" si="2"/>
        <v>31142.201381242139</v>
      </c>
      <c r="M23">
        <f t="shared" si="3"/>
        <v>14601111.335825931</v>
      </c>
      <c r="N23">
        <f t="shared" si="4"/>
        <v>4532516.964796002</v>
      </c>
      <c r="O23">
        <f t="shared" si="5"/>
        <v>-832374.55716404796</v>
      </c>
      <c r="P23">
        <f t="shared" si="6"/>
        <v>-152740.16522722429</v>
      </c>
      <c r="Q23">
        <f t="shared" si="7"/>
        <v>21609034.567493107</v>
      </c>
    </row>
    <row r="24" spans="1:17">
      <c r="A24" s="2">
        <v>39022</v>
      </c>
      <c r="B24" s="17">
        <v>22027561.960000001</v>
      </c>
      <c r="C24">
        <v>383.4</v>
      </c>
      <c r="D24">
        <v>0</v>
      </c>
      <c r="E24">
        <v>267.10000000000002</v>
      </c>
      <c r="F24">
        <v>22</v>
      </c>
      <c r="G24">
        <v>1</v>
      </c>
      <c r="H24">
        <v>23</v>
      </c>
      <c r="J24">
        <f t="shared" si="0"/>
        <v>-83978.6088123589</v>
      </c>
      <c r="K24">
        <f t="shared" si="1"/>
        <v>4374865.9496340062</v>
      </c>
      <c r="L24">
        <f t="shared" si="2"/>
        <v>0</v>
      </c>
      <c r="M24">
        <f t="shared" si="3"/>
        <v>14401613.138106007</v>
      </c>
      <c r="N24">
        <f t="shared" si="4"/>
        <v>4748351.1059767641</v>
      </c>
      <c r="O24">
        <f t="shared" si="5"/>
        <v>-832374.55716404796</v>
      </c>
      <c r="P24">
        <f t="shared" si="6"/>
        <v>-159682.90001027996</v>
      </c>
      <c r="Q24">
        <f t="shared" si="7"/>
        <v>22448794.12773009</v>
      </c>
    </row>
    <row r="25" spans="1:17">
      <c r="A25" s="2">
        <v>39052</v>
      </c>
      <c r="B25" s="17">
        <v>25361773.539999999</v>
      </c>
      <c r="C25">
        <v>511.9</v>
      </c>
      <c r="D25">
        <v>0</v>
      </c>
      <c r="E25">
        <v>267.7</v>
      </c>
      <c r="F25">
        <v>19</v>
      </c>
      <c r="G25">
        <v>0</v>
      </c>
      <c r="H25">
        <v>24</v>
      </c>
      <c r="J25">
        <f t="shared" si="0"/>
        <v>-83978.6088123589</v>
      </c>
      <c r="K25">
        <f t="shared" si="1"/>
        <v>5841142.0960293366</v>
      </c>
      <c r="L25">
        <f t="shared" si="2"/>
        <v>0</v>
      </c>
      <c r="M25">
        <f t="shared" si="3"/>
        <v>14433964.197195722</v>
      </c>
      <c r="N25">
        <f t="shared" si="4"/>
        <v>4100848.6824344778</v>
      </c>
      <c r="O25">
        <f t="shared" si="5"/>
        <v>0</v>
      </c>
      <c r="P25">
        <f t="shared" si="6"/>
        <v>-166625.6347933356</v>
      </c>
      <c r="Q25">
        <f t="shared" si="7"/>
        <v>24125350.732053839</v>
      </c>
    </row>
    <row r="26" spans="1:17">
      <c r="A26" s="2">
        <v>39083</v>
      </c>
      <c r="B26" s="17">
        <v>25989297.806666661</v>
      </c>
      <c r="C26">
        <v>655.6</v>
      </c>
      <c r="D26">
        <v>0</v>
      </c>
      <c r="E26">
        <v>263.3</v>
      </c>
      <c r="F26">
        <v>22</v>
      </c>
      <c r="G26">
        <v>0</v>
      </c>
      <c r="H26">
        <v>25</v>
      </c>
      <c r="J26">
        <f t="shared" si="0"/>
        <v>-83978.6088123589</v>
      </c>
      <c r="K26">
        <f t="shared" si="1"/>
        <v>7480861.0239438042</v>
      </c>
      <c r="L26">
        <f t="shared" si="2"/>
        <v>0</v>
      </c>
      <c r="M26">
        <f t="shared" si="3"/>
        <v>14196723.09720446</v>
      </c>
      <c r="N26">
        <f t="shared" si="4"/>
        <v>4748351.1059767641</v>
      </c>
      <c r="O26">
        <f t="shared" si="5"/>
        <v>0</v>
      </c>
      <c r="P26">
        <f t="shared" si="6"/>
        <v>-173568.36957639124</v>
      </c>
      <c r="Q26">
        <f t="shared" si="7"/>
        <v>26168388.248736277</v>
      </c>
    </row>
    <row r="27" spans="1:17">
      <c r="A27" s="2">
        <v>39114</v>
      </c>
      <c r="B27" s="17">
        <v>25405002.176666662</v>
      </c>
      <c r="C27">
        <v>758.7</v>
      </c>
      <c r="D27">
        <v>0</v>
      </c>
      <c r="E27">
        <v>261.2</v>
      </c>
      <c r="F27">
        <v>20</v>
      </c>
      <c r="G27">
        <v>0</v>
      </c>
      <c r="H27">
        <v>26</v>
      </c>
      <c r="J27">
        <f t="shared" si="0"/>
        <v>-83978.6088123589</v>
      </c>
      <c r="K27">
        <f t="shared" si="1"/>
        <v>8657305.1538532097</v>
      </c>
      <c r="L27">
        <f t="shared" si="2"/>
        <v>0</v>
      </c>
      <c r="M27">
        <f t="shared" si="3"/>
        <v>14083494.390390446</v>
      </c>
      <c r="N27">
        <f t="shared" si="4"/>
        <v>4316682.8236152399</v>
      </c>
      <c r="O27">
        <f t="shared" si="5"/>
        <v>0</v>
      </c>
      <c r="P27">
        <f t="shared" si="6"/>
        <v>-180511.10435944691</v>
      </c>
      <c r="Q27">
        <f t="shared" si="7"/>
        <v>26792992.654687092</v>
      </c>
    </row>
    <row r="28" spans="1:17">
      <c r="A28" s="2">
        <v>39142</v>
      </c>
      <c r="B28" s="17">
        <v>24292353.446666665</v>
      </c>
      <c r="C28">
        <v>527</v>
      </c>
      <c r="D28">
        <v>0</v>
      </c>
      <c r="E28">
        <v>257.7</v>
      </c>
      <c r="F28">
        <v>22</v>
      </c>
      <c r="G28">
        <v>1</v>
      </c>
      <c r="H28">
        <v>27</v>
      </c>
      <c r="J28">
        <f t="shared" si="0"/>
        <v>-83978.6088123589</v>
      </c>
      <c r="K28">
        <f t="shared" si="1"/>
        <v>6013443.8066174267</v>
      </c>
      <c r="L28">
        <f t="shared" si="2"/>
        <v>0</v>
      </c>
      <c r="M28">
        <f t="shared" si="3"/>
        <v>13894779.879033759</v>
      </c>
      <c r="N28">
        <f t="shared" si="4"/>
        <v>4748351.1059767641</v>
      </c>
      <c r="O28">
        <f t="shared" si="5"/>
        <v>-832374.55716404796</v>
      </c>
      <c r="P28">
        <f t="shared" si="6"/>
        <v>-187453.83914250255</v>
      </c>
      <c r="Q28">
        <f t="shared" si="7"/>
        <v>23552767.786509044</v>
      </c>
    </row>
    <row r="29" spans="1:17">
      <c r="A29" s="2">
        <v>39173</v>
      </c>
      <c r="B29" s="17">
        <v>21175397.006666664</v>
      </c>
      <c r="C29">
        <v>371.1</v>
      </c>
      <c r="D29">
        <v>0</v>
      </c>
      <c r="E29">
        <v>260.60000000000002</v>
      </c>
      <c r="F29">
        <v>19</v>
      </c>
      <c r="G29">
        <v>1</v>
      </c>
      <c r="H29">
        <v>28</v>
      </c>
      <c r="J29">
        <f t="shared" si="0"/>
        <v>-83978.6088123589</v>
      </c>
      <c r="K29">
        <f t="shared" si="1"/>
        <v>4234514.2251152312</v>
      </c>
      <c r="L29">
        <f t="shared" si="2"/>
        <v>0</v>
      </c>
      <c r="M29">
        <f t="shared" si="3"/>
        <v>14051143.331300732</v>
      </c>
      <c r="N29">
        <f t="shared" si="4"/>
        <v>4100848.6824344778</v>
      </c>
      <c r="O29">
        <f t="shared" si="5"/>
        <v>-832374.55716404796</v>
      </c>
      <c r="P29">
        <f t="shared" si="6"/>
        <v>-194396.57392555819</v>
      </c>
      <c r="Q29">
        <f t="shared" si="7"/>
        <v>21275756.498948477</v>
      </c>
    </row>
    <row r="30" spans="1:17">
      <c r="A30" s="2">
        <v>39203</v>
      </c>
      <c r="B30" s="17">
        <v>19844241.896666665</v>
      </c>
      <c r="C30">
        <v>131.9</v>
      </c>
      <c r="D30">
        <v>22.7</v>
      </c>
      <c r="E30">
        <v>264.8</v>
      </c>
      <c r="F30">
        <v>22</v>
      </c>
      <c r="G30">
        <v>1</v>
      </c>
      <c r="H30">
        <v>29</v>
      </c>
      <c r="J30">
        <f t="shared" si="0"/>
        <v>-83978.6088123589</v>
      </c>
      <c r="K30">
        <f t="shared" si="1"/>
        <v>1505072.558050927</v>
      </c>
      <c r="L30">
        <f t="shared" si="2"/>
        <v>1009897.1019345665</v>
      </c>
      <c r="M30">
        <f t="shared" si="3"/>
        <v>14277600.744928755</v>
      </c>
      <c r="N30">
        <f t="shared" si="4"/>
        <v>4748351.1059767641</v>
      </c>
      <c r="O30">
        <f t="shared" si="5"/>
        <v>-832374.55716404796</v>
      </c>
      <c r="P30">
        <f t="shared" si="6"/>
        <v>-201339.30870861385</v>
      </c>
      <c r="Q30">
        <f t="shared" si="7"/>
        <v>20423229.036205992</v>
      </c>
    </row>
    <row r="31" spans="1:17">
      <c r="A31" s="2">
        <v>39234</v>
      </c>
      <c r="B31" s="17">
        <v>22507117.626666661</v>
      </c>
      <c r="C31">
        <v>23.2</v>
      </c>
      <c r="D31">
        <v>70.2</v>
      </c>
      <c r="E31">
        <v>268.39999999999998</v>
      </c>
      <c r="F31">
        <v>21</v>
      </c>
      <c r="G31">
        <v>0</v>
      </c>
      <c r="H31">
        <v>30</v>
      </c>
      <c r="J31">
        <f t="shared" si="0"/>
        <v>-83978.6088123589</v>
      </c>
      <c r="K31">
        <f t="shared" si="1"/>
        <v>264728.4560028924</v>
      </c>
      <c r="L31">
        <f t="shared" si="2"/>
        <v>3123117.9099474261</v>
      </c>
      <c r="M31">
        <f t="shared" si="3"/>
        <v>14471707.09946706</v>
      </c>
      <c r="N31">
        <f t="shared" si="4"/>
        <v>4532516.964796002</v>
      </c>
      <c r="O31">
        <f t="shared" si="5"/>
        <v>0</v>
      </c>
      <c r="P31">
        <f t="shared" si="6"/>
        <v>-208282.04349166949</v>
      </c>
      <c r="Q31">
        <f t="shared" si="7"/>
        <v>22099809.777909353</v>
      </c>
    </row>
    <row r="32" spans="1:17">
      <c r="A32" s="2">
        <v>39264</v>
      </c>
      <c r="B32" s="17">
        <v>22641026.906666666</v>
      </c>
      <c r="C32">
        <v>11.3</v>
      </c>
      <c r="D32">
        <v>71.599999999999994</v>
      </c>
      <c r="E32">
        <v>276.10000000000002</v>
      </c>
      <c r="F32">
        <v>21</v>
      </c>
      <c r="G32">
        <v>0</v>
      </c>
      <c r="H32">
        <v>31</v>
      </c>
      <c r="J32">
        <f t="shared" si="0"/>
        <v>-83978.6088123589</v>
      </c>
      <c r="K32">
        <f t="shared" si="1"/>
        <v>128941.01520830535</v>
      </c>
      <c r="L32">
        <f t="shared" si="2"/>
        <v>3185402.3127099103</v>
      </c>
      <c r="M32">
        <f t="shared" si="3"/>
        <v>14886879.024451772</v>
      </c>
      <c r="N32">
        <f t="shared" si="4"/>
        <v>4532516.964796002</v>
      </c>
      <c r="O32">
        <f t="shared" si="5"/>
        <v>0</v>
      </c>
      <c r="P32">
        <f t="shared" si="6"/>
        <v>-215224.77827472516</v>
      </c>
      <c r="Q32">
        <f t="shared" si="7"/>
        <v>22434535.930078905</v>
      </c>
    </row>
    <row r="33" spans="1:17">
      <c r="A33" s="2">
        <v>39295</v>
      </c>
      <c r="B33" s="17">
        <v>23733180.766666666</v>
      </c>
      <c r="C33">
        <v>11.5</v>
      </c>
      <c r="D33">
        <v>89.1</v>
      </c>
      <c r="E33">
        <v>278.39999999999998</v>
      </c>
      <c r="F33">
        <v>22</v>
      </c>
      <c r="G33">
        <v>0</v>
      </c>
      <c r="H33">
        <v>32</v>
      </c>
      <c r="J33">
        <f t="shared" si="0"/>
        <v>-83978.6088123589</v>
      </c>
      <c r="K33">
        <f t="shared" si="1"/>
        <v>131223.15707039923</v>
      </c>
      <c r="L33">
        <f t="shared" si="2"/>
        <v>3963957.3472409635</v>
      </c>
      <c r="M33">
        <f t="shared" si="3"/>
        <v>15010891.41762902</v>
      </c>
      <c r="N33">
        <f t="shared" si="4"/>
        <v>4748351.1059767641</v>
      </c>
      <c r="O33">
        <f t="shared" si="5"/>
        <v>0</v>
      </c>
      <c r="P33">
        <f t="shared" si="6"/>
        <v>-222167.5130577808</v>
      </c>
      <c r="Q33">
        <f t="shared" si="7"/>
        <v>23548276.906047009</v>
      </c>
    </row>
    <row r="34" spans="1:17">
      <c r="A34" s="2">
        <v>39326</v>
      </c>
      <c r="B34" s="17">
        <v>20748753.376666665</v>
      </c>
      <c r="C34">
        <v>61</v>
      </c>
      <c r="D34">
        <v>35</v>
      </c>
      <c r="E34">
        <v>281.2</v>
      </c>
      <c r="F34">
        <v>19</v>
      </c>
      <c r="G34">
        <v>1</v>
      </c>
      <c r="H34">
        <v>33</v>
      </c>
      <c r="J34">
        <f t="shared" ref="J34:J65" si="8">const</f>
        <v>-83978.6088123589</v>
      </c>
      <c r="K34">
        <f t="shared" ref="K34:K65" si="9">LondonHDD*C34</f>
        <v>696053.2679386395</v>
      </c>
      <c r="L34">
        <f t="shared" ref="L34:L65" si="10">LondonCDD*D34</f>
        <v>1557110.069062107</v>
      </c>
      <c r="M34">
        <f t="shared" ref="M34:M65" si="11">LONFTE*E34</f>
        <v>15161863.026714372</v>
      </c>
      <c r="N34">
        <f t="shared" ref="N34:N65" si="12">PeakDays*F34</f>
        <v>4100848.6824344778</v>
      </c>
      <c r="O34">
        <f t="shared" ref="O34:O65" si="13">Shoulder1*G34</f>
        <v>-832374.55716404796</v>
      </c>
      <c r="P34">
        <f t="shared" ref="P34:P65" si="14">Increment*H34</f>
        <v>-229110.24784083644</v>
      </c>
      <c r="Q34">
        <f t="shared" ref="Q34:Q65" si="15">SUM(J34:P34)</f>
        <v>20370411.632332351</v>
      </c>
    </row>
    <row r="35" spans="1:17">
      <c r="A35" s="2">
        <v>39356</v>
      </c>
      <c r="B35" s="17">
        <v>21043161.836666662</v>
      </c>
      <c r="C35">
        <v>149.9</v>
      </c>
      <c r="D35">
        <v>21.5</v>
      </c>
      <c r="E35">
        <v>277.7</v>
      </c>
      <c r="F35">
        <v>22</v>
      </c>
      <c r="G35">
        <v>1</v>
      </c>
      <c r="H35">
        <v>34</v>
      </c>
      <c r="J35">
        <f t="shared" si="8"/>
        <v>-83978.6088123589</v>
      </c>
      <c r="K35">
        <f t="shared" si="9"/>
        <v>1710465.325639378</v>
      </c>
      <c r="L35">
        <f t="shared" si="10"/>
        <v>956510.47099529428</v>
      </c>
      <c r="M35">
        <f t="shared" si="11"/>
        <v>14973148.515357684</v>
      </c>
      <c r="N35">
        <f t="shared" si="12"/>
        <v>4748351.1059767641</v>
      </c>
      <c r="O35">
        <f t="shared" si="13"/>
        <v>-832374.55716404796</v>
      </c>
      <c r="P35">
        <f t="shared" si="14"/>
        <v>-236052.98262389211</v>
      </c>
      <c r="Q35">
        <f t="shared" si="15"/>
        <v>21236069.26936882</v>
      </c>
    </row>
    <row r="36" spans="1:17">
      <c r="A36" s="2">
        <v>39387</v>
      </c>
      <c r="B36" s="17">
        <v>23066783.216666665</v>
      </c>
      <c r="C36">
        <v>468.7</v>
      </c>
      <c r="D36">
        <v>0</v>
      </c>
      <c r="E36">
        <v>273.10000000000002</v>
      </c>
      <c r="F36">
        <v>22</v>
      </c>
      <c r="G36">
        <v>1</v>
      </c>
      <c r="H36">
        <v>35</v>
      </c>
      <c r="J36">
        <f t="shared" si="8"/>
        <v>-83978.6088123589</v>
      </c>
      <c r="K36">
        <f t="shared" si="9"/>
        <v>5348199.4538170546</v>
      </c>
      <c r="L36">
        <f t="shared" si="10"/>
        <v>0</v>
      </c>
      <c r="M36">
        <f t="shared" si="11"/>
        <v>14725123.729003184</v>
      </c>
      <c r="N36">
        <f t="shared" si="12"/>
        <v>4748351.1059767641</v>
      </c>
      <c r="O36">
        <f t="shared" si="13"/>
        <v>-832374.55716404796</v>
      </c>
      <c r="P36">
        <f t="shared" si="14"/>
        <v>-242995.71740694775</v>
      </c>
      <c r="Q36">
        <f t="shared" si="15"/>
        <v>23662325.40541365</v>
      </c>
    </row>
    <row r="37" spans="1:17">
      <c r="A37" s="2">
        <v>39417</v>
      </c>
      <c r="B37" s="17">
        <v>27007513.506666664</v>
      </c>
      <c r="C37">
        <v>657</v>
      </c>
      <c r="D37">
        <v>0</v>
      </c>
      <c r="E37">
        <v>271.7</v>
      </c>
      <c r="F37">
        <v>19</v>
      </c>
      <c r="G37">
        <v>0</v>
      </c>
      <c r="H37">
        <v>36</v>
      </c>
      <c r="J37">
        <f t="shared" si="8"/>
        <v>-83978.6088123589</v>
      </c>
      <c r="K37">
        <f t="shared" si="9"/>
        <v>7496836.0169784613</v>
      </c>
      <c r="L37">
        <f t="shared" si="10"/>
        <v>0</v>
      </c>
      <c r="M37">
        <f t="shared" si="11"/>
        <v>14649637.924460506</v>
      </c>
      <c r="N37">
        <f t="shared" si="12"/>
        <v>4100848.6824344778</v>
      </c>
      <c r="O37">
        <f t="shared" si="13"/>
        <v>0</v>
      </c>
      <c r="P37">
        <f t="shared" si="14"/>
        <v>-249938.45219000342</v>
      </c>
      <c r="Q37">
        <f t="shared" si="15"/>
        <v>25913405.56287108</v>
      </c>
    </row>
    <row r="38" spans="1:17">
      <c r="A38" s="2">
        <v>39448</v>
      </c>
      <c r="B38" s="17">
        <v>26898401.383333337</v>
      </c>
      <c r="C38">
        <v>639</v>
      </c>
      <c r="D38">
        <v>0</v>
      </c>
      <c r="E38">
        <v>269.10000000000002</v>
      </c>
      <c r="F38">
        <v>22</v>
      </c>
      <c r="G38">
        <v>0</v>
      </c>
      <c r="H38">
        <v>37</v>
      </c>
      <c r="J38">
        <f t="shared" si="8"/>
        <v>-83978.6088123589</v>
      </c>
      <c r="K38">
        <f t="shared" si="9"/>
        <v>7291443.2493900098</v>
      </c>
      <c r="L38">
        <f t="shared" si="10"/>
        <v>0</v>
      </c>
      <c r="M38">
        <f t="shared" si="11"/>
        <v>14509450.001738399</v>
      </c>
      <c r="N38">
        <f t="shared" si="12"/>
        <v>4748351.1059767641</v>
      </c>
      <c r="O38">
        <f t="shared" si="13"/>
        <v>0</v>
      </c>
      <c r="P38">
        <f t="shared" si="14"/>
        <v>-256881.18697305906</v>
      </c>
      <c r="Q38">
        <f t="shared" si="15"/>
        <v>26208384.561319757</v>
      </c>
    </row>
    <row r="39" spans="1:17">
      <c r="A39" s="2">
        <v>39479</v>
      </c>
      <c r="B39" s="17">
        <v>25491713.493333336</v>
      </c>
      <c r="C39">
        <v>692.5</v>
      </c>
      <c r="D39">
        <v>0</v>
      </c>
      <c r="E39">
        <v>269.39999999999998</v>
      </c>
      <c r="F39">
        <v>20</v>
      </c>
      <c r="G39">
        <v>0</v>
      </c>
      <c r="H39">
        <v>38</v>
      </c>
      <c r="J39">
        <f t="shared" si="8"/>
        <v>-83978.6088123589</v>
      </c>
      <c r="K39">
        <f t="shared" si="9"/>
        <v>7901916.1975001283</v>
      </c>
      <c r="L39">
        <f t="shared" si="10"/>
        <v>0</v>
      </c>
      <c r="M39">
        <f t="shared" si="11"/>
        <v>14525625.531283256</v>
      </c>
      <c r="N39">
        <f t="shared" si="12"/>
        <v>4316682.8236152399</v>
      </c>
      <c r="O39">
        <f t="shared" si="13"/>
        <v>0</v>
      </c>
      <c r="P39">
        <f t="shared" si="14"/>
        <v>-263823.92175611469</v>
      </c>
      <c r="Q39">
        <f t="shared" si="15"/>
        <v>26396422.021830153</v>
      </c>
    </row>
    <row r="40" spans="1:17">
      <c r="A40" s="2">
        <v>39508</v>
      </c>
      <c r="B40" s="17">
        <v>25384508.963333335</v>
      </c>
      <c r="C40">
        <v>627.29999999999995</v>
      </c>
      <c r="D40">
        <v>0</v>
      </c>
      <c r="E40">
        <v>267.10000000000002</v>
      </c>
      <c r="F40">
        <v>19</v>
      </c>
      <c r="G40">
        <v>1</v>
      </c>
      <c r="H40">
        <v>39</v>
      </c>
      <c r="J40">
        <f t="shared" si="8"/>
        <v>-83978.6088123589</v>
      </c>
      <c r="K40">
        <f t="shared" si="9"/>
        <v>7157937.9504575161</v>
      </c>
      <c r="L40">
        <f t="shared" si="10"/>
        <v>0</v>
      </c>
      <c r="M40">
        <f t="shared" si="11"/>
        <v>14401613.138106007</v>
      </c>
      <c r="N40">
        <f t="shared" si="12"/>
        <v>4100848.6824344778</v>
      </c>
      <c r="O40">
        <f t="shared" si="13"/>
        <v>-832374.55716404796</v>
      </c>
      <c r="P40">
        <f t="shared" si="14"/>
        <v>-270766.65653917036</v>
      </c>
      <c r="Q40">
        <f t="shared" si="15"/>
        <v>24473279.94848242</v>
      </c>
    </row>
    <row r="41" spans="1:17">
      <c r="A41" s="2">
        <v>39539</v>
      </c>
      <c r="B41" s="17">
        <v>20527641.313333336</v>
      </c>
      <c r="C41">
        <v>265</v>
      </c>
      <c r="D41">
        <v>0</v>
      </c>
      <c r="E41">
        <v>266.7</v>
      </c>
      <c r="F41">
        <v>22</v>
      </c>
      <c r="G41">
        <v>1</v>
      </c>
      <c r="H41">
        <v>40</v>
      </c>
      <c r="J41">
        <f t="shared" si="8"/>
        <v>-83978.6088123589</v>
      </c>
      <c r="K41">
        <f t="shared" si="9"/>
        <v>3023837.9672744172</v>
      </c>
      <c r="L41">
        <f t="shared" si="10"/>
        <v>0</v>
      </c>
      <c r="M41">
        <f t="shared" si="11"/>
        <v>14380045.765379526</v>
      </c>
      <c r="N41">
        <f t="shared" si="12"/>
        <v>4748351.1059767641</v>
      </c>
      <c r="O41">
        <f t="shared" si="13"/>
        <v>-832374.55716404796</v>
      </c>
      <c r="P41">
        <f t="shared" si="14"/>
        <v>-277709.39132222603</v>
      </c>
      <c r="Q41">
        <f t="shared" si="15"/>
        <v>20958172.281332076</v>
      </c>
    </row>
    <row r="42" spans="1:17">
      <c r="A42" s="2">
        <v>39569</v>
      </c>
      <c r="B42" s="17">
        <v>19827797.303333335</v>
      </c>
      <c r="C42">
        <v>208.8</v>
      </c>
      <c r="D42">
        <v>2.1</v>
      </c>
      <c r="E42">
        <v>267.3</v>
      </c>
      <c r="F42">
        <v>21</v>
      </c>
      <c r="G42">
        <v>1</v>
      </c>
      <c r="H42">
        <v>41</v>
      </c>
      <c r="J42">
        <f t="shared" si="8"/>
        <v>-83978.6088123589</v>
      </c>
      <c r="K42">
        <f t="shared" si="9"/>
        <v>2382556.1040260317</v>
      </c>
      <c r="L42">
        <f t="shared" si="10"/>
        <v>93426.604143726421</v>
      </c>
      <c r="M42">
        <f t="shared" si="11"/>
        <v>14412396.824469244</v>
      </c>
      <c r="N42">
        <f t="shared" si="12"/>
        <v>4532516.964796002</v>
      </c>
      <c r="O42">
        <f t="shared" si="13"/>
        <v>-832374.55716404796</v>
      </c>
      <c r="P42">
        <f t="shared" si="14"/>
        <v>-284652.12610528164</v>
      </c>
      <c r="Q42">
        <f t="shared" si="15"/>
        <v>20219891.205353316</v>
      </c>
    </row>
    <row r="43" spans="1:17">
      <c r="A43" s="2">
        <v>39600</v>
      </c>
      <c r="B43" s="17">
        <v>21414260.283333335</v>
      </c>
      <c r="C43">
        <v>24.1</v>
      </c>
      <c r="D43">
        <v>66.400000000000006</v>
      </c>
      <c r="E43">
        <v>271.39999999999998</v>
      </c>
      <c r="F43">
        <v>21</v>
      </c>
      <c r="G43">
        <v>0</v>
      </c>
      <c r="H43">
        <v>42</v>
      </c>
      <c r="J43">
        <f t="shared" si="8"/>
        <v>-83978.6088123589</v>
      </c>
      <c r="K43">
        <f t="shared" si="9"/>
        <v>274998.09438231494</v>
      </c>
      <c r="L43">
        <f t="shared" si="10"/>
        <v>2954060.2453063978</v>
      </c>
      <c r="M43">
        <f t="shared" si="11"/>
        <v>14633462.394915648</v>
      </c>
      <c r="N43">
        <f t="shared" si="12"/>
        <v>4532516.964796002</v>
      </c>
      <c r="O43">
        <f t="shared" si="13"/>
        <v>0</v>
      </c>
      <c r="P43">
        <f t="shared" si="14"/>
        <v>-291594.86088833731</v>
      </c>
      <c r="Q43">
        <f t="shared" si="15"/>
        <v>22019464.229699668</v>
      </c>
    </row>
    <row r="44" spans="1:17">
      <c r="A44" s="2">
        <v>39630</v>
      </c>
      <c r="B44" s="17">
        <v>23762525.153333336</v>
      </c>
      <c r="C44">
        <v>4</v>
      </c>
      <c r="D44">
        <v>97</v>
      </c>
      <c r="E44">
        <v>276.60000000000002</v>
      </c>
      <c r="F44">
        <v>22</v>
      </c>
      <c r="G44">
        <v>0</v>
      </c>
      <c r="H44">
        <v>43</v>
      </c>
      <c r="J44">
        <f t="shared" si="8"/>
        <v>-83978.6088123589</v>
      </c>
      <c r="K44">
        <f t="shared" si="9"/>
        <v>45642.837241877998</v>
      </c>
      <c r="L44">
        <f t="shared" si="10"/>
        <v>4315419.3342578392</v>
      </c>
      <c r="M44">
        <f t="shared" si="11"/>
        <v>14913838.240359871</v>
      </c>
      <c r="N44">
        <f t="shared" si="12"/>
        <v>4748351.1059767641</v>
      </c>
      <c r="O44">
        <f t="shared" si="13"/>
        <v>0</v>
      </c>
      <c r="P44">
        <f t="shared" si="14"/>
        <v>-298537.59567139298</v>
      </c>
      <c r="Q44">
        <f t="shared" si="15"/>
        <v>23640735.3133526</v>
      </c>
    </row>
    <row r="45" spans="1:17">
      <c r="A45" s="2">
        <v>39661</v>
      </c>
      <c r="B45" s="17">
        <v>22118269.213333335</v>
      </c>
      <c r="C45">
        <v>12.4</v>
      </c>
      <c r="D45">
        <v>53.2</v>
      </c>
      <c r="E45">
        <v>282.10000000000002</v>
      </c>
      <c r="F45">
        <v>20</v>
      </c>
      <c r="G45">
        <v>0</v>
      </c>
      <c r="H45">
        <v>44</v>
      </c>
      <c r="J45">
        <f t="shared" si="8"/>
        <v>-83978.6088123589</v>
      </c>
      <c r="K45">
        <f t="shared" si="9"/>
        <v>141492.7954498218</v>
      </c>
      <c r="L45">
        <f t="shared" si="10"/>
        <v>2366807.3049744028</v>
      </c>
      <c r="M45">
        <f t="shared" si="11"/>
        <v>15210389.61534895</v>
      </c>
      <c r="N45">
        <f t="shared" si="12"/>
        <v>4316682.8236152399</v>
      </c>
      <c r="O45">
        <f t="shared" si="13"/>
        <v>0</v>
      </c>
      <c r="P45">
        <f t="shared" si="14"/>
        <v>-305480.33045444859</v>
      </c>
      <c r="Q45">
        <f t="shared" si="15"/>
        <v>21645913.600121606</v>
      </c>
    </row>
    <row r="46" spans="1:17">
      <c r="A46" s="2">
        <v>39692</v>
      </c>
      <c r="B46" s="17">
        <v>20204472.273333337</v>
      </c>
      <c r="C46">
        <v>56.7</v>
      </c>
      <c r="D46">
        <v>21.4</v>
      </c>
      <c r="E46">
        <v>277.5</v>
      </c>
      <c r="F46">
        <v>21</v>
      </c>
      <c r="G46">
        <v>1</v>
      </c>
      <c r="H46">
        <v>45</v>
      </c>
      <c r="J46">
        <f t="shared" si="8"/>
        <v>-83978.6088123589</v>
      </c>
      <c r="K46">
        <f t="shared" si="9"/>
        <v>646987.21790362068</v>
      </c>
      <c r="L46">
        <f t="shared" si="10"/>
        <v>952061.58508368826</v>
      </c>
      <c r="M46">
        <f t="shared" si="11"/>
        <v>14962364.828994446</v>
      </c>
      <c r="N46">
        <f t="shared" si="12"/>
        <v>4532516.964796002</v>
      </c>
      <c r="O46">
        <f t="shared" si="13"/>
        <v>-832374.55716404796</v>
      </c>
      <c r="P46">
        <f t="shared" si="14"/>
        <v>-312423.06523750426</v>
      </c>
      <c r="Q46">
        <f t="shared" si="15"/>
        <v>19865154.365563847</v>
      </c>
    </row>
    <row r="47" spans="1:17">
      <c r="A47" s="2">
        <v>39722</v>
      </c>
      <c r="B47" s="17">
        <v>21060690.823333338</v>
      </c>
      <c r="C47">
        <v>286.8</v>
      </c>
      <c r="D47">
        <v>0</v>
      </c>
      <c r="E47">
        <v>272.7</v>
      </c>
      <c r="F47">
        <v>22</v>
      </c>
      <c r="G47">
        <v>1</v>
      </c>
      <c r="H47">
        <v>46</v>
      </c>
      <c r="J47">
        <f t="shared" si="8"/>
        <v>-83978.6088123589</v>
      </c>
      <c r="K47">
        <f t="shared" si="9"/>
        <v>3272591.4302426525</v>
      </c>
      <c r="L47">
        <f t="shared" si="10"/>
        <v>0</v>
      </c>
      <c r="M47">
        <f t="shared" si="11"/>
        <v>14703556.356276704</v>
      </c>
      <c r="N47">
        <f t="shared" si="12"/>
        <v>4748351.1059767641</v>
      </c>
      <c r="O47">
        <f t="shared" si="13"/>
        <v>-832374.55716404796</v>
      </c>
      <c r="P47">
        <f t="shared" si="14"/>
        <v>-319365.80002055992</v>
      </c>
      <c r="Q47">
        <f t="shared" si="15"/>
        <v>21488779.926499154</v>
      </c>
    </row>
    <row r="48" spans="1:17">
      <c r="A48" s="2">
        <v>39753</v>
      </c>
      <c r="B48" s="17">
        <v>23006111.283333331</v>
      </c>
      <c r="C48">
        <v>468.3</v>
      </c>
      <c r="D48">
        <v>0</v>
      </c>
      <c r="E48">
        <v>263.10000000000002</v>
      </c>
      <c r="F48">
        <v>20</v>
      </c>
      <c r="G48">
        <v>1</v>
      </c>
      <c r="H48">
        <v>47</v>
      </c>
      <c r="J48">
        <f t="shared" si="8"/>
        <v>-83978.6088123589</v>
      </c>
      <c r="K48">
        <f t="shared" si="9"/>
        <v>5343635.1700928668</v>
      </c>
      <c r="L48">
        <f t="shared" si="10"/>
        <v>0</v>
      </c>
      <c r="M48">
        <f t="shared" si="11"/>
        <v>14185939.410841221</v>
      </c>
      <c r="N48">
        <f t="shared" si="12"/>
        <v>4316682.8236152399</v>
      </c>
      <c r="O48">
        <f t="shared" si="13"/>
        <v>-832374.55716404796</v>
      </c>
      <c r="P48">
        <f t="shared" si="14"/>
        <v>-326308.53480361553</v>
      </c>
      <c r="Q48">
        <f t="shared" si="15"/>
        <v>22603595.703769308</v>
      </c>
    </row>
    <row r="49" spans="1:17">
      <c r="A49" s="2">
        <v>39783</v>
      </c>
      <c r="B49" s="17">
        <v>27318717.57333333</v>
      </c>
      <c r="C49">
        <v>671</v>
      </c>
      <c r="D49">
        <v>0</v>
      </c>
      <c r="E49">
        <v>259.39999999999998</v>
      </c>
      <c r="F49">
        <v>21</v>
      </c>
      <c r="G49">
        <v>0</v>
      </c>
      <c r="H49">
        <v>48</v>
      </c>
      <c r="J49">
        <f t="shared" si="8"/>
        <v>-83978.6088123589</v>
      </c>
      <c r="K49">
        <f t="shared" si="9"/>
        <v>7656585.9473250341</v>
      </c>
      <c r="L49">
        <f t="shared" si="10"/>
        <v>0</v>
      </c>
      <c r="M49">
        <f t="shared" si="11"/>
        <v>13986441.213121293</v>
      </c>
      <c r="N49">
        <f t="shared" si="12"/>
        <v>4532516.964796002</v>
      </c>
      <c r="O49">
        <f t="shared" si="13"/>
        <v>0</v>
      </c>
      <c r="P49">
        <f t="shared" si="14"/>
        <v>-333251.2695866712</v>
      </c>
      <c r="Q49">
        <f t="shared" si="15"/>
        <v>25758314.246843301</v>
      </c>
    </row>
    <row r="50" spans="1:17">
      <c r="A50" s="2">
        <v>39814</v>
      </c>
      <c r="B50" s="17">
        <v>28195934.98</v>
      </c>
      <c r="C50">
        <v>849.6</v>
      </c>
      <c r="D50">
        <v>0</v>
      </c>
      <c r="E50">
        <v>253.7</v>
      </c>
      <c r="F50">
        <v>21</v>
      </c>
      <c r="G50">
        <v>0</v>
      </c>
      <c r="H50">
        <v>49</v>
      </c>
      <c r="J50">
        <f t="shared" si="8"/>
        <v>-83978.6088123589</v>
      </c>
      <c r="K50">
        <f t="shared" si="9"/>
        <v>9694538.6301748864</v>
      </c>
      <c r="L50">
        <f t="shared" si="10"/>
        <v>0</v>
      </c>
      <c r="M50">
        <f t="shared" si="11"/>
        <v>13679106.151768975</v>
      </c>
      <c r="N50">
        <f t="shared" si="12"/>
        <v>4532516.964796002</v>
      </c>
      <c r="O50">
        <f t="shared" si="13"/>
        <v>0</v>
      </c>
      <c r="P50">
        <f t="shared" si="14"/>
        <v>-340194.00436972687</v>
      </c>
      <c r="Q50">
        <f t="shared" si="15"/>
        <v>27481989.133557778</v>
      </c>
    </row>
    <row r="51" spans="1:17">
      <c r="A51" s="2">
        <v>39845</v>
      </c>
      <c r="B51" s="17">
        <v>23533242.719999995</v>
      </c>
      <c r="C51">
        <v>612.70000000000005</v>
      </c>
      <c r="D51">
        <v>0</v>
      </c>
      <c r="E51">
        <v>248.9</v>
      </c>
      <c r="F51">
        <v>19</v>
      </c>
      <c r="G51">
        <v>0</v>
      </c>
      <c r="H51">
        <v>50</v>
      </c>
      <c r="J51">
        <f t="shared" si="8"/>
        <v>-83978.6088123589</v>
      </c>
      <c r="K51">
        <f t="shared" si="9"/>
        <v>6991341.5945246629</v>
      </c>
      <c r="L51">
        <f t="shared" si="10"/>
        <v>0</v>
      </c>
      <c r="M51">
        <f t="shared" si="11"/>
        <v>13420297.679051235</v>
      </c>
      <c r="N51">
        <f t="shared" si="12"/>
        <v>4100848.6824344778</v>
      </c>
      <c r="O51">
        <f t="shared" si="13"/>
        <v>0</v>
      </c>
      <c r="P51">
        <f t="shared" si="14"/>
        <v>-347136.73915278248</v>
      </c>
      <c r="Q51">
        <f t="shared" si="15"/>
        <v>24081372.608045235</v>
      </c>
    </row>
    <row r="52" spans="1:17">
      <c r="A52" s="2">
        <v>39873</v>
      </c>
      <c r="B52" s="17">
        <v>23805160.720000003</v>
      </c>
      <c r="C52">
        <v>533.29999999999995</v>
      </c>
      <c r="D52">
        <v>0</v>
      </c>
      <c r="E52">
        <v>245.6</v>
      </c>
      <c r="F52">
        <v>22</v>
      </c>
      <c r="G52">
        <v>1</v>
      </c>
      <c r="H52">
        <v>51</v>
      </c>
      <c r="J52">
        <f t="shared" si="8"/>
        <v>-83978.6088123589</v>
      </c>
      <c r="K52">
        <f t="shared" si="9"/>
        <v>6085331.2752733836</v>
      </c>
      <c r="L52">
        <f t="shared" si="10"/>
        <v>0</v>
      </c>
      <c r="M52">
        <f t="shared" si="11"/>
        <v>13242366.854057787</v>
      </c>
      <c r="N52">
        <f t="shared" si="12"/>
        <v>4748351.1059767641</v>
      </c>
      <c r="O52">
        <f t="shared" si="13"/>
        <v>-832374.55716404796</v>
      </c>
      <c r="P52">
        <f t="shared" si="14"/>
        <v>-354079.47393583815</v>
      </c>
      <c r="Q52">
        <f t="shared" si="15"/>
        <v>22805616.595395688</v>
      </c>
    </row>
    <row r="53" spans="1:17">
      <c r="A53" s="2">
        <v>39904</v>
      </c>
      <c r="B53" s="17">
        <v>21691888.189999998</v>
      </c>
      <c r="C53">
        <v>307</v>
      </c>
      <c r="D53">
        <v>3.2</v>
      </c>
      <c r="E53">
        <v>244.6</v>
      </c>
      <c r="F53">
        <v>20</v>
      </c>
      <c r="G53">
        <v>1</v>
      </c>
      <c r="H53">
        <v>52</v>
      </c>
      <c r="J53">
        <f t="shared" si="8"/>
        <v>-83978.6088123589</v>
      </c>
      <c r="K53">
        <f t="shared" si="9"/>
        <v>3503087.7583141364</v>
      </c>
      <c r="L53">
        <f t="shared" si="10"/>
        <v>142364.34917139265</v>
      </c>
      <c r="M53">
        <f t="shared" si="11"/>
        <v>13188448.422241591</v>
      </c>
      <c r="N53">
        <f t="shared" si="12"/>
        <v>4316682.8236152399</v>
      </c>
      <c r="O53">
        <f t="shared" si="13"/>
        <v>-832374.55716404796</v>
      </c>
      <c r="P53">
        <f t="shared" si="14"/>
        <v>-361022.20871889382</v>
      </c>
      <c r="Q53">
        <f t="shared" si="15"/>
        <v>19873207.978647061</v>
      </c>
    </row>
    <row r="54" spans="1:17">
      <c r="A54" s="2">
        <v>39934</v>
      </c>
      <c r="B54" s="17">
        <v>19644740.68</v>
      </c>
      <c r="C54">
        <v>156.9</v>
      </c>
      <c r="D54">
        <v>3.1</v>
      </c>
      <c r="E54">
        <v>247.9</v>
      </c>
      <c r="F54">
        <v>20</v>
      </c>
      <c r="G54">
        <v>1</v>
      </c>
      <c r="H54">
        <v>53</v>
      </c>
      <c r="J54">
        <f t="shared" si="8"/>
        <v>-83978.6088123589</v>
      </c>
      <c r="K54">
        <f t="shared" si="9"/>
        <v>1790340.2908126644</v>
      </c>
      <c r="L54">
        <f t="shared" si="10"/>
        <v>137915.46325978663</v>
      </c>
      <c r="M54">
        <f t="shared" si="11"/>
        <v>13366379.247235037</v>
      </c>
      <c r="N54">
        <f t="shared" si="12"/>
        <v>4316682.8236152399</v>
      </c>
      <c r="O54">
        <f t="shared" si="13"/>
        <v>-832374.55716404796</v>
      </c>
      <c r="P54">
        <f t="shared" si="14"/>
        <v>-367964.94350194943</v>
      </c>
      <c r="Q54">
        <f t="shared" si="15"/>
        <v>18326999.715444375</v>
      </c>
    </row>
    <row r="55" spans="1:17">
      <c r="A55" s="2">
        <v>39965</v>
      </c>
      <c r="B55" s="17">
        <v>19976014.390000004</v>
      </c>
      <c r="C55">
        <v>49.7</v>
      </c>
      <c r="D55">
        <v>35.5</v>
      </c>
      <c r="E55">
        <v>252.2</v>
      </c>
      <c r="F55">
        <v>22</v>
      </c>
      <c r="G55">
        <v>0</v>
      </c>
      <c r="H55">
        <v>54</v>
      </c>
      <c r="J55">
        <f t="shared" si="8"/>
        <v>-83978.6088123589</v>
      </c>
      <c r="K55">
        <f t="shared" si="9"/>
        <v>567112.25273033418</v>
      </c>
      <c r="L55">
        <f t="shared" si="10"/>
        <v>1579354.4986201371</v>
      </c>
      <c r="M55">
        <f t="shared" si="11"/>
        <v>13598228.504044682</v>
      </c>
      <c r="N55">
        <f t="shared" si="12"/>
        <v>4748351.1059767641</v>
      </c>
      <c r="O55">
        <f t="shared" si="13"/>
        <v>0</v>
      </c>
      <c r="P55">
        <f t="shared" si="14"/>
        <v>-374907.67828500509</v>
      </c>
      <c r="Q55">
        <f t="shared" si="15"/>
        <v>20034160.074274551</v>
      </c>
    </row>
    <row r="56" spans="1:17">
      <c r="A56" s="2">
        <v>39995</v>
      </c>
      <c r="B56" s="17">
        <v>20346936.549999997</v>
      </c>
      <c r="C56">
        <v>20.2</v>
      </c>
      <c r="D56">
        <v>29.4</v>
      </c>
      <c r="E56">
        <v>256</v>
      </c>
      <c r="F56">
        <v>22</v>
      </c>
      <c r="G56">
        <v>0</v>
      </c>
      <c r="H56">
        <v>55</v>
      </c>
      <c r="J56">
        <f t="shared" si="8"/>
        <v>-83978.6088123589</v>
      </c>
      <c r="K56">
        <f t="shared" si="9"/>
        <v>230496.32807148388</v>
      </c>
      <c r="L56">
        <f t="shared" si="10"/>
        <v>1307972.4580121699</v>
      </c>
      <c r="M56">
        <f t="shared" si="11"/>
        <v>13803118.544946227</v>
      </c>
      <c r="N56">
        <f t="shared" si="12"/>
        <v>4748351.1059767641</v>
      </c>
      <c r="O56">
        <f t="shared" si="13"/>
        <v>0</v>
      </c>
      <c r="P56">
        <f t="shared" si="14"/>
        <v>-381850.41306806076</v>
      </c>
      <c r="Q56">
        <f t="shared" si="15"/>
        <v>19624109.415126227</v>
      </c>
    </row>
    <row r="57" spans="1:17">
      <c r="A57" s="2">
        <v>40026</v>
      </c>
      <c r="B57" s="17">
        <v>22334126.620000001</v>
      </c>
      <c r="C57">
        <v>17.899999999999999</v>
      </c>
      <c r="D57">
        <v>71.900000000000006</v>
      </c>
      <c r="E57">
        <v>257.10000000000002</v>
      </c>
      <c r="F57">
        <v>20</v>
      </c>
      <c r="G57">
        <v>0</v>
      </c>
      <c r="H57">
        <v>56</v>
      </c>
      <c r="J57">
        <f t="shared" si="8"/>
        <v>-83978.6088123589</v>
      </c>
      <c r="K57">
        <f t="shared" si="9"/>
        <v>204251.69665740401</v>
      </c>
      <c r="L57">
        <f t="shared" si="10"/>
        <v>3198748.9704447286</v>
      </c>
      <c r="M57">
        <f t="shared" si="11"/>
        <v>13862428.819944045</v>
      </c>
      <c r="N57">
        <f t="shared" si="12"/>
        <v>4316682.8236152399</v>
      </c>
      <c r="O57">
        <f t="shared" si="13"/>
        <v>0</v>
      </c>
      <c r="P57">
        <f t="shared" si="14"/>
        <v>-388793.14785111637</v>
      </c>
      <c r="Q57">
        <f t="shared" si="15"/>
        <v>21109340.553997941</v>
      </c>
    </row>
    <row r="58" spans="1:17">
      <c r="A58" s="2">
        <v>40057</v>
      </c>
      <c r="B58" s="17">
        <v>19258864.259999998</v>
      </c>
      <c r="C58">
        <v>71.2</v>
      </c>
      <c r="D58">
        <v>15.9</v>
      </c>
      <c r="E58">
        <v>254.1</v>
      </c>
      <c r="F58">
        <v>21</v>
      </c>
      <c r="G58">
        <v>1</v>
      </c>
      <c r="H58">
        <v>57</v>
      </c>
      <c r="J58">
        <f t="shared" si="8"/>
        <v>-83978.6088123589</v>
      </c>
      <c r="K58">
        <f t="shared" si="9"/>
        <v>812442.50290542841</v>
      </c>
      <c r="L58">
        <f t="shared" si="10"/>
        <v>707372.8599453572</v>
      </c>
      <c r="M58">
        <f t="shared" si="11"/>
        <v>13700673.524495455</v>
      </c>
      <c r="N58">
        <f t="shared" si="12"/>
        <v>4532516.964796002</v>
      </c>
      <c r="O58">
        <f t="shared" si="13"/>
        <v>-832374.55716404796</v>
      </c>
      <c r="P58">
        <f t="shared" si="14"/>
        <v>-395735.88263417204</v>
      </c>
      <c r="Q58">
        <f t="shared" si="15"/>
        <v>18440916.803531665</v>
      </c>
    </row>
    <row r="59" spans="1:17">
      <c r="A59" s="2">
        <v>40087</v>
      </c>
      <c r="B59" s="17">
        <v>20756342.680000003</v>
      </c>
      <c r="C59">
        <v>301.2</v>
      </c>
      <c r="D59">
        <v>0</v>
      </c>
      <c r="E59">
        <v>250.7</v>
      </c>
      <c r="F59">
        <v>21</v>
      </c>
      <c r="G59">
        <v>1</v>
      </c>
      <c r="H59">
        <v>58</v>
      </c>
      <c r="J59">
        <f t="shared" si="8"/>
        <v>-83978.6088123589</v>
      </c>
      <c r="K59">
        <f t="shared" si="9"/>
        <v>3436905.6443134132</v>
      </c>
      <c r="L59">
        <f t="shared" si="10"/>
        <v>0</v>
      </c>
      <c r="M59">
        <f t="shared" si="11"/>
        <v>13517350.856320387</v>
      </c>
      <c r="N59">
        <f t="shared" si="12"/>
        <v>4532516.964796002</v>
      </c>
      <c r="O59">
        <f t="shared" si="13"/>
        <v>-832374.55716404796</v>
      </c>
      <c r="P59">
        <f t="shared" si="14"/>
        <v>-402678.61741722771</v>
      </c>
      <c r="Q59">
        <f t="shared" si="15"/>
        <v>20167741.682036169</v>
      </c>
    </row>
    <row r="60" spans="1:17">
      <c r="A60" s="2">
        <v>40118</v>
      </c>
      <c r="B60" s="17">
        <v>21120714.619999994</v>
      </c>
      <c r="C60">
        <v>356.7</v>
      </c>
      <c r="D60">
        <v>0</v>
      </c>
      <c r="E60">
        <v>248.4</v>
      </c>
      <c r="F60">
        <v>21</v>
      </c>
      <c r="G60">
        <v>1</v>
      </c>
      <c r="H60">
        <v>59</v>
      </c>
      <c r="J60">
        <f t="shared" si="8"/>
        <v>-83978.6088123589</v>
      </c>
      <c r="K60">
        <f t="shared" si="9"/>
        <v>4070200.0110444701</v>
      </c>
      <c r="L60">
        <f t="shared" si="10"/>
        <v>0</v>
      </c>
      <c r="M60">
        <f t="shared" si="11"/>
        <v>13393338.463143136</v>
      </c>
      <c r="N60">
        <f t="shared" si="12"/>
        <v>4532516.964796002</v>
      </c>
      <c r="O60">
        <f t="shared" si="13"/>
        <v>-832374.55716404796</v>
      </c>
      <c r="P60">
        <f t="shared" si="14"/>
        <v>-409621.35220028338</v>
      </c>
      <c r="Q60">
        <f t="shared" si="15"/>
        <v>20670080.920806918</v>
      </c>
    </row>
    <row r="61" spans="1:17">
      <c r="A61" s="2">
        <v>40148</v>
      </c>
      <c r="B61" s="17">
        <v>25946111.009999998</v>
      </c>
      <c r="C61">
        <v>637.29999999999995</v>
      </c>
      <c r="D61">
        <v>0</v>
      </c>
      <c r="E61">
        <v>249.8</v>
      </c>
      <c r="F61">
        <v>21</v>
      </c>
      <c r="G61">
        <v>0</v>
      </c>
      <c r="H61">
        <v>60</v>
      </c>
      <c r="J61">
        <f t="shared" si="8"/>
        <v>-83978.6088123589</v>
      </c>
      <c r="K61">
        <f t="shared" si="9"/>
        <v>7272045.0435622111</v>
      </c>
      <c r="L61">
        <f t="shared" si="10"/>
        <v>0</v>
      </c>
      <c r="M61">
        <f t="shared" si="11"/>
        <v>13468824.267685812</v>
      </c>
      <c r="N61">
        <f t="shared" si="12"/>
        <v>4532516.964796002</v>
      </c>
      <c r="O61">
        <f t="shared" si="13"/>
        <v>0</v>
      </c>
      <c r="P61">
        <f t="shared" si="14"/>
        <v>-416564.08698333899</v>
      </c>
      <c r="Q61">
        <f t="shared" si="15"/>
        <v>24772843.58024833</v>
      </c>
    </row>
    <row r="62" spans="1:17">
      <c r="A62" s="2">
        <v>40179</v>
      </c>
      <c r="B62" s="17">
        <v>26142073.753333338</v>
      </c>
      <c r="C62">
        <v>733.1</v>
      </c>
      <c r="D62">
        <v>0</v>
      </c>
      <c r="E62">
        <v>246.8</v>
      </c>
      <c r="F62">
        <v>20</v>
      </c>
      <c r="G62">
        <v>0</v>
      </c>
      <c r="H62">
        <v>61</v>
      </c>
      <c r="J62">
        <f t="shared" si="8"/>
        <v>-83978.6088123589</v>
      </c>
      <c r="K62">
        <f t="shared" si="9"/>
        <v>8365190.9955051905</v>
      </c>
      <c r="L62">
        <f t="shared" si="10"/>
        <v>0</v>
      </c>
      <c r="M62">
        <f t="shared" si="11"/>
        <v>13307068.972237222</v>
      </c>
      <c r="N62">
        <f t="shared" si="12"/>
        <v>4316682.8236152399</v>
      </c>
      <c r="O62">
        <f t="shared" si="13"/>
        <v>0</v>
      </c>
      <c r="P62">
        <f t="shared" si="14"/>
        <v>-423506.82176639466</v>
      </c>
      <c r="Q62">
        <f t="shared" si="15"/>
        <v>25481457.360778894</v>
      </c>
    </row>
    <row r="63" spans="1:17">
      <c r="A63" s="2">
        <v>40210</v>
      </c>
      <c r="B63" s="17">
        <v>22846232.453333337</v>
      </c>
      <c r="C63">
        <v>633.4</v>
      </c>
      <c r="D63">
        <v>0</v>
      </c>
      <c r="E63">
        <v>245.4</v>
      </c>
      <c r="F63">
        <v>19</v>
      </c>
      <c r="G63">
        <v>0</v>
      </c>
      <c r="H63">
        <v>62</v>
      </c>
      <c r="J63">
        <f t="shared" si="8"/>
        <v>-83978.6088123589</v>
      </c>
      <c r="K63">
        <f t="shared" si="9"/>
        <v>7227543.2772513805</v>
      </c>
      <c r="L63">
        <f t="shared" si="10"/>
        <v>0</v>
      </c>
      <c r="M63">
        <f t="shared" si="11"/>
        <v>13231583.167694548</v>
      </c>
      <c r="N63">
        <f t="shared" si="12"/>
        <v>4100848.6824344778</v>
      </c>
      <c r="O63">
        <f t="shared" si="13"/>
        <v>0</v>
      </c>
      <c r="P63">
        <f t="shared" si="14"/>
        <v>-430449.55654945032</v>
      </c>
      <c r="Q63">
        <f t="shared" si="15"/>
        <v>24045546.962018598</v>
      </c>
    </row>
    <row r="64" spans="1:17">
      <c r="A64" s="2">
        <v>40238</v>
      </c>
      <c r="B64" s="17">
        <v>21856743.573333338</v>
      </c>
      <c r="C64">
        <v>450.2</v>
      </c>
      <c r="D64">
        <v>0</v>
      </c>
      <c r="E64">
        <v>242.7</v>
      </c>
      <c r="F64">
        <v>23</v>
      </c>
      <c r="G64">
        <v>1</v>
      </c>
      <c r="H64">
        <v>63</v>
      </c>
      <c r="J64">
        <f t="shared" si="8"/>
        <v>-83978.6088123589</v>
      </c>
      <c r="K64">
        <f t="shared" si="9"/>
        <v>5137101.331573369</v>
      </c>
      <c r="L64">
        <f t="shared" si="10"/>
        <v>0</v>
      </c>
      <c r="M64">
        <f t="shared" si="11"/>
        <v>13086003.401790816</v>
      </c>
      <c r="N64">
        <f t="shared" si="12"/>
        <v>4964185.2471575262</v>
      </c>
      <c r="O64">
        <f t="shared" si="13"/>
        <v>-832374.55716404796</v>
      </c>
      <c r="P64">
        <f t="shared" si="14"/>
        <v>-437392.29133250593</v>
      </c>
      <c r="Q64">
        <f t="shared" si="15"/>
        <v>21833544.523212798</v>
      </c>
    </row>
    <row r="65" spans="1:17">
      <c r="A65" s="2">
        <v>40269</v>
      </c>
      <c r="B65" s="17">
        <v>18311020.943333331</v>
      </c>
      <c r="C65">
        <v>236.4</v>
      </c>
      <c r="D65">
        <v>0</v>
      </c>
      <c r="E65">
        <v>248.3</v>
      </c>
      <c r="F65">
        <v>20</v>
      </c>
      <c r="G65">
        <v>1</v>
      </c>
      <c r="H65">
        <v>64</v>
      </c>
      <c r="J65">
        <f t="shared" si="8"/>
        <v>-83978.6088123589</v>
      </c>
      <c r="K65">
        <f t="shared" si="9"/>
        <v>2697491.6809949898</v>
      </c>
      <c r="L65">
        <f t="shared" si="10"/>
        <v>0</v>
      </c>
      <c r="M65">
        <f t="shared" si="11"/>
        <v>13387946.619961517</v>
      </c>
      <c r="N65">
        <f t="shared" si="12"/>
        <v>4316682.8236152399</v>
      </c>
      <c r="O65">
        <f t="shared" si="13"/>
        <v>-832374.55716404796</v>
      </c>
      <c r="P65">
        <f t="shared" si="14"/>
        <v>-444335.0261155616</v>
      </c>
      <c r="Q65">
        <f t="shared" si="15"/>
        <v>19041432.932479776</v>
      </c>
    </row>
    <row r="66" spans="1:17">
      <c r="A66" s="2">
        <v>40299</v>
      </c>
      <c r="B66" s="17">
        <v>19813333.883333333</v>
      </c>
      <c r="C66">
        <v>121.1</v>
      </c>
      <c r="D66">
        <v>34.9</v>
      </c>
      <c r="E66">
        <v>253.5</v>
      </c>
      <c r="F66">
        <v>20</v>
      </c>
      <c r="G66">
        <v>1</v>
      </c>
      <c r="H66">
        <v>65</v>
      </c>
      <c r="J66">
        <f t="shared" ref="J66:J97" si="16">const</f>
        <v>-83978.6088123589</v>
      </c>
      <c r="K66">
        <f t="shared" ref="K66:K97" si="17">LondonHDD*C66</f>
        <v>1381836.8974978563</v>
      </c>
      <c r="L66">
        <f t="shared" ref="L66:L97" si="18">LondonCDD*D66</f>
        <v>1552661.183150501</v>
      </c>
      <c r="M66">
        <f t="shared" ref="M66:M97" si="19">LONFTE*E66</f>
        <v>13668322.465405736</v>
      </c>
      <c r="N66">
        <f t="shared" ref="N66:N97" si="20">PeakDays*F66</f>
        <v>4316682.8236152399</v>
      </c>
      <c r="O66">
        <f t="shared" ref="O66:O97" si="21">Shoulder1*G66</f>
        <v>-832374.55716404796</v>
      </c>
      <c r="P66">
        <f t="shared" ref="P66:P97" si="22">Increment*H66</f>
        <v>-451277.76089861727</v>
      </c>
      <c r="Q66">
        <f t="shared" ref="Q66:Q97" si="23">SUM(J66:P66)</f>
        <v>19551872.442794312</v>
      </c>
    </row>
    <row r="67" spans="1:17">
      <c r="A67" s="2">
        <v>40330</v>
      </c>
      <c r="B67" s="17">
        <v>20211623.123333335</v>
      </c>
      <c r="C67">
        <v>23.6</v>
      </c>
      <c r="D67">
        <v>57.5</v>
      </c>
      <c r="E67">
        <v>260</v>
      </c>
      <c r="F67">
        <v>22</v>
      </c>
      <c r="G67">
        <v>0</v>
      </c>
      <c r="H67">
        <v>66</v>
      </c>
      <c r="J67">
        <f t="shared" si="16"/>
        <v>-83978.6088123589</v>
      </c>
      <c r="K67">
        <f t="shared" si="17"/>
        <v>269292.73972708022</v>
      </c>
      <c r="L67">
        <f t="shared" si="18"/>
        <v>2558109.3991734614</v>
      </c>
      <c r="M67">
        <f t="shared" si="19"/>
        <v>14018792.272211011</v>
      </c>
      <c r="N67">
        <f t="shared" si="20"/>
        <v>4748351.1059767641</v>
      </c>
      <c r="O67">
        <f t="shared" si="21"/>
        <v>0</v>
      </c>
      <c r="P67">
        <f t="shared" si="22"/>
        <v>-458220.49568167288</v>
      </c>
      <c r="Q67">
        <f t="shared" si="23"/>
        <v>21052346.412594285</v>
      </c>
    </row>
    <row r="68" spans="1:17">
      <c r="A68" s="2">
        <v>40360</v>
      </c>
      <c r="B68" s="17">
        <v>24129649.153333332</v>
      </c>
      <c r="C68">
        <v>5.6</v>
      </c>
      <c r="D68">
        <v>129.69999999999999</v>
      </c>
      <c r="E68">
        <v>261.7</v>
      </c>
      <c r="F68">
        <v>21</v>
      </c>
      <c r="G68">
        <v>0</v>
      </c>
      <c r="H68">
        <v>67</v>
      </c>
      <c r="J68">
        <f t="shared" si="16"/>
        <v>-83978.6088123589</v>
      </c>
      <c r="K68">
        <f t="shared" si="17"/>
        <v>63899.972138629193</v>
      </c>
      <c r="L68">
        <f t="shared" si="18"/>
        <v>5770205.0273530073</v>
      </c>
      <c r="M68">
        <f t="shared" si="19"/>
        <v>14110453.606298545</v>
      </c>
      <c r="N68">
        <f t="shared" si="20"/>
        <v>4532516.964796002</v>
      </c>
      <c r="O68">
        <f t="shared" si="21"/>
        <v>0</v>
      </c>
      <c r="P68">
        <f t="shared" si="22"/>
        <v>-465163.23046472855</v>
      </c>
      <c r="Q68">
        <f t="shared" si="23"/>
        <v>23927933.731309094</v>
      </c>
    </row>
    <row r="69" spans="1:17">
      <c r="A69" s="2">
        <v>40391</v>
      </c>
      <c r="B69" s="17">
        <v>23362004.293333333</v>
      </c>
      <c r="C69">
        <v>6</v>
      </c>
      <c r="D69">
        <v>121.7</v>
      </c>
      <c r="E69">
        <v>259.39999999999998</v>
      </c>
      <c r="F69">
        <v>21</v>
      </c>
      <c r="G69">
        <v>0</v>
      </c>
      <c r="H69">
        <v>68</v>
      </c>
      <c r="J69">
        <f t="shared" si="16"/>
        <v>-83978.6088123589</v>
      </c>
      <c r="K69">
        <f t="shared" si="17"/>
        <v>68464.255862816994</v>
      </c>
      <c r="L69">
        <f t="shared" si="18"/>
        <v>5414294.1544245267</v>
      </c>
      <c r="M69">
        <f t="shared" si="19"/>
        <v>13986441.213121293</v>
      </c>
      <c r="N69">
        <f t="shared" si="20"/>
        <v>4532516.964796002</v>
      </c>
      <c r="O69">
        <f t="shared" si="21"/>
        <v>0</v>
      </c>
      <c r="P69">
        <f t="shared" si="22"/>
        <v>-472105.96524778422</v>
      </c>
      <c r="Q69">
        <f t="shared" si="23"/>
        <v>23445632.014144495</v>
      </c>
    </row>
    <row r="70" spans="1:17">
      <c r="A70" s="2">
        <v>40422</v>
      </c>
      <c r="B70" s="17">
        <v>18923454.90333334</v>
      </c>
      <c r="C70">
        <v>87.9</v>
      </c>
      <c r="D70">
        <v>24.1</v>
      </c>
      <c r="E70">
        <v>253.5</v>
      </c>
      <c r="F70">
        <v>21</v>
      </c>
      <c r="G70">
        <v>1</v>
      </c>
      <c r="H70">
        <v>69</v>
      </c>
      <c r="J70">
        <f t="shared" si="16"/>
        <v>-83978.6088123589</v>
      </c>
      <c r="K70">
        <f t="shared" si="17"/>
        <v>1003001.3483902691</v>
      </c>
      <c r="L70">
        <f t="shared" si="18"/>
        <v>1072181.5046970509</v>
      </c>
      <c r="M70">
        <f t="shared" si="19"/>
        <v>13668322.465405736</v>
      </c>
      <c r="N70">
        <f t="shared" si="20"/>
        <v>4532516.964796002</v>
      </c>
      <c r="O70">
        <f t="shared" si="21"/>
        <v>-832374.55716404796</v>
      </c>
      <c r="P70">
        <f t="shared" si="22"/>
        <v>-479048.70003083983</v>
      </c>
      <c r="Q70">
        <f t="shared" si="23"/>
        <v>18880620.41728181</v>
      </c>
    </row>
    <row r="71" spans="1:17">
      <c r="A71" s="2">
        <v>40452</v>
      </c>
      <c r="B71" s="17">
        <v>19435090.90333334</v>
      </c>
      <c r="C71">
        <v>239.5</v>
      </c>
      <c r="D71">
        <v>0</v>
      </c>
      <c r="E71">
        <v>248.3</v>
      </c>
      <c r="F71">
        <v>20</v>
      </c>
      <c r="G71">
        <v>1</v>
      </c>
      <c r="H71">
        <v>70</v>
      </c>
      <c r="J71">
        <f t="shared" si="16"/>
        <v>-83978.6088123589</v>
      </c>
      <c r="K71">
        <f t="shared" si="17"/>
        <v>2732864.8798574451</v>
      </c>
      <c r="L71">
        <f t="shared" si="18"/>
        <v>0</v>
      </c>
      <c r="M71">
        <f t="shared" si="19"/>
        <v>13387946.619961517</v>
      </c>
      <c r="N71">
        <f t="shared" si="20"/>
        <v>4316682.8236152399</v>
      </c>
      <c r="O71">
        <f t="shared" si="21"/>
        <v>-832374.55716404796</v>
      </c>
      <c r="P71">
        <f t="shared" si="22"/>
        <v>-485991.4348138955</v>
      </c>
      <c r="Q71">
        <f t="shared" si="23"/>
        <v>19035149.722643901</v>
      </c>
    </row>
    <row r="72" spans="1:17">
      <c r="A72" s="2">
        <v>40483</v>
      </c>
      <c r="B72" s="17">
        <v>21055943.953333341</v>
      </c>
      <c r="C72">
        <v>413.6</v>
      </c>
      <c r="D72">
        <v>0</v>
      </c>
      <c r="E72">
        <v>249.7</v>
      </c>
      <c r="F72">
        <v>22</v>
      </c>
      <c r="G72">
        <v>1</v>
      </c>
      <c r="H72">
        <v>71</v>
      </c>
      <c r="J72">
        <f t="shared" si="16"/>
        <v>-83978.6088123589</v>
      </c>
      <c r="K72">
        <f t="shared" si="17"/>
        <v>4719469.3708101856</v>
      </c>
      <c r="L72">
        <f t="shared" si="18"/>
        <v>0</v>
      </c>
      <c r="M72">
        <f t="shared" si="19"/>
        <v>13463432.424504191</v>
      </c>
      <c r="N72">
        <f t="shared" si="20"/>
        <v>4748351.1059767641</v>
      </c>
      <c r="O72">
        <f t="shared" si="21"/>
        <v>-832374.55716404796</v>
      </c>
      <c r="P72">
        <f t="shared" si="22"/>
        <v>-492934.16959695116</v>
      </c>
      <c r="Q72">
        <f t="shared" si="23"/>
        <v>21521965.565717783</v>
      </c>
    </row>
    <row r="73" spans="1:17">
      <c r="A73" s="2">
        <v>40513</v>
      </c>
      <c r="B73" s="17">
        <v>25379014.213333335</v>
      </c>
      <c r="C73">
        <v>713.5</v>
      </c>
      <c r="D73">
        <v>0</v>
      </c>
      <c r="E73">
        <v>251.5</v>
      </c>
      <c r="F73">
        <v>21</v>
      </c>
      <c r="G73">
        <v>0</v>
      </c>
      <c r="H73">
        <v>72</v>
      </c>
      <c r="J73">
        <f t="shared" si="16"/>
        <v>-83978.6088123589</v>
      </c>
      <c r="K73">
        <f t="shared" si="17"/>
        <v>8141541.0930199884</v>
      </c>
      <c r="L73">
        <f t="shared" si="18"/>
        <v>0</v>
      </c>
      <c r="M73">
        <f t="shared" si="19"/>
        <v>13560485.601773344</v>
      </c>
      <c r="N73">
        <f t="shared" si="20"/>
        <v>4532516.964796002</v>
      </c>
      <c r="O73">
        <f t="shared" si="21"/>
        <v>0</v>
      </c>
      <c r="P73">
        <f t="shared" si="22"/>
        <v>-499876.90438000683</v>
      </c>
      <c r="Q73">
        <f t="shared" si="23"/>
        <v>25650688.146396969</v>
      </c>
    </row>
    <row r="74" spans="1:17">
      <c r="A74" s="2">
        <v>40544</v>
      </c>
      <c r="B74" s="17">
        <v>25968288.383333337</v>
      </c>
      <c r="C74">
        <v>798.8</v>
      </c>
      <c r="D74">
        <v>0</v>
      </c>
      <c r="E74">
        <v>251.6</v>
      </c>
      <c r="F74">
        <v>20</v>
      </c>
      <c r="G74">
        <v>0</v>
      </c>
      <c r="H74">
        <v>73</v>
      </c>
      <c r="J74">
        <f t="shared" si="16"/>
        <v>-83978.6088123589</v>
      </c>
      <c r="K74">
        <f t="shared" si="17"/>
        <v>9114874.5972030349</v>
      </c>
      <c r="L74">
        <f t="shared" si="18"/>
        <v>0</v>
      </c>
      <c r="M74">
        <f t="shared" si="19"/>
        <v>13565877.444954963</v>
      </c>
      <c r="N74">
        <f t="shared" si="20"/>
        <v>4316682.8236152399</v>
      </c>
      <c r="O74">
        <f t="shared" si="21"/>
        <v>0</v>
      </c>
      <c r="P74">
        <f t="shared" si="22"/>
        <v>-506819.63916306244</v>
      </c>
      <c r="Q74">
        <f t="shared" si="23"/>
        <v>26406636.617797814</v>
      </c>
    </row>
    <row r="75" spans="1:17">
      <c r="A75" s="2">
        <v>40575</v>
      </c>
      <c r="B75" s="17">
        <v>22895626.133333344</v>
      </c>
      <c r="C75">
        <v>677.8</v>
      </c>
      <c r="D75">
        <v>0</v>
      </c>
      <c r="E75">
        <v>250.6</v>
      </c>
      <c r="F75">
        <v>19</v>
      </c>
      <c r="G75">
        <v>0</v>
      </c>
      <c r="H75">
        <v>74</v>
      </c>
      <c r="J75">
        <f t="shared" si="16"/>
        <v>-83978.6088123589</v>
      </c>
      <c r="K75">
        <f t="shared" si="17"/>
        <v>7734178.7706362261</v>
      </c>
      <c r="L75">
        <f t="shared" si="18"/>
        <v>0</v>
      </c>
      <c r="M75">
        <f t="shared" si="19"/>
        <v>13511959.013138767</v>
      </c>
      <c r="N75">
        <f t="shared" si="20"/>
        <v>4100848.6824344778</v>
      </c>
      <c r="O75">
        <f t="shared" si="21"/>
        <v>0</v>
      </c>
      <c r="P75">
        <f t="shared" si="22"/>
        <v>-513762.37394611811</v>
      </c>
      <c r="Q75">
        <f t="shared" si="23"/>
        <v>24749245.48345099</v>
      </c>
    </row>
    <row r="76" spans="1:17">
      <c r="A76" s="2">
        <v>40603</v>
      </c>
      <c r="B76" s="17">
        <v>23442172.173333336</v>
      </c>
      <c r="C76">
        <v>599.6</v>
      </c>
      <c r="D76">
        <v>0</v>
      </c>
      <c r="E76">
        <v>251.7</v>
      </c>
      <c r="F76">
        <v>23</v>
      </c>
      <c r="G76">
        <v>1</v>
      </c>
      <c r="H76">
        <v>75</v>
      </c>
      <c r="J76">
        <f t="shared" si="16"/>
        <v>-83978.6088123589</v>
      </c>
      <c r="K76">
        <f t="shared" si="17"/>
        <v>6841861.3025575122</v>
      </c>
      <c r="L76">
        <f t="shared" si="18"/>
        <v>0</v>
      </c>
      <c r="M76">
        <f t="shared" si="19"/>
        <v>13571269.288136583</v>
      </c>
      <c r="N76">
        <f t="shared" si="20"/>
        <v>4964185.2471575262</v>
      </c>
      <c r="O76">
        <f t="shared" si="21"/>
        <v>-832374.55716404796</v>
      </c>
      <c r="P76">
        <f t="shared" si="22"/>
        <v>-520705.10872917378</v>
      </c>
      <c r="Q76">
        <f t="shared" si="23"/>
        <v>23940257.563146044</v>
      </c>
    </row>
    <row r="77" spans="1:17">
      <c r="A77" s="2">
        <v>40634</v>
      </c>
      <c r="B77" s="17">
        <v>19943782.243333336</v>
      </c>
      <c r="C77">
        <v>330.4</v>
      </c>
      <c r="D77">
        <v>0</v>
      </c>
      <c r="E77">
        <v>255.1</v>
      </c>
      <c r="F77">
        <v>19</v>
      </c>
      <c r="G77">
        <v>1</v>
      </c>
      <c r="H77">
        <v>76</v>
      </c>
      <c r="J77">
        <f t="shared" si="16"/>
        <v>-83978.6088123589</v>
      </c>
      <c r="K77">
        <f t="shared" si="17"/>
        <v>3770098.3561791223</v>
      </c>
      <c r="L77">
        <f t="shared" si="18"/>
        <v>0</v>
      </c>
      <c r="M77">
        <f t="shared" si="19"/>
        <v>13754591.956311651</v>
      </c>
      <c r="N77">
        <f t="shared" si="20"/>
        <v>4100848.6824344778</v>
      </c>
      <c r="O77">
        <f t="shared" si="21"/>
        <v>-832374.55716404796</v>
      </c>
      <c r="P77">
        <f t="shared" si="22"/>
        <v>-527647.84351222939</v>
      </c>
      <c r="Q77">
        <f t="shared" si="23"/>
        <v>20181537.985436615</v>
      </c>
    </row>
    <row r="78" spans="1:17">
      <c r="A78" s="2">
        <v>40664</v>
      </c>
      <c r="B78" s="17">
        <v>19207800.74333334</v>
      </c>
      <c r="C78">
        <v>126.4</v>
      </c>
      <c r="D78">
        <v>17.399999999999999</v>
      </c>
      <c r="E78">
        <v>257.5</v>
      </c>
      <c r="F78">
        <v>21</v>
      </c>
      <c r="G78">
        <v>1</v>
      </c>
      <c r="H78">
        <v>77</v>
      </c>
      <c r="J78">
        <f t="shared" si="16"/>
        <v>-83978.6088123589</v>
      </c>
      <c r="K78">
        <f t="shared" si="17"/>
        <v>1442313.6568433449</v>
      </c>
      <c r="L78">
        <f t="shared" si="18"/>
        <v>774106.14861944749</v>
      </c>
      <c r="M78">
        <f t="shared" si="19"/>
        <v>13883996.192670522</v>
      </c>
      <c r="N78">
        <f t="shared" si="20"/>
        <v>4532516.964796002</v>
      </c>
      <c r="O78">
        <f t="shared" si="21"/>
        <v>-832374.55716404796</v>
      </c>
      <c r="P78">
        <f t="shared" si="22"/>
        <v>-534590.578295285</v>
      </c>
      <c r="Q78">
        <f t="shared" si="23"/>
        <v>19181989.218657624</v>
      </c>
    </row>
    <row r="79" spans="1:17">
      <c r="A79" s="2">
        <v>40695</v>
      </c>
      <c r="B79" s="17">
        <v>19760831.673333336</v>
      </c>
      <c r="C79">
        <v>27</v>
      </c>
      <c r="D79">
        <v>39.6</v>
      </c>
      <c r="E79">
        <v>258.8</v>
      </c>
      <c r="F79">
        <v>22</v>
      </c>
      <c r="G79">
        <v>0</v>
      </c>
      <c r="H79">
        <v>78</v>
      </c>
      <c r="J79">
        <f t="shared" si="16"/>
        <v>-83978.6088123589</v>
      </c>
      <c r="K79">
        <f t="shared" si="17"/>
        <v>308089.1513826765</v>
      </c>
      <c r="L79">
        <f t="shared" si="18"/>
        <v>1761758.8209959841</v>
      </c>
      <c r="M79">
        <f t="shared" si="19"/>
        <v>13954090.154031577</v>
      </c>
      <c r="N79">
        <f t="shared" si="20"/>
        <v>4748351.1059767641</v>
      </c>
      <c r="O79">
        <f t="shared" si="21"/>
        <v>0</v>
      </c>
      <c r="P79">
        <f t="shared" si="22"/>
        <v>-541533.31307834073</v>
      </c>
      <c r="Q79">
        <f t="shared" si="23"/>
        <v>20146777.310496304</v>
      </c>
    </row>
    <row r="80" spans="1:17">
      <c r="A80" s="2">
        <v>40725</v>
      </c>
      <c r="B80" s="17">
        <v>25169327.073333334</v>
      </c>
      <c r="C80">
        <v>0</v>
      </c>
      <c r="D80">
        <v>160.9</v>
      </c>
      <c r="E80">
        <v>261.3</v>
      </c>
      <c r="F80">
        <v>20</v>
      </c>
      <c r="G80">
        <v>0</v>
      </c>
      <c r="H80">
        <v>79</v>
      </c>
      <c r="J80">
        <f t="shared" si="16"/>
        <v>-83978.6088123589</v>
      </c>
      <c r="K80">
        <f t="shared" si="17"/>
        <v>0</v>
      </c>
      <c r="L80">
        <f t="shared" si="18"/>
        <v>7158257.4317740863</v>
      </c>
      <c r="M80">
        <f t="shared" si="19"/>
        <v>14088886.233572068</v>
      </c>
      <c r="N80">
        <f t="shared" si="20"/>
        <v>4316682.8236152399</v>
      </c>
      <c r="O80">
        <f t="shared" si="21"/>
        <v>0</v>
      </c>
      <c r="P80">
        <f t="shared" si="22"/>
        <v>-548476.04786139634</v>
      </c>
      <c r="Q80">
        <f t="shared" si="23"/>
        <v>24931371.832287639</v>
      </c>
    </row>
    <row r="81" spans="1:17">
      <c r="A81" s="2">
        <v>40756</v>
      </c>
      <c r="B81" s="17">
        <v>22460865.073333338</v>
      </c>
      <c r="C81">
        <v>1.5</v>
      </c>
      <c r="D81">
        <v>82.9</v>
      </c>
      <c r="E81">
        <v>263.60000000000002</v>
      </c>
      <c r="F81">
        <v>22</v>
      </c>
      <c r="G81">
        <v>0</v>
      </c>
      <c r="H81">
        <v>80</v>
      </c>
      <c r="J81">
        <f t="shared" si="16"/>
        <v>-83978.6088123589</v>
      </c>
      <c r="K81">
        <f t="shared" si="17"/>
        <v>17116.063965704248</v>
      </c>
      <c r="L81">
        <f t="shared" si="18"/>
        <v>3688126.4207213908</v>
      </c>
      <c r="M81">
        <f t="shared" si="19"/>
        <v>14212898.62674932</v>
      </c>
      <c r="N81">
        <f t="shared" si="20"/>
        <v>4748351.1059767641</v>
      </c>
      <c r="O81">
        <f t="shared" si="21"/>
        <v>0</v>
      </c>
      <c r="P81">
        <f t="shared" si="22"/>
        <v>-555418.78264445206</v>
      </c>
      <c r="Q81">
        <f t="shared" si="23"/>
        <v>22027094.825956371</v>
      </c>
    </row>
    <row r="82" spans="1:17">
      <c r="A82" s="2">
        <v>40787</v>
      </c>
      <c r="B82" s="17">
        <v>19343184.393333334</v>
      </c>
      <c r="C82">
        <v>71.900000000000006</v>
      </c>
      <c r="D82">
        <v>29</v>
      </c>
      <c r="E82">
        <v>264.8</v>
      </c>
      <c r="F82">
        <v>21</v>
      </c>
      <c r="G82">
        <v>1</v>
      </c>
      <c r="H82">
        <v>81</v>
      </c>
      <c r="J82">
        <f t="shared" si="16"/>
        <v>-83978.6088123589</v>
      </c>
      <c r="K82">
        <f t="shared" si="17"/>
        <v>820429.99942275707</v>
      </c>
      <c r="L82">
        <f t="shared" si="18"/>
        <v>1290176.9143657458</v>
      </c>
      <c r="M82">
        <f t="shared" si="19"/>
        <v>14277600.744928755</v>
      </c>
      <c r="N82">
        <f t="shared" si="20"/>
        <v>4532516.964796002</v>
      </c>
      <c r="O82">
        <f t="shared" si="21"/>
        <v>-832374.55716404796</v>
      </c>
      <c r="P82">
        <f t="shared" si="22"/>
        <v>-562361.51742750767</v>
      </c>
      <c r="Q82">
        <f t="shared" si="23"/>
        <v>19442009.940109346</v>
      </c>
    </row>
    <row r="83" spans="1:17">
      <c r="A83" s="2">
        <v>40817</v>
      </c>
      <c r="B83" s="17">
        <v>19754696.887333337</v>
      </c>
      <c r="C83">
        <v>234.6</v>
      </c>
      <c r="D83">
        <v>0</v>
      </c>
      <c r="E83">
        <v>260.3</v>
      </c>
      <c r="F83">
        <v>20</v>
      </c>
      <c r="G83">
        <v>1</v>
      </c>
      <c r="H83">
        <v>82</v>
      </c>
      <c r="J83">
        <f t="shared" si="16"/>
        <v>-83978.6088123589</v>
      </c>
      <c r="K83">
        <f t="shared" si="17"/>
        <v>2676952.4042361444</v>
      </c>
      <c r="L83">
        <f t="shared" si="18"/>
        <v>0</v>
      </c>
      <c r="M83">
        <f t="shared" si="19"/>
        <v>14034967.801755872</v>
      </c>
      <c r="N83">
        <f t="shared" si="20"/>
        <v>4316682.8236152399</v>
      </c>
      <c r="O83">
        <f t="shared" si="21"/>
        <v>-832374.55716404796</v>
      </c>
      <c r="P83">
        <f t="shared" si="22"/>
        <v>-569304.25221056328</v>
      </c>
      <c r="Q83">
        <f t="shared" si="23"/>
        <v>19542945.611420285</v>
      </c>
    </row>
    <row r="84" spans="1:17">
      <c r="A84" s="2">
        <v>40848</v>
      </c>
      <c r="B84" s="17">
        <v>20484671.063333333</v>
      </c>
      <c r="C84">
        <v>347.9</v>
      </c>
      <c r="D84">
        <v>0</v>
      </c>
      <c r="E84">
        <v>254.2</v>
      </c>
      <c r="F84">
        <v>22</v>
      </c>
      <c r="G84">
        <v>1</v>
      </c>
      <c r="H84">
        <v>83</v>
      </c>
      <c r="J84">
        <f t="shared" si="16"/>
        <v>-83978.6088123589</v>
      </c>
      <c r="K84">
        <f t="shared" si="17"/>
        <v>3969785.7691123388</v>
      </c>
      <c r="L84">
        <f t="shared" si="18"/>
        <v>0</v>
      </c>
      <c r="M84">
        <f t="shared" si="19"/>
        <v>13706065.367677074</v>
      </c>
      <c r="N84">
        <f t="shared" si="20"/>
        <v>4748351.1059767641</v>
      </c>
      <c r="O84">
        <f t="shared" si="21"/>
        <v>-832374.55716404796</v>
      </c>
      <c r="P84">
        <f t="shared" si="22"/>
        <v>-576246.98699361901</v>
      </c>
      <c r="Q84">
        <f t="shared" si="23"/>
        <v>20931602.089796152</v>
      </c>
    </row>
    <row r="85" spans="1:17">
      <c r="A85" s="2">
        <v>40878</v>
      </c>
      <c r="B85" s="17">
        <v>24136908.163333334</v>
      </c>
      <c r="C85">
        <v>548.4</v>
      </c>
      <c r="D85">
        <v>0</v>
      </c>
      <c r="E85">
        <v>252.5</v>
      </c>
      <c r="F85">
        <v>20</v>
      </c>
      <c r="G85">
        <v>0</v>
      </c>
      <c r="H85">
        <v>84</v>
      </c>
      <c r="J85">
        <f t="shared" si="16"/>
        <v>-83978.6088123589</v>
      </c>
      <c r="K85">
        <f t="shared" si="17"/>
        <v>6257632.9858614737</v>
      </c>
      <c r="L85">
        <f t="shared" si="18"/>
        <v>0</v>
      </c>
      <c r="M85">
        <f t="shared" si="19"/>
        <v>13614404.03358954</v>
      </c>
      <c r="N85">
        <f t="shared" si="20"/>
        <v>4316682.8236152399</v>
      </c>
      <c r="O85">
        <f t="shared" si="21"/>
        <v>0</v>
      </c>
      <c r="P85">
        <f t="shared" si="22"/>
        <v>-583189.72177667462</v>
      </c>
      <c r="Q85">
        <f t="shared" si="23"/>
        <v>23521551.512477215</v>
      </c>
    </row>
    <row r="86" spans="1:17">
      <c r="A86" s="2">
        <v>40909</v>
      </c>
      <c r="B86" s="17">
        <v>24503624.296666659</v>
      </c>
      <c r="C86">
        <v>644.79999999999995</v>
      </c>
      <c r="D86">
        <v>0</v>
      </c>
      <c r="E86">
        <v>250.9</v>
      </c>
      <c r="F86">
        <v>21</v>
      </c>
      <c r="G86">
        <v>0</v>
      </c>
      <c r="H86">
        <v>85</v>
      </c>
      <c r="J86">
        <f t="shared" si="16"/>
        <v>-83978.6088123589</v>
      </c>
      <c r="K86">
        <f t="shared" si="17"/>
        <v>7357625.3633907326</v>
      </c>
      <c r="L86">
        <f t="shared" si="18"/>
        <v>0</v>
      </c>
      <c r="M86">
        <f t="shared" si="19"/>
        <v>13528134.542683627</v>
      </c>
      <c r="N86">
        <f t="shared" si="20"/>
        <v>4532516.964796002</v>
      </c>
      <c r="O86">
        <f t="shared" si="21"/>
        <v>0</v>
      </c>
      <c r="P86">
        <f t="shared" si="22"/>
        <v>-590132.45655973023</v>
      </c>
      <c r="Q86">
        <f t="shared" si="23"/>
        <v>24744165.805498276</v>
      </c>
    </row>
    <row r="87" spans="1:17">
      <c r="A87" s="2">
        <v>40940</v>
      </c>
      <c r="B87" s="17">
        <v>21864892.256666664</v>
      </c>
      <c r="C87">
        <v>553</v>
      </c>
      <c r="D87">
        <v>0</v>
      </c>
      <c r="E87">
        <v>248.9</v>
      </c>
      <c r="F87">
        <v>20</v>
      </c>
      <c r="G87">
        <v>0</v>
      </c>
      <c r="H87">
        <v>86</v>
      </c>
      <c r="J87">
        <f t="shared" si="16"/>
        <v>-83978.6088123589</v>
      </c>
      <c r="K87">
        <f t="shared" si="17"/>
        <v>6310122.2486896329</v>
      </c>
      <c r="L87">
        <f t="shared" si="18"/>
        <v>0</v>
      </c>
      <c r="M87">
        <f t="shared" si="19"/>
        <v>13420297.679051235</v>
      </c>
      <c r="N87">
        <f t="shared" si="20"/>
        <v>4316682.8236152399</v>
      </c>
      <c r="O87">
        <f t="shared" si="21"/>
        <v>0</v>
      </c>
      <c r="P87">
        <f t="shared" si="22"/>
        <v>-597075.19134278595</v>
      </c>
      <c r="Q87">
        <f t="shared" si="23"/>
        <v>23366048.951200962</v>
      </c>
    </row>
    <row r="88" spans="1:17">
      <c r="A88" s="2">
        <v>40969</v>
      </c>
      <c r="B88" s="17">
        <v>20378098.906666666</v>
      </c>
      <c r="C88">
        <v>331.1</v>
      </c>
      <c r="D88">
        <v>2.2000000000000002</v>
      </c>
      <c r="E88">
        <v>246.3</v>
      </c>
      <c r="F88">
        <v>22</v>
      </c>
      <c r="G88">
        <v>1</v>
      </c>
      <c r="H88">
        <v>87</v>
      </c>
      <c r="J88">
        <f t="shared" si="16"/>
        <v>-83978.6088123589</v>
      </c>
      <c r="K88">
        <f t="shared" si="17"/>
        <v>3778085.8526964514</v>
      </c>
      <c r="L88">
        <f t="shared" si="18"/>
        <v>97875.490055332455</v>
      </c>
      <c r="M88">
        <f t="shared" si="19"/>
        <v>13280109.756329125</v>
      </c>
      <c r="N88">
        <f t="shared" si="20"/>
        <v>4748351.1059767641</v>
      </c>
      <c r="O88">
        <f t="shared" si="21"/>
        <v>-832374.55716404796</v>
      </c>
      <c r="P88">
        <f t="shared" si="22"/>
        <v>-604017.92612584156</v>
      </c>
      <c r="Q88">
        <f t="shared" si="23"/>
        <v>20384051.112955425</v>
      </c>
    </row>
    <row r="89" spans="1:17">
      <c r="A89" s="2">
        <v>41000</v>
      </c>
      <c r="B89" s="17">
        <v>18775059.906666663</v>
      </c>
      <c r="C89">
        <v>334.6</v>
      </c>
      <c r="D89">
        <v>0</v>
      </c>
      <c r="E89">
        <v>252</v>
      </c>
      <c r="F89">
        <v>19</v>
      </c>
      <c r="G89">
        <v>1</v>
      </c>
      <c r="H89">
        <v>88</v>
      </c>
      <c r="J89">
        <f t="shared" si="16"/>
        <v>-83978.6088123589</v>
      </c>
      <c r="K89">
        <f t="shared" si="17"/>
        <v>3818023.335283095</v>
      </c>
      <c r="L89">
        <f t="shared" si="18"/>
        <v>0</v>
      </c>
      <c r="M89">
        <f t="shared" si="19"/>
        <v>13587444.817681443</v>
      </c>
      <c r="N89">
        <f t="shared" si="20"/>
        <v>4100848.6824344778</v>
      </c>
      <c r="O89">
        <f t="shared" si="21"/>
        <v>-832374.55716404796</v>
      </c>
      <c r="P89">
        <f t="shared" si="22"/>
        <v>-610960.66090889717</v>
      </c>
      <c r="Q89">
        <f t="shared" si="23"/>
        <v>19979003.008513711</v>
      </c>
    </row>
    <row r="90" spans="1:17">
      <c r="A90" s="2">
        <v>41030</v>
      </c>
      <c r="B90" s="17">
        <v>18685878.536666665</v>
      </c>
      <c r="C90">
        <v>87.2</v>
      </c>
      <c r="D90">
        <v>28.5</v>
      </c>
      <c r="E90">
        <v>258.5</v>
      </c>
      <c r="F90">
        <v>22</v>
      </c>
      <c r="G90">
        <v>1</v>
      </c>
      <c r="H90">
        <v>89</v>
      </c>
      <c r="J90">
        <f t="shared" si="16"/>
        <v>-83978.6088123589</v>
      </c>
      <c r="K90">
        <f t="shared" si="17"/>
        <v>995013.85187294043</v>
      </c>
      <c r="L90">
        <f t="shared" si="18"/>
        <v>1267932.4848077158</v>
      </c>
      <c r="M90">
        <f t="shared" si="19"/>
        <v>13937914.624486718</v>
      </c>
      <c r="N90">
        <f t="shared" si="20"/>
        <v>4748351.1059767641</v>
      </c>
      <c r="O90">
        <f t="shared" si="21"/>
        <v>-832374.55716404796</v>
      </c>
      <c r="P90">
        <f t="shared" si="22"/>
        <v>-617903.3956919529</v>
      </c>
      <c r="Q90">
        <f t="shared" si="23"/>
        <v>19414955.505475778</v>
      </c>
    </row>
    <row r="91" spans="1:17">
      <c r="A91" s="2">
        <v>41061</v>
      </c>
      <c r="B91" s="17">
        <v>20735989.536666665</v>
      </c>
      <c r="C91">
        <v>28.2</v>
      </c>
      <c r="D91">
        <v>81.7</v>
      </c>
      <c r="E91">
        <v>263.39999999999998</v>
      </c>
      <c r="F91">
        <v>21</v>
      </c>
      <c r="G91">
        <v>0</v>
      </c>
      <c r="H91">
        <v>90</v>
      </c>
      <c r="J91">
        <f t="shared" si="16"/>
        <v>-83978.6088123589</v>
      </c>
      <c r="K91">
        <f t="shared" si="17"/>
        <v>321782.00255523989</v>
      </c>
      <c r="L91">
        <f t="shared" si="18"/>
        <v>3634739.7897821185</v>
      </c>
      <c r="M91">
        <f t="shared" si="19"/>
        <v>14202114.940386077</v>
      </c>
      <c r="N91">
        <f t="shared" si="20"/>
        <v>4532516.964796002</v>
      </c>
      <c r="O91">
        <f t="shared" si="21"/>
        <v>0</v>
      </c>
      <c r="P91">
        <f t="shared" si="22"/>
        <v>-624846.13047500851</v>
      </c>
      <c r="Q91">
        <f t="shared" si="23"/>
        <v>21982328.958232071</v>
      </c>
    </row>
    <row r="92" spans="1:17">
      <c r="A92" s="2">
        <v>41091</v>
      </c>
      <c r="B92" s="17">
        <v>24756579.266666666</v>
      </c>
      <c r="C92">
        <v>0</v>
      </c>
      <c r="D92">
        <v>161</v>
      </c>
      <c r="E92">
        <v>267</v>
      </c>
      <c r="F92">
        <v>21</v>
      </c>
      <c r="G92">
        <v>0</v>
      </c>
      <c r="H92">
        <v>91</v>
      </c>
      <c r="J92">
        <f t="shared" si="16"/>
        <v>-83978.6088123589</v>
      </c>
      <c r="K92">
        <f t="shared" si="17"/>
        <v>0</v>
      </c>
      <c r="L92">
        <f t="shared" si="18"/>
        <v>7162706.3176856926</v>
      </c>
      <c r="M92">
        <f t="shared" si="19"/>
        <v>14396221.294924386</v>
      </c>
      <c r="N92">
        <f t="shared" si="20"/>
        <v>4532516.964796002</v>
      </c>
      <c r="O92">
        <f t="shared" si="21"/>
        <v>0</v>
      </c>
      <c r="P92">
        <f t="shared" si="22"/>
        <v>-631788.86525806412</v>
      </c>
      <c r="Q92">
        <f t="shared" si="23"/>
        <v>25375677.103335656</v>
      </c>
    </row>
    <row r="93" spans="1:17">
      <c r="A93" s="2">
        <v>41122</v>
      </c>
      <c r="B93" s="17">
        <v>21905861.66666666</v>
      </c>
      <c r="C93">
        <v>7.8</v>
      </c>
      <c r="D93">
        <v>79.599999999999994</v>
      </c>
      <c r="E93">
        <v>269.3</v>
      </c>
      <c r="F93">
        <v>22</v>
      </c>
      <c r="G93">
        <v>0</v>
      </c>
      <c r="H93">
        <v>92</v>
      </c>
      <c r="J93">
        <f t="shared" si="16"/>
        <v>-83978.6088123589</v>
      </c>
      <c r="K93">
        <f t="shared" si="17"/>
        <v>89003.532621662089</v>
      </c>
      <c r="L93">
        <f t="shared" si="18"/>
        <v>3541313.1856383919</v>
      </c>
      <c r="M93">
        <f t="shared" si="19"/>
        <v>14520233.688101638</v>
      </c>
      <c r="N93">
        <f t="shared" si="20"/>
        <v>4748351.1059767641</v>
      </c>
      <c r="O93">
        <f t="shared" si="21"/>
        <v>0</v>
      </c>
      <c r="P93">
        <f t="shared" si="22"/>
        <v>-638731.60004111985</v>
      </c>
      <c r="Q93">
        <f t="shared" si="23"/>
        <v>22176191.303484976</v>
      </c>
    </row>
    <row r="94" spans="1:17">
      <c r="A94" s="2">
        <v>41153</v>
      </c>
      <c r="B94" s="17">
        <v>18885814.516666662</v>
      </c>
      <c r="C94">
        <v>103.4</v>
      </c>
      <c r="D94">
        <v>27.7</v>
      </c>
      <c r="E94">
        <v>267.2</v>
      </c>
      <c r="F94">
        <v>19</v>
      </c>
      <c r="G94">
        <v>1</v>
      </c>
      <c r="H94">
        <v>93</v>
      </c>
      <c r="J94">
        <f t="shared" si="16"/>
        <v>-83978.6088123589</v>
      </c>
      <c r="K94">
        <f t="shared" si="17"/>
        <v>1179867.3427025464</v>
      </c>
      <c r="L94">
        <f t="shared" si="18"/>
        <v>1232341.3975148676</v>
      </c>
      <c r="M94">
        <f t="shared" si="19"/>
        <v>14407004.981287625</v>
      </c>
      <c r="N94">
        <f t="shared" si="20"/>
        <v>4100848.6824344778</v>
      </c>
      <c r="O94">
        <f t="shared" si="21"/>
        <v>-832374.55716404796</v>
      </c>
      <c r="P94">
        <f t="shared" si="22"/>
        <v>-645674.33482417546</v>
      </c>
      <c r="Q94">
        <f t="shared" si="23"/>
        <v>19358034.903138936</v>
      </c>
    </row>
    <row r="95" spans="1:17">
      <c r="A95" s="2">
        <v>41183</v>
      </c>
      <c r="B95" s="17">
        <v>19665509.326666664</v>
      </c>
      <c r="C95">
        <v>250.5</v>
      </c>
      <c r="D95">
        <v>0.7</v>
      </c>
      <c r="E95">
        <v>261.39999999999998</v>
      </c>
      <c r="F95">
        <v>22</v>
      </c>
      <c r="G95">
        <v>1</v>
      </c>
      <c r="H95">
        <v>94</v>
      </c>
      <c r="J95">
        <f t="shared" si="16"/>
        <v>-83978.6088123589</v>
      </c>
      <c r="K95">
        <f t="shared" si="17"/>
        <v>2858382.6822726098</v>
      </c>
      <c r="L95">
        <f t="shared" si="18"/>
        <v>31142.201381242139</v>
      </c>
      <c r="M95">
        <f t="shared" si="19"/>
        <v>14094278.076753685</v>
      </c>
      <c r="N95">
        <f t="shared" si="20"/>
        <v>4748351.1059767641</v>
      </c>
      <c r="O95">
        <f t="shared" si="21"/>
        <v>-832374.55716404796</v>
      </c>
      <c r="P95">
        <f t="shared" si="22"/>
        <v>-652617.06960723107</v>
      </c>
      <c r="Q95">
        <f t="shared" si="23"/>
        <v>20163183.830800664</v>
      </c>
    </row>
    <row r="96" spans="1:17">
      <c r="A96" s="2">
        <v>41214</v>
      </c>
      <c r="B96" s="17">
        <v>21360467.68666666</v>
      </c>
      <c r="C96">
        <v>420.4</v>
      </c>
      <c r="D96">
        <v>0</v>
      </c>
      <c r="E96">
        <v>256.3</v>
      </c>
      <c r="F96">
        <v>22</v>
      </c>
      <c r="G96">
        <v>1</v>
      </c>
      <c r="H96">
        <v>95</v>
      </c>
      <c r="J96">
        <f t="shared" si="16"/>
        <v>-83978.6088123589</v>
      </c>
      <c r="K96">
        <f t="shared" si="17"/>
        <v>4797062.1941213775</v>
      </c>
      <c r="L96">
        <f t="shared" si="18"/>
        <v>0</v>
      </c>
      <c r="M96">
        <f t="shared" si="19"/>
        <v>13819294.074491087</v>
      </c>
      <c r="N96">
        <f t="shared" si="20"/>
        <v>4748351.1059767641</v>
      </c>
      <c r="O96">
        <f t="shared" si="21"/>
        <v>-832374.55716404796</v>
      </c>
      <c r="P96">
        <f t="shared" si="22"/>
        <v>-659559.80439028679</v>
      </c>
      <c r="Q96">
        <f t="shared" si="23"/>
        <v>21788794.404222537</v>
      </c>
    </row>
    <row r="97" spans="1:17">
      <c r="A97" s="2">
        <v>41244</v>
      </c>
      <c r="B97" s="17">
        <v>23911472.796666663</v>
      </c>
      <c r="C97">
        <v>535.9</v>
      </c>
      <c r="D97">
        <v>0</v>
      </c>
      <c r="E97">
        <v>254.9</v>
      </c>
      <c r="F97">
        <v>19</v>
      </c>
      <c r="G97">
        <v>0</v>
      </c>
      <c r="H97">
        <v>96</v>
      </c>
      <c r="J97">
        <f t="shared" si="16"/>
        <v>-83978.6088123589</v>
      </c>
      <c r="K97">
        <f t="shared" si="17"/>
        <v>6114999.1194806043</v>
      </c>
      <c r="L97">
        <f t="shared" si="18"/>
        <v>0</v>
      </c>
      <c r="M97">
        <f t="shared" si="19"/>
        <v>13743808.269948412</v>
      </c>
      <c r="N97">
        <f t="shared" si="20"/>
        <v>4100848.6824344778</v>
      </c>
      <c r="O97">
        <f t="shared" si="21"/>
        <v>0</v>
      </c>
      <c r="P97">
        <f t="shared" si="22"/>
        <v>-666502.5391733424</v>
      </c>
      <c r="Q97">
        <f t="shared" si="23"/>
        <v>23209174.923877791</v>
      </c>
    </row>
    <row r="98" spans="1:17">
      <c r="A98" s="2">
        <v>41275</v>
      </c>
      <c r="B98" s="17">
        <v>24740826.696666665</v>
      </c>
      <c r="C98">
        <v>657.4</v>
      </c>
      <c r="D98">
        <v>0</v>
      </c>
      <c r="E98">
        <v>253.9</v>
      </c>
      <c r="F98">
        <v>22</v>
      </c>
      <c r="G98">
        <v>0</v>
      </c>
      <c r="H98">
        <v>97</v>
      </c>
      <c r="J98">
        <f t="shared" ref="J98:J109" si="24">const</f>
        <v>-83978.6088123589</v>
      </c>
      <c r="K98">
        <f t="shared" ref="K98:K109" si="25">LondonHDD*C98</f>
        <v>7501400.3007026492</v>
      </c>
      <c r="L98">
        <f t="shared" ref="L98:L109" si="26">LondonCDD*D98</f>
        <v>0</v>
      </c>
      <c r="M98">
        <f t="shared" ref="M98:M109" si="27">LONFTE*E98</f>
        <v>13689889.838132216</v>
      </c>
      <c r="N98">
        <f t="shared" ref="N98:N109" si="28">PeakDays*F98</f>
        <v>4748351.1059767641</v>
      </c>
      <c r="O98">
        <f t="shared" ref="O98:O109" si="29">Shoulder1*G98</f>
        <v>0</v>
      </c>
      <c r="P98">
        <f t="shared" ref="P98:P109" si="30">Increment*H98</f>
        <v>-673445.27395639801</v>
      </c>
      <c r="Q98">
        <f t="shared" ref="Q98:Q109" si="31">SUM(J98:P98)</f>
        <v>25182217.36204287</v>
      </c>
    </row>
    <row r="99" spans="1:17">
      <c r="A99" s="18">
        <v>41306</v>
      </c>
      <c r="B99" s="17">
        <v>22536631.536666662</v>
      </c>
      <c r="C99">
        <v>657</v>
      </c>
      <c r="D99">
        <v>0</v>
      </c>
      <c r="E99">
        <v>249.1</v>
      </c>
      <c r="F99">
        <v>19</v>
      </c>
      <c r="G99">
        <v>0</v>
      </c>
      <c r="H99">
        <v>98</v>
      </c>
      <c r="J99">
        <f t="shared" si="24"/>
        <v>-83978.6088123589</v>
      </c>
      <c r="K99">
        <f t="shared" si="25"/>
        <v>7496836.0169784613</v>
      </c>
      <c r="L99">
        <f t="shared" si="26"/>
        <v>0</v>
      </c>
      <c r="M99">
        <f t="shared" si="27"/>
        <v>13431081.365414472</v>
      </c>
      <c r="N99">
        <f t="shared" si="28"/>
        <v>4100848.6824344778</v>
      </c>
      <c r="O99">
        <f t="shared" si="29"/>
        <v>0</v>
      </c>
      <c r="P99">
        <f t="shared" si="30"/>
        <v>-680388.00873945374</v>
      </c>
      <c r="Q99">
        <f t="shared" si="31"/>
        <v>24264399.447275598</v>
      </c>
    </row>
    <row r="100" spans="1:17">
      <c r="A100" s="2">
        <v>41334</v>
      </c>
      <c r="B100" s="17">
        <v>22952454.086666659</v>
      </c>
      <c r="C100">
        <v>581.9</v>
      </c>
      <c r="D100">
        <v>0</v>
      </c>
      <c r="E100">
        <v>247.6</v>
      </c>
      <c r="F100">
        <v>20</v>
      </c>
      <c r="G100">
        <v>1</v>
      </c>
      <c r="H100">
        <v>99</v>
      </c>
      <c r="J100">
        <f t="shared" si="24"/>
        <v>-83978.6088123589</v>
      </c>
      <c r="K100">
        <f t="shared" si="25"/>
        <v>6639891.7477622014</v>
      </c>
      <c r="L100">
        <f t="shared" si="26"/>
        <v>0</v>
      </c>
      <c r="M100">
        <f t="shared" si="27"/>
        <v>13350203.717690179</v>
      </c>
      <c r="N100">
        <f t="shared" si="28"/>
        <v>4316682.8236152399</v>
      </c>
      <c r="O100">
        <f t="shared" si="29"/>
        <v>-832374.55716404796</v>
      </c>
      <c r="P100">
        <f t="shared" si="30"/>
        <v>-687330.74352250935</v>
      </c>
      <c r="Q100">
        <f t="shared" si="31"/>
        <v>22703094.379568707</v>
      </c>
    </row>
    <row r="101" spans="1:17">
      <c r="A101" s="2">
        <v>41365</v>
      </c>
      <c r="B101" s="17">
        <v>20061175.656666666</v>
      </c>
      <c r="C101">
        <v>362.2</v>
      </c>
      <c r="D101">
        <v>0</v>
      </c>
      <c r="E101">
        <v>248.1</v>
      </c>
      <c r="F101">
        <v>21</v>
      </c>
      <c r="G101">
        <v>1</v>
      </c>
      <c r="H101">
        <v>100</v>
      </c>
      <c r="J101">
        <f t="shared" si="24"/>
        <v>-83978.6088123589</v>
      </c>
      <c r="K101">
        <f t="shared" si="25"/>
        <v>4132958.9122520527</v>
      </c>
      <c r="L101">
        <f t="shared" si="26"/>
        <v>0</v>
      </c>
      <c r="M101">
        <f t="shared" si="27"/>
        <v>13377162.933598276</v>
      </c>
      <c r="N101">
        <f t="shared" si="28"/>
        <v>4532516.964796002</v>
      </c>
      <c r="O101">
        <f t="shared" si="29"/>
        <v>-832374.55716404796</v>
      </c>
      <c r="P101">
        <f t="shared" si="30"/>
        <v>-694273.47830556496</v>
      </c>
      <c r="Q101">
        <f t="shared" si="31"/>
        <v>20432012.166364364</v>
      </c>
    </row>
    <row r="102" spans="1:17">
      <c r="A102" s="2">
        <v>41395</v>
      </c>
      <c r="B102" s="17">
        <v>18868716.00666666</v>
      </c>
      <c r="C102">
        <v>122.2</v>
      </c>
      <c r="D102">
        <v>27</v>
      </c>
      <c r="E102">
        <v>255.6</v>
      </c>
      <c r="F102">
        <v>22</v>
      </c>
      <c r="G102">
        <v>1</v>
      </c>
      <c r="H102">
        <v>101</v>
      </c>
      <c r="J102">
        <f t="shared" si="24"/>
        <v>-83978.6088123589</v>
      </c>
      <c r="K102">
        <f t="shared" si="25"/>
        <v>1394388.6777393729</v>
      </c>
      <c r="L102">
        <f t="shared" si="26"/>
        <v>1201199.1961336255</v>
      </c>
      <c r="M102">
        <f t="shared" si="27"/>
        <v>13781551.172219748</v>
      </c>
      <c r="N102">
        <f t="shared" si="28"/>
        <v>4748351.1059767641</v>
      </c>
      <c r="O102">
        <f t="shared" si="29"/>
        <v>-832374.55716404796</v>
      </c>
      <c r="P102">
        <f t="shared" si="30"/>
        <v>-701216.21308862069</v>
      </c>
      <c r="Q102">
        <f t="shared" si="31"/>
        <v>19507920.773004483</v>
      </c>
    </row>
    <row r="103" spans="1:17">
      <c r="A103" s="2">
        <v>41426</v>
      </c>
      <c r="B103" s="17">
        <v>20142170.716666665</v>
      </c>
      <c r="C103">
        <v>41.1</v>
      </c>
      <c r="D103">
        <v>52.7</v>
      </c>
      <c r="E103">
        <v>263</v>
      </c>
      <c r="F103">
        <v>20</v>
      </c>
      <c r="G103">
        <v>0</v>
      </c>
      <c r="H103">
        <v>102</v>
      </c>
      <c r="J103">
        <f t="shared" si="24"/>
        <v>-83978.6088123589</v>
      </c>
      <c r="K103">
        <f t="shared" si="25"/>
        <v>468980.15266029647</v>
      </c>
      <c r="L103">
        <f t="shared" si="26"/>
        <v>2344562.8754163729</v>
      </c>
      <c r="M103">
        <f t="shared" si="27"/>
        <v>14180547.5676596</v>
      </c>
      <c r="N103">
        <f t="shared" si="28"/>
        <v>4316682.8236152399</v>
      </c>
      <c r="O103">
        <f t="shared" si="29"/>
        <v>0</v>
      </c>
      <c r="P103">
        <f t="shared" si="30"/>
        <v>-708158.9478716763</v>
      </c>
      <c r="Q103">
        <f t="shared" si="31"/>
        <v>20518635.862667471</v>
      </c>
    </row>
    <row r="104" spans="1:17">
      <c r="A104" s="2">
        <v>41456</v>
      </c>
      <c r="B104" s="17">
        <v>24441287.616666667</v>
      </c>
      <c r="C104">
        <v>7.1</v>
      </c>
      <c r="D104">
        <v>108.8</v>
      </c>
      <c r="E104">
        <v>267.39999999999998</v>
      </c>
      <c r="F104">
        <v>22</v>
      </c>
      <c r="G104">
        <v>0</v>
      </c>
      <c r="H104">
        <v>103</v>
      </c>
      <c r="J104">
        <f t="shared" si="24"/>
        <v>-83978.6088123589</v>
      </c>
      <c r="K104">
        <f t="shared" si="25"/>
        <v>81016.036104333441</v>
      </c>
      <c r="L104">
        <f t="shared" si="26"/>
        <v>4840387.87182735</v>
      </c>
      <c r="M104">
        <f t="shared" si="27"/>
        <v>14417788.667650864</v>
      </c>
      <c r="N104">
        <f t="shared" si="28"/>
        <v>4748351.1059767641</v>
      </c>
      <c r="O104">
        <f t="shared" si="29"/>
        <v>0</v>
      </c>
      <c r="P104">
        <f t="shared" si="30"/>
        <v>-715101.68265473191</v>
      </c>
      <c r="Q104">
        <f t="shared" si="31"/>
        <v>23288463.39009222</v>
      </c>
    </row>
    <row r="105" spans="1:17">
      <c r="A105" s="2">
        <v>41487</v>
      </c>
      <c r="B105" s="17">
        <v>21856231.656666663</v>
      </c>
      <c r="C105">
        <v>18.399999999999999</v>
      </c>
      <c r="D105">
        <v>57.5</v>
      </c>
      <c r="E105">
        <v>266.5</v>
      </c>
      <c r="F105">
        <v>21</v>
      </c>
      <c r="G105">
        <v>0</v>
      </c>
      <c r="H105">
        <v>104</v>
      </c>
      <c r="J105">
        <f t="shared" si="24"/>
        <v>-83978.6088123589</v>
      </c>
      <c r="K105">
        <f t="shared" si="25"/>
        <v>209957.05131263877</v>
      </c>
      <c r="L105">
        <f t="shared" si="26"/>
        <v>2558109.3991734614</v>
      </c>
      <c r="M105">
        <f t="shared" si="27"/>
        <v>14369262.079016287</v>
      </c>
      <c r="N105">
        <f t="shared" si="28"/>
        <v>4532516.964796002</v>
      </c>
      <c r="O105">
        <f t="shared" si="29"/>
        <v>0</v>
      </c>
      <c r="P105">
        <f t="shared" si="30"/>
        <v>-722044.41743778763</v>
      </c>
      <c r="Q105">
        <f t="shared" si="31"/>
        <v>20863822.468048245</v>
      </c>
    </row>
    <row r="106" spans="1:17">
      <c r="A106" s="2">
        <v>41518</v>
      </c>
      <c r="B106" s="17">
        <v>19627599.206666663</v>
      </c>
      <c r="C106">
        <v>94.9</v>
      </c>
      <c r="D106">
        <v>26</v>
      </c>
      <c r="E106">
        <v>263.10000000000002</v>
      </c>
      <c r="F106">
        <v>20</v>
      </c>
      <c r="G106">
        <v>1</v>
      </c>
      <c r="H106">
        <v>105</v>
      </c>
      <c r="J106">
        <f t="shared" si="24"/>
        <v>-83978.6088123589</v>
      </c>
      <c r="K106">
        <f t="shared" si="25"/>
        <v>1082876.3135635555</v>
      </c>
      <c r="L106">
        <f t="shared" si="26"/>
        <v>1156710.3370175653</v>
      </c>
      <c r="M106">
        <f t="shared" si="27"/>
        <v>14185939.410841221</v>
      </c>
      <c r="N106">
        <f t="shared" si="28"/>
        <v>4316682.8236152399</v>
      </c>
      <c r="O106">
        <f t="shared" si="29"/>
        <v>-832374.55716404796</v>
      </c>
      <c r="P106">
        <f t="shared" si="30"/>
        <v>-728987.15222084324</v>
      </c>
      <c r="Q106">
        <f t="shared" si="31"/>
        <v>19096868.566840336</v>
      </c>
    </row>
    <row r="107" spans="1:17">
      <c r="A107" s="2">
        <v>41548</v>
      </c>
      <c r="B107" s="17">
        <v>20952918.896666661</v>
      </c>
      <c r="C107">
        <v>184</v>
      </c>
      <c r="D107">
        <v>2.6</v>
      </c>
      <c r="E107">
        <v>259.39999999999998</v>
      </c>
      <c r="F107">
        <v>22</v>
      </c>
      <c r="G107">
        <v>1</v>
      </c>
      <c r="H107">
        <v>106</v>
      </c>
      <c r="J107">
        <f t="shared" si="24"/>
        <v>-83978.6088123589</v>
      </c>
      <c r="K107">
        <f t="shared" si="25"/>
        <v>2099570.5131263877</v>
      </c>
      <c r="L107">
        <f t="shared" si="26"/>
        <v>115671.03370175653</v>
      </c>
      <c r="M107">
        <f t="shared" si="27"/>
        <v>13986441.213121293</v>
      </c>
      <c r="N107">
        <f t="shared" si="28"/>
        <v>4748351.1059767641</v>
      </c>
      <c r="O107">
        <f t="shared" si="29"/>
        <v>-832374.55716404796</v>
      </c>
      <c r="P107">
        <f t="shared" si="30"/>
        <v>-735929.88700389885</v>
      </c>
      <c r="Q107">
        <f t="shared" si="31"/>
        <v>19297750.812945899</v>
      </c>
    </row>
    <row r="108" spans="1:17">
      <c r="A108" s="18">
        <v>41579</v>
      </c>
      <c r="B108" s="17">
        <v>23000874.046666667</v>
      </c>
      <c r="C108">
        <v>492.1</v>
      </c>
      <c r="D108">
        <v>0</v>
      </c>
      <c r="E108">
        <v>259.10000000000002</v>
      </c>
      <c r="F108">
        <v>21</v>
      </c>
      <c r="G108">
        <v>1</v>
      </c>
      <c r="H108">
        <v>107</v>
      </c>
      <c r="J108">
        <f t="shared" si="24"/>
        <v>-83978.6088123589</v>
      </c>
      <c r="K108">
        <f t="shared" si="25"/>
        <v>5615210.051682041</v>
      </c>
      <c r="L108">
        <f t="shared" si="26"/>
        <v>0</v>
      </c>
      <c r="M108">
        <f t="shared" si="27"/>
        <v>13970265.683576437</v>
      </c>
      <c r="N108">
        <f t="shared" si="28"/>
        <v>4532516.964796002</v>
      </c>
      <c r="O108">
        <f t="shared" si="29"/>
        <v>-832374.55716404796</v>
      </c>
      <c r="P108">
        <f t="shared" si="30"/>
        <v>-742872.62178695458</v>
      </c>
      <c r="Q108">
        <f t="shared" si="31"/>
        <v>22458766.912291121</v>
      </c>
    </row>
    <row r="109" spans="1:17">
      <c r="A109" s="2">
        <v>41609</v>
      </c>
      <c r="B109" s="17">
        <v>26249065.88666667</v>
      </c>
      <c r="C109">
        <v>675.7</v>
      </c>
      <c r="D109">
        <v>0</v>
      </c>
      <c r="E109">
        <v>257.89999999999998</v>
      </c>
      <c r="F109">
        <v>20</v>
      </c>
      <c r="G109">
        <v>0</v>
      </c>
      <c r="H109">
        <v>108</v>
      </c>
      <c r="J109">
        <f t="shared" si="24"/>
        <v>-83978.6088123589</v>
      </c>
      <c r="K109">
        <f t="shared" si="25"/>
        <v>7710216.2810842413</v>
      </c>
      <c r="L109">
        <f t="shared" si="26"/>
        <v>0</v>
      </c>
      <c r="M109">
        <f t="shared" si="27"/>
        <v>13905563.565396998</v>
      </c>
      <c r="N109">
        <f t="shared" si="28"/>
        <v>4316682.8236152399</v>
      </c>
      <c r="O109">
        <f t="shared" si="29"/>
        <v>0</v>
      </c>
      <c r="P109">
        <f t="shared" si="30"/>
        <v>-749815.35657001019</v>
      </c>
      <c r="Q109">
        <f t="shared" si="31"/>
        <v>25098668.704714108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10"/>
  <sheetViews>
    <sheetView workbookViewId="0"/>
  </sheetViews>
  <sheetFormatPr defaultRowHeight="15"/>
  <cols>
    <col min="3" max="3" width="11.28515625" bestFit="1" customWidth="1"/>
  </cols>
  <sheetData>
    <row r="1" spans="1:5">
      <c r="A1" t="s">
        <v>1</v>
      </c>
      <c r="B1" t="s">
        <v>0</v>
      </c>
      <c r="C1" t="s">
        <v>36</v>
      </c>
      <c r="D1" t="s">
        <v>27</v>
      </c>
      <c r="E1" t="s">
        <v>28</v>
      </c>
    </row>
    <row r="2" spans="1:5">
      <c r="A2" s="2">
        <v>38353</v>
      </c>
      <c r="B2" s="6">
        <f t="shared" ref="B2:B33" si="0">YEAR(A2)</f>
        <v>2005</v>
      </c>
      <c r="C2" s="17">
        <v>28622997.07</v>
      </c>
      <c r="D2">
        <v>27246812.57344738</v>
      </c>
      <c r="E2" s="5">
        <f t="shared" ref="E2:E33" si="1">ABS(D2-C2)/C2</f>
        <v>4.8079678490237851E-2</v>
      </c>
    </row>
    <row r="3" spans="1:5">
      <c r="A3" s="2">
        <v>38384</v>
      </c>
      <c r="B3" s="6">
        <f t="shared" si="0"/>
        <v>2005</v>
      </c>
      <c r="C3" s="17">
        <v>24248151.560000002</v>
      </c>
      <c r="D3">
        <v>25810421.473536108</v>
      </c>
      <c r="E3" s="5">
        <f t="shared" si="1"/>
        <v>6.4428412601694629E-2</v>
      </c>
    </row>
    <row r="4" spans="1:5">
      <c r="A4" s="2">
        <v>38412</v>
      </c>
      <c r="B4" s="6">
        <f t="shared" si="0"/>
        <v>2005</v>
      </c>
      <c r="C4" s="17">
        <v>25340650.720000003</v>
      </c>
      <c r="D4">
        <v>25108831.45147476</v>
      </c>
      <c r="E4" s="5">
        <f t="shared" si="1"/>
        <v>9.1481182186959557E-3</v>
      </c>
    </row>
    <row r="5" spans="1:5">
      <c r="A5" s="2">
        <v>38443</v>
      </c>
      <c r="B5" s="6">
        <f t="shared" si="0"/>
        <v>2005</v>
      </c>
      <c r="C5" s="17">
        <v>20286648.91</v>
      </c>
      <c r="D5">
        <v>21401344.860473197</v>
      </c>
      <c r="E5" s="5">
        <f t="shared" si="1"/>
        <v>5.494726878837658E-2</v>
      </c>
    </row>
    <row r="6" spans="1:5">
      <c r="A6" s="2">
        <v>38473</v>
      </c>
      <c r="B6" s="6">
        <f t="shared" si="0"/>
        <v>2005</v>
      </c>
      <c r="C6" s="17">
        <v>19819607.190000001</v>
      </c>
      <c r="D6">
        <v>20258872.747501757</v>
      </c>
      <c r="E6" s="5">
        <f t="shared" si="1"/>
        <v>2.2163181807326002E-2</v>
      </c>
    </row>
    <row r="7" spans="1:5">
      <c r="A7" s="2">
        <v>38504</v>
      </c>
      <c r="B7" s="6">
        <f t="shared" si="0"/>
        <v>2005</v>
      </c>
      <c r="C7" s="17">
        <v>24239634.66</v>
      </c>
      <c r="D7">
        <v>24827779.840292156</v>
      </c>
      <c r="E7" s="5">
        <f t="shared" si="1"/>
        <v>2.426378072697221E-2</v>
      </c>
    </row>
    <row r="8" spans="1:5">
      <c r="A8" s="2">
        <v>38534</v>
      </c>
      <c r="B8" s="6">
        <f t="shared" si="0"/>
        <v>2005</v>
      </c>
      <c r="C8" s="17">
        <v>25395311.940000001</v>
      </c>
      <c r="D8">
        <v>25280804.092739917</v>
      </c>
      <c r="E8" s="5">
        <f t="shared" si="1"/>
        <v>4.5090151887334524E-3</v>
      </c>
    </row>
    <row r="9" spans="1:5">
      <c r="A9" s="2">
        <v>38565</v>
      </c>
      <c r="B9" s="6">
        <f t="shared" si="0"/>
        <v>2005</v>
      </c>
      <c r="C9" s="17">
        <v>24070887.219999999</v>
      </c>
      <c r="D9">
        <v>24497289.129732445</v>
      </c>
      <c r="E9" s="5">
        <f t="shared" si="1"/>
        <v>1.7714424309967169E-2</v>
      </c>
    </row>
    <row r="10" spans="1:5">
      <c r="A10" s="2">
        <v>38596</v>
      </c>
      <c r="B10" s="6">
        <f t="shared" si="0"/>
        <v>2005</v>
      </c>
      <c r="C10" s="17">
        <v>20477242.48</v>
      </c>
      <c r="D10">
        <v>20321564.569157235</v>
      </c>
      <c r="E10" s="5">
        <f t="shared" si="1"/>
        <v>7.6024841232805052E-3</v>
      </c>
    </row>
    <row r="11" spans="1:5">
      <c r="A11" s="2">
        <v>38626</v>
      </c>
      <c r="B11" s="6">
        <f t="shared" si="0"/>
        <v>2005</v>
      </c>
      <c r="C11" s="17">
        <v>20828690.909999996</v>
      </c>
      <c r="D11">
        <v>20816294.791891728</v>
      </c>
      <c r="E11" s="5">
        <f t="shared" si="1"/>
        <v>5.9514628940589666E-4</v>
      </c>
    </row>
    <row r="12" spans="1:5">
      <c r="A12" s="2">
        <v>38657</v>
      </c>
      <c r="B12" s="6">
        <f t="shared" si="0"/>
        <v>2005</v>
      </c>
      <c r="C12" s="17">
        <v>22508551.010000002</v>
      </c>
      <c r="D12">
        <v>22417160.971267719</v>
      </c>
      <c r="E12" s="5">
        <f t="shared" si="1"/>
        <v>4.0602364271107652E-3</v>
      </c>
    </row>
    <row r="13" spans="1:5">
      <c r="A13" s="2">
        <v>38687</v>
      </c>
      <c r="B13" s="6">
        <f t="shared" si="0"/>
        <v>2005</v>
      </c>
      <c r="C13" s="17">
        <v>27451289.5</v>
      </c>
      <c r="D13">
        <v>26289761.681992348</v>
      </c>
      <c r="E13" s="5">
        <f t="shared" si="1"/>
        <v>4.2312322632700065E-2</v>
      </c>
    </row>
    <row r="14" spans="1:5">
      <c r="A14" s="2">
        <v>38718</v>
      </c>
      <c r="B14" s="6">
        <f t="shared" si="0"/>
        <v>2006</v>
      </c>
      <c r="C14" s="17">
        <v>25519571.829999998</v>
      </c>
      <c r="D14">
        <v>24706595.530532364</v>
      </c>
      <c r="E14" s="5">
        <f t="shared" si="1"/>
        <v>3.1856972557506837E-2</v>
      </c>
    </row>
    <row r="15" spans="1:5">
      <c r="A15" s="2">
        <v>38749</v>
      </c>
      <c r="B15" s="6">
        <f t="shared" si="0"/>
        <v>2006</v>
      </c>
      <c r="C15" s="17">
        <v>23636616.529999997</v>
      </c>
      <c r="D15">
        <v>24966655.460198067</v>
      </c>
      <c r="E15" s="5">
        <f t="shared" si="1"/>
        <v>5.6270275760913646E-2</v>
      </c>
    </row>
    <row r="16" spans="1:5">
      <c r="A16" s="2">
        <v>38777</v>
      </c>
      <c r="B16" s="6">
        <f t="shared" si="0"/>
        <v>2006</v>
      </c>
      <c r="C16" s="17">
        <v>24126650.760000002</v>
      </c>
      <c r="D16">
        <v>23973633.675104719</v>
      </c>
      <c r="E16" s="5">
        <f t="shared" si="1"/>
        <v>6.3422431243118377E-3</v>
      </c>
    </row>
    <row r="17" spans="1:5">
      <c r="A17" s="2">
        <v>38808</v>
      </c>
      <c r="B17" s="6">
        <f t="shared" si="0"/>
        <v>2006</v>
      </c>
      <c r="C17" s="17">
        <v>19562803.740000002</v>
      </c>
      <c r="D17">
        <v>20178716.726956092</v>
      </c>
      <c r="E17" s="5">
        <f t="shared" si="1"/>
        <v>3.1483881101190749E-2</v>
      </c>
    </row>
    <row r="18" spans="1:5">
      <c r="A18" s="2">
        <v>38838</v>
      </c>
      <c r="B18" s="6">
        <f t="shared" si="0"/>
        <v>2006</v>
      </c>
      <c r="C18" s="17">
        <v>19991986.050000001</v>
      </c>
      <c r="D18">
        <v>20878449.891175754</v>
      </c>
      <c r="E18" s="5">
        <f t="shared" si="1"/>
        <v>4.4340959370354982E-2</v>
      </c>
    </row>
    <row r="19" spans="1:5">
      <c r="A19" s="2">
        <v>38869</v>
      </c>
      <c r="B19" s="6">
        <f t="shared" si="0"/>
        <v>2006</v>
      </c>
      <c r="C19" s="17">
        <v>20889575.020000003</v>
      </c>
      <c r="D19">
        <v>21415094.047056321</v>
      </c>
      <c r="E19" s="5">
        <f t="shared" si="1"/>
        <v>2.5156999438867362E-2</v>
      </c>
    </row>
    <row r="20" spans="1:5">
      <c r="A20" s="2">
        <v>38899</v>
      </c>
      <c r="B20" s="6">
        <f t="shared" si="0"/>
        <v>2006</v>
      </c>
      <c r="C20" s="17">
        <v>24737970.199999999</v>
      </c>
      <c r="D20">
        <v>24784772.571561705</v>
      </c>
      <c r="E20" s="5">
        <f t="shared" si="1"/>
        <v>1.8919244862582163E-3</v>
      </c>
    </row>
    <row r="21" spans="1:5">
      <c r="A21" s="2">
        <v>38930</v>
      </c>
      <c r="B21" s="6">
        <f t="shared" si="0"/>
        <v>2006</v>
      </c>
      <c r="C21" s="17">
        <v>22593665.560000002</v>
      </c>
      <c r="D21">
        <v>22356042.16793051</v>
      </c>
      <c r="E21" s="5">
        <f t="shared" si="1"/>
        <v>1.0517257212578323E-2</v>
      </c>
    </row>
    <row r="22" spans="1:5">
      <c r="A22" s="2">
        <v>38961</v>
      </c>
      <c r="B22" s="6">
        <f t="shared" si="0"/>
        <v>2006</v>
      </c>
      <c r="C22" s="17">
        <v>19182041.209999997</v>
      </c>
      <c r="D22">
        <v>19309879.589314535</v>
      </c>
      <c r="E22" s="5">
        <f t="shared" si="1"/>
        <v>6.6644825707022921E-3</v>
      </c>
    </row>
    <row r="23" spans="1:5">
      <c r="A23" s="2">
        <v>38991</v>
      </c>
      <c r="B23" s="6">
        <f t="shared" si="0"/>
        <v>2006</v>
      </c>
      <c r="C23" s="17">
        <v>21407417.84</v>
      </c>
      <c r="D23">
        <v>21609034.567493107</v>
      </c>
      <c r="E23" s="5">
        <f t="shared" si="1"/>
        <v>9.4180778363836207E-3</v>
      </c>
    </row>
    <row r="24" spans="1:5">
      <c r="A24" s="2">
        <v>39022</v>
      </c>
      <c r="B24" s="6">
        <f t="shared" si="0"/>
        <v>2006</v>
      </c>
      <c r="C24" s="17">
        <v>22027561.960000001</v>
      </c>
      <c r="D24">
        <v>22448794.12773009</v>
      </c>
      <c r="E24" s="5">
        <f t="shared" si="1"/>
        <v>1.9122959158848703E-2</v>
      </c>
    </row>
    <row r="25" spans="1:5">
      <c r="A25" s="2">
        <v>39052</v>
      </c>
      <c r="B25" s="6">
        <f t="shared" si="0"/>
        <v>2006</v>
      </c>
      <c r="C25" s="17">
        <v>25361773.539999999</v>
      </c>
      <c r="D25">
        <v>24125350.732053839</v>
      </c>
      <c r="E25" s="5">
        <f t="shared" si="1"/>
        <v>4.8751433175448208E-2</v>
      </c>
    </row>
    <row r="26" spans="1:5">
      <c r="A26" s="2">
        <v>39083</v>
      </c>
      <c r="B26" s="6">
        <f t="shared" si="0"/>
        <v>2007</v>
      </c>
      <c r="C26" s="17">
        <v>25989297.806666661</v>
      </c>
      <c r="D26">
        <v>26168388.248736277</v>
      </c>
      <c r="E26" s="5">
        <f t="shared" si="1"/>
        <v>6.8909303899575411E-3</v>
      </c>
    </row>
    <row r="27" spans="1:5">
      <c r="A27" s="2">
        <v>39114</v>
      </c>
      <c r="B27" s="6">
        <f t="shared" si="0"/>
        <v>2007</v>
      </c>
      <c r="C27" s="17">
        <v>25405002.176666662</v>
      </c>
      <c r="D27">
        <v>26792992.654687092</v>
      </c>
      <c r="E27" s="5">
        <f t="shared" si="1"/>
        <v>5.4634534898612828E-2</v>
      </c>
    </row>
    <row r="28" spans="1:5">
      <c r="A28" s="2">
        <v>39142</v>
      </c>
      <c r="B28" s="6">
        <f t="shared" si="0"/>
        <v>2007</v>
      </c>
      <c r="C28" s="17">
        <v>24292353.446666665</v>
      </c>
      <c r="D28">
        <v>23552767.786509044</v>
      </c>
      <c r="E28" s="5">
        <f t="shared" si="1"/>
        <v>3.0445204157817197E-2</v>
      </c>
    </row>
    <row r="29" spans="1:5">
      <c r="A29" s="2">
        <v>39173</v>
      </c>
      <c r="B29" s="6">
        <f t="shared" si="0"/>
        <v>2007</v>
      </c>
      <c r="C29" s="17">
        <v>21175397.006666664</v>
      </c>
      <c r="D29">
        <v>21275756.498948477</v>
      </c>
      <c r="E29" s="5">
        <f t="shared" si="1"/>
        <v>4.7394385215170668E-3</v>
      </c>
    </row>
    <row r="30" spans="1:5">
      <c r="A30" s="2">
        <v>39203</v>
      </c>
      <c r="B30" s="6">
        <f t="shared" si="0"/>
        <v>2007</v>
      </c>
      <c r="C30" s="17">
        <v>19844241.896666665</v>
      </c>
      <c r="D30">
        <v>20423229.036205992</v>
      </c>
      <c r="E30" s="5">
        <f t="shared" si="1"/>
        <v>2.9176581426201158E-2</v>
      </c>
    </row>
    <row r="31" spans="1:5">
      <c r="A31" s="2">
        <v>39234</v>
      </c>
      <c r="B31" s="6">
        <f t="shared" si="0"/>
        <v>2007</v>
      </c>
      <c r="C31" s="17">
        <v>22507117.626666661</v>
      </c>
      <c r="D31">
        <v>22099809.777909353</v>
      </c>
      <c r="E31" s="5">
        <f t="shared" si="1"/>
        <v>1.8096846318283132E-2</v>
      </c>
    </row>
    <row r="32" spans="1:5">
      <c r="A32" s="2">
        <v>39264</v>
      </c>
      <c r="B32" s="6">
        <f t="shared" si="0"/>
        <v>2007</v>
      </c>
      <c r="C32" s="17">
        <v>22641026.906666666</v>
      </c>
      <c r="D32">
        <v>22434535.930078905</v>
      </c>
      <c r="E32" s="5">
        <f t="shared" si="1"/>
        <v>9.1202124991494882E-3</v>
      </c>
    </row>
    <row r="33" spans="1:5">
      <c r="A33" s="2">
        <v>39295</v>
      </c>
      <c r="B33" s="6">
        <f t="shared" si="0"/>
        <v>2007</v>
      </c>
      <c r="C33" s="17">
        <v>23733180.766666666</v>
      </c>
      <c r="D33">
        <v>23548276.906047009</v>
      </c>
      <c r="E33" s="5">
        <f t="shared" si="1"/>
        <v>7.7909430867081604E-3</v>
      </c>
    </row>
    <row r="34" spans="1:5">
      <c r="A34" s="2">
        <v>39326</v>
      </c>
      <c r="B34" s="6">
        <f t="shared" ref="B34:B65" si="2">YEAR(A34)</f>
        <v>2007</v>
      </c>
      <c r="C34" s="17">
        <v>20748753.376666665</v>
      </c>
      <c r="D34">
        <v>20370411.632332351</v>
      </c>
      <c r="E34" s="5">
        <f t="shared" ref="E34:E65" si="3">ABS(D34-C34)/C34</f>
        <v>1.8234432568839734E-2</v>
      </c>
    </row>
    <row r="35" spans="1:5">
      <c r="A35" s="2">
        <v>39356</v>
      </c>
      <c r="B35" s="6">
        <f t="shared" si="2"/>
        <v>2007</v>
      </c>
      <c r="C35" s="17">
        <v>21043161.836666662</v>
      </c>
      <c r="D35">
        <v>21236069.26936882</v>
      </c>
      <c r="E35" s="5">
        <f t="shared" si="3"/>
        <v>9.1672265888306792E-3</v>
      </c>
    </row>
    <row r="36" spans="1:5">
      <c r="A36" s="2">
        <v>39387</v>
      </c>
      <c r="B36" s="6">
        <f t="shared" si="2"/>
        <v>2007</v>
      </c>
      <c r="C36" s="17">
        <v>23066783.216666665</v>
      </c>
      <c r="D36">
        <v>23662325.40541365</v>
      </c>
      <c r="E36" s="5">
        <f t="shared" si="3"/>
        <v>2.5818172527701314E-2</v>
      </c>
    </row>
    <row r="37" spans="1:5">
      <c r="A37" s="2">
        <v>39417</v>
      </c>
      <c r="B37" s="6">
        <f t="shared" si="2"/>
        <v>2007</v>
      </c>
      <c r="C37" s="17">
        <v>27007513.506666664</v>
      </c>
      <c r="D37">
        <v>25913405.56287108</v>
      </c>
      <c r="E37" s="5">
        <f t="shared" si="3"/>
        <v>4.0511243048180254E-2</v>
      </c>
    </row>
    <row r="38" spans="1:5">
      <c r="A38" s="2">
        <v>39448</v>
      </c>
      <c r="B38" s="6">
        <f t="shared" si="2"/>
        <v>2008</v>
      </c>
      <c r="C38" s="17">
        <v>26898401.383333337</v>
      </c>
      <c r="D38">
        <v>26208384.561319757</v>
      </c>
      <c r="E38" s="5">
        <f t="shared" si="3"/>
        <v>2.5652707466887765E-2</v>
      </c>
    </row>
    <row r="39" spans="1:5">
      <c r="A39" s="2">
        <v>39479</v>
      </c>
      <c r="B39" s="6">
        <f t="shared" si="2"/>
        <v>2008</v>
      </c>
      <c r="C39" s="17">
        <v>25491713.493333336</v>
      </c>
      <c r="D39">
        <v>26396422.021830153</v>
      </c>
      <c r="E39" s="5">
        <f t="shared" si="3"/>
        <v>3.5490298788012763E-2</v>
      </c>
    </row>
    <row r="40" spans="1:5">
      <c r="A40" s="2">
        <v>39508</v>
      </c>
      <c r="B40" s="6">
        <f t="shared" si="2"/>
        <v>2008</v>
      </c>
      <c r="C40" s="17">
        <v>25384508.963333335</v>
      </c>
      <c r="D40">
        <v>24473279.94848242</v>
      </c>
      <c r="E40" s="5">
        <f t="shared" si="3"/>
        <v>3.5897051078165022E-2</v>
      </c>
    </row>
    <row r="41" spans="1:5">
      <c r="A41" s="2">
        <v>39539</v>
      </c>
      <c r="B41" s="6">
        <f t="shared" si="2"/>
        <v>2008</v>
      </c>
      <c r="C41" s="17">
        <v>20527641.313333336</v>
      </c>
      <c r="D41">
        <v>20958172.281332076</v>
      </c>
      <c r="E41" s="5">
        <f t="shared" si="3"/>
        <v>2.0973231236220802E-2</v>
      </c>
    </row>
    <row r="42" spans="1:5">
      <c r="A42" s="2">
        <v>39569</v>
      </c>
      <c r="B42" s="6">
        <f t="shared" si="2"/>
        <v>2008</v>
      </c>
      <c r="C42" s="17">
        <v>19827797.303333335</v>
      </c>
      <c r="D42">
        <v>20219891.205353316</v>
      </c>
      <c r="E42" s="5">
        <f t="shared" si="3"/>
        <v>1.9774960174424656E-2</v>
      </c>
    </row>
    <row r="43" spans="1:5">
      <c r="A43" s="2">
        <v>39600</v>
      </c>
      <c r="B43" s="6">
        <f t="shared" si="2"/>
        <v>2008</v>
      </c>
      <c r="C43" s="17">
        <v>21414260.283333335</v>
      </c>
      <c r="D43">
        <v>22019464.229699668</v>
      </c>
      <c r="E43" s="5">
        <f t="shared" si="3"/>
        <v>2.8261725521164099E-2</v>
      </c>
    </row>
    <row r="44" spans="1:5">
      <c r="A44" s="2">
        <v>39630</v>
      </c>
      <c r="B44" s="6">
        <f t="shared" si="2"/>
        <v>2008</v>
      </c>
      <c r="C44" s="17">
        <v>23762525.153333336</v>
      </c>
      <c r="D44">
        <v>23640735.3133526</v>
      </c>
      <c r="E44" s="5">
        <f t="shared" si="3"/>
        <v>5.1252903129973991E-3</v>
      </c>
    </row>
    <row r="45" spans="1:5">
      <c r="A45" s="2">
        <v>39661</v>
      </c>
      <c r="B45" s="6">
        <f t="shared" si="2"/>
        <v>2008</v>
      </c>
      <c r="C45" s="17">
        <v>22118269.213333335</v>
      </c>
      <c r="D45">
        <v>21645913.600121606</v>
      </c>
      <c r="E45" s="5">
        <f t="shared" si="3"/>
        <v>2.135590306166376E-2</v>
      </c>
    </row>
    <row r="46" spans="1:5">
      <c r="A46" s="2">
        <v>39692</v>
      </c>
      <c r="B46" s="6">
        <f t="shared" si="2"/>
        <v>2008</v>
      </c>
      <c r="C46" s="17">
        <v>20204472.273333337</v>
      </c>
      <c r="D46">
        <v>19865154.365563847</v>
      </c>
      <c r="E46" s="5">
        <f t="shared" si="3"/>
        <v>1.6794197996318629E-2</v>
      </c>
    </row>
    <row r="47" spans="1:5">
      <c r="A47" s="2">
        <v>39722</v>
      </c>
      <c r="B47" s="6">
        <f t="shared" si="2"/>
        <v>2008</v>
      </c>
      <c r="C47" s="17">
        <v>21060690.823333338</v>
      </c>
      <c r="D47">
        <v>21488779.926499154</v>
      </c>
      <c r="E47" s="5">
        <f t="shared" si="3"/>
        <v>2.0326451148104437E-2</v>
      </c>
    </row>
    <row r="48" spans="1:5">
      <c r="A48" s="2">
        <v>39753</v>
      </c>
      <c r="B48" s="6">
        <f t="shared" si="2"/>
        <v>2008</v>
      </c>
      <c r="C48" s="17">
        <v>23006111.283333331</v>
      </c>
      <c r="D48">
        <v>22603595.703769308</v>
      </c>
      <c r="E48" s="5">
        <f t="shared" si="3"/>
        <v>1.7496028538105189E-2</v>
      </c>
    </row>
    <row r="49" spans="1:5">
      <c r="A49" s="2">
        <v>39783</v>
      </c>
      <c r="B49" s="6">
        <f t="shared" si="2"/>
        <v>2008</v>
      </c>
      <c r="C49" s="17">
        <v>27318717.57333333</v>
      </c>
      <c r="D49">
        <v>25758314.246843301</v>
      </c>
      <c r="E49" s="5">
        <f t="shared" si="3"/>
        <v>5.7118469133894817E-2</v>
      </c>
    </row>
    <row r="50" spans="1:5">
      <c r="A50" s="2">
        <v>39814</v>
      </c>
      <c r="B50" s="6">
        <f t="shared" si="2"/>
        <v>2009</v>
      </c>
      <c r="C50" s="17">
        <v>28195934.98</v>
      </c>
      <c r="D50">
        <v>27481989.133557778</v>
      </c>
      <c r="E50" s="5">
        <f t="shared" si="3"/>
        <v>2.5320878592912068E-2</v>
      </c>
    </row>
    <row r="51" spans="1:5">
      <c r="A51" s="2">
        <v>39845</v>
      </c>
      <c r="B51" s="6">
        <f t="shared" si="2"/>
        <v>2009</v>
      </c>
      <c r="C51" s="17">
        <v>23533242.719999995</v>
      </c>
      <c r="D51">
        <v>24081372.608045235</v>
      </c>
      <c r="E51" s="5">
        <f t="shared" si="3"/>
        <v>2.3291727985255757E-2</v>
      </c>
    </row>
    <row r="52" spans="1:5">
      <c r="A52" s="2">
        <v>39873</v>
      </c>
      <c r="B52" s="6">
        <f t="shared" si="2"/>
        <v>2009</v>
      </c>
      <c r="C52" s="17">
        <v>23805160.720000003</v>
      </c>
      <c r="D52">
        <v>22805616.595395688</v>
      </c>
      <c r="E52" s="5">
        <f t="shared" si="3"/>
        <v>4.1988547624656175E-2</v>
      </c>
    </row>
    <row r="53" spans="1:5">
      <c r="A53" s="2">
        <v>39904</v>
      </c>
      <c r="B53" s="6">
        <f t="shared" si="2"/>
        <v>2009</v>
      </c>
      <c r="C53" s="17">
        <v>21691888.189999998</v>
      </c>
      <c r="D53">
        <v>19873207.978647061</v>
      </c>
      <c r="E53" s="5">
        <f t="shared" si="3"/>
        <v>8.3841489289593146E-2</v>
      </c>
    </row>
    <row r="54" spans="1:5">
      <c r="A54" s="2">
        <v>39934</v>
      </c>
      <c r="B54" s="6">
        <f t="shared" si="2"/>
        <v>2009</v>
      </c>
      <c r="C54" s="17">
        <v>19644740.68</v>
      </c>
      <c r="D54">
        <v>18326999.715444375</v>
      </c>
      <c r="E54" s="5">
        <f t="shared" si="3"/>
        <v>6.7078562451944004E-2</v>
      </c>
    </row>
    <row r="55" spans="1:5">
      <c r="A55" s="2">
        <v>39965</v>
      </c>
      <c r="B55" s="6">
        <f t="shared" si="2"/>
        <v>2009</v>
      </c>
      <c r="C55" s="17">
        <v>19976014.390000004</v>
      </c>
      <c r="D55">
        <v>20034160.074274551</v>
      </c>
      <c r="E55" s="5">
        <f t="shared" si="3"/>
        <v>2.9107750494840722E-3</v>
      </c>
    </row>
    <row r="56" spans="1:5">
      <c r="A56" s="2">
        <v>39995</v>
      </c>
      <c r="B56" s="6">
        <f t="shared" si="2"/>
        <v>2009</v>
      </c>
      <c r="C56" s="17">
        <v>20346936.549999997</v>
      </c>
      <c r="D56">
        <v>19624109.415126227</v>
      </c>
      <c r="E56" s="5">
        <f t="shared" si="3"/>
        <v>3.5525108809255627E-2</v>
      </c>
    </row>
    <row r="57" spans="1:5">
      <c r="A57" s="2">
        <v>40026</v>
      </c>
      <c r="B57" s="6">
        <f t="shared" si="2"/>
        <v>2009</v>
      </c>
      <c r="C57" s="17">
        <v>22334126.620000001</v>
      </c>
      <c r="D57">
        <v>21109340.553997941</v>
      </c>
      <c r="E57" s="5">
        <f t="shared" si="3"/>
        <v>5.4839219228983653E-2</v>
      </c>
    </row>
    <row r="58" spans="1:5">
      <c r="A58" s="2">
        <v>40057</v>
      </c>
      <c r="B58" s="6">
        <f t="shared" si="2"/>
        <v>2009</v>
      </c>
      <c r="C58" s="17">
        <v>19258864.259999998</v>
      </c>
      <c r="D58">
        <v>18440916.803531665</v>
      </c>
      <c r="E58" s="5">
        <f t="shared" si="3"/>
        <v>4.2471219767989198E-2</v>
      </c>
    </row>
    <row r="59" spans="1:5">
      <c r="A59" s="2">
        <v>40087</v>
      </c>
      <c r="B59" s="6">
        <f t="shared" si="2"/>
        <v>2009</v>
      </c>
      <c r="C59" s="17">
        <v>20756342.680000003</v>
      </c>
      <c r="D59">
        <v>20167741.682036169</v>
      </c>
      <c r="E59" s="5">
        <f t="shared" si="3"/>
        <v>2.8357645035943031E-2</v>
      </c>
    </row>
    <row r="60" spans="1:5">
      <c r="A60" s="2">
        <v>40118</v>
      </c>
      <c r="B60" s="6">
        <f t="shared" si="2"/>
        <v>2009</v>
      </c>
      <c r="C60" s="17">
        <v>21120714.619999994</v>
      </c>
      <c r="D60">
        <v>20670080.920806918</v>
      </c>
      <c r="E60" s="5">
        <f t="shared" si="3"/>
        <v>2.1336100946430733E-2</v>
      </c>
    </row>
    <row r="61" spans="1:5">
      <c r="A61" s="2">
        <v>40148</v>
      </c>
      <c r="B61" s="6">
        <f t="shared" si="2"/>
        <v>2009</v>
      </c>
      <c r="C61" s="17">
        <v>25946111.009999998</v>
      </c>
      <c r="D61">
        <v>24772843.58024833</v>
      </c>
      <c r="E61" s="5">
        <f t="shared" si="3"/>
        <v>4.5219394509623208E-2</v>
      </c>
    </row>
    <row r="62" spans="1:5">
      <c r="A62" s="2">
        <v>40179</v>
      </c>
      <c r="B62" s="6">
        <f t="shared" si="2"/>
        <v>2010</v>
      </c>
      <c r="C62" s="17">
        <v>26142073.753333338</v>
      </c>
      <c r="D62">
        <v>25481457.360778894</v>
      </c>
      <c r="E62" s="5">
        <f t="shared" si="3"/>
        <v>2.5270236737443566E-2</v>
      </c>
    </row>
    <row r="63" spans="1:5">
      <c r="A63" s="2">
        <v>40210</v>
      </c>
      <c r="B63" s="6">
        <f t="shared" si="2"/>
        <v>2010</v>
      </c>
      <c r="C63" s="17">
        <v>22846232.453333337</v>
      </c>
      <c r="D63">
        <v>24045546.962018598</v>
      </c>
      <c r="E63" s="5">
        <f t="shared" si="3"/>
        <v>5.249506723417223E-2</v>
      </c>
    </row>
    <row r="64" spans="1:5">
      <c r="A64" s="2">
        <v>40238</v>
      </c>
      <c r="B64" s="6">
        <f t="shared" si="2"/>
        <v>2010</v>
      </c>
      <c r="C64" s="17">
        <v>21856743.573333338</v>
      </c>
      <c r="D64">
        <v>21833544.523212798</v>
      </c>
      <c r="E64" s="5">
        <f t="shared" si="3"/>
        <v>1.0614138397471216E-3</v>
      </c>
    </row>
    <row r="65" spans="1:5">
      <c r="A65" s="2">
        <v>40269</v>
      </c>
      <c r="B65" s="6">
        <f t="shared" si="2"/>
        <v>2010</v>
      </c>
      <c r="C65" s="17">
        <v>18311020.943333331</v>
      </c>
      <c r="D65">
        <v>19041432.932479776</v>
      </c>
      <c r="E65" s="5">
        <f t="shared" si="3"/>
        <v>3.9889200684485759E-2</v>
      </c>
    </row>
    <row r="66" spans="1:5">
      <c r="A66" s="2">
        <v>40299</v>
      </c>
      <c r="B66" s="6">
        <f t="shared" ref="B66:B97" si="4">YEAR(A66)</f>
        <v>2010</v>
      </c>
      <c r="C66" s="17">
        <v>19813333.883333333</v>
      </c>
      <c r="D66">
        <v>19551872.442794312</v>
      </c>
      <c r="E66" s="5">
        <f t="shared" ref="E66:E97" si="5">ABS(D66-C66)/C66</f>
        <v>1.3196236538413069E-2</v>
      </c>
    </row>
    <row r="67" spans="1:5">
      <c r="A67" s="2">
        <v>40330</v>
      </c>
      <c r="B67" s="6">
        <f t="shared" si="4"/>
        <v>2010</v>
      </c>
      <c r="C67" s="17">
        <v>20211623.123333335</v>
      </c>
      <c r="D67">
        <v>21052346.412594285</v>
      </c>
      <c r="E67" s="5">
        <f t="shared" si="5"/>
        <v>4.1596030369791322E-2</v>
      </c>
    </row>
    <row r="68" spans="1:5">
      <c r="A68" s="2">
        <v>40360</v>
      </c>
      <c r="B68" s="6">
        <f t="shared" si="4"/>
        <v>2010</v>
      </c>
      <c r="C68" s="17">
        <v>24129649.153333332</v>
      </c>
      <c r="D68">
        <v>23927933.731309094</v>
      </c>
      <c r="E68" s="5">
        <f t="shared" si="5"/>
        <v>8.3596500198749625E-3</v>
      </c>
    </row>
    <row r="69" spans="1:5">
      <c r="A69" s="2">
        <v>40391</v>
      </c>
      <c r="B69" s="6">
        <f t="shared" si="4"/>
        <v>2010</v>
      </c>
      <c r="C69" s="17">
        <v>23362004.293333333</v>
      </c>
      <c r="D69">
        <v>23445632.014144495</v>
      </c>
      <c r="E69" s="5">
        <f t="shared" si="5"/>
        <v>3.5796466673463654E-3</v>
      </c>
    </row>
    <row r="70" spans="1:5">
      <c r="A70" s="2">
        <v>40422</v>
      </c>
      <c r="B70" s="6">
        <f t="shared" si="4"/>
        <v>2010</v>
      </c>
      <c r="C70" s="17">
        <v>18923454.90333334</v>
      </c>
      <c r="D70">
        <v>18880620.41728181</v>
      </c>
      <c r="E70" s="5">
        <f t="shared" si="5"/>
        <v>2.2635658377574809E-3</v>
      </c>
    </row>
    <row r="71" spans="1:5">
      <c r="A71" s="2">
        <v>40452</v>
      </c>
      <c r="B71" s="6">
        <f t="shared" si="4"/>
        <v>2010</v>
      </c>
      <c r="C71" s="17">
        <v>19435090.90333334</v>
      </c>
      <c r="D71">
        <v>19035149.722643901</v>
      </c>
      <c r="E71" s="5">
        <f t="shared" si="5"/>
        <v>2.0578302549685769E-2</v>
      </c>
    </row>
    <row r="72" spans="1:5">
      <c r="A72" s="2">
        <v>40483</v>
      </c>
      <c r="B72" s="6">
        <f t="shared" si="4"/>
        <v>2010</v>
      </c>
      <c r="C72" s="17">
        <v>21055943.953333341</v>
      </c>
      <c r="D72">
        <v>21521965.565717783</v>
      </c>
      <c r="E72" s="5">
        <f t="shared" si="5"/>
        <v>2.2132544302800868E-2</v>
      </c>
    </row>
    <row r="73" spans="1:5">
      <c r="A73" s="2">
        <v>40513</v>
      </c>
      <c r="B73" s="6">
        <f t="shared" si="4"/>
        <v>2010</v>
      </c>
      <c r="C73" s="17">
        <v>25379014.213333335</v>
      </c>
      <c r="D73">
        <v>25650688.146396969</v>
      </c>
      <c r="E73" s="5">
        <f t="shared" si="5"/>
        <v>1.0704668462690123E-2</v>
      </c>
    </row>
    <row r="74" spans="1:5">
      <c r="A74" s="2">
        <v>40544</v>
      </c>
      <c r="B74" s="6">
        <f t="shared" si="4"/>
        <v>2011</v>
      </c>
      <c r="C74" s="17">
        <v>25968288.383333337</v>
      </c>
      <c r="D74">
        <v>26406636.617797814</v>
      </c>
      <c r="E74" s="5">
        <f t="shared" si="5"/>
        <v>1.6880135802320083E-2</v>
      </c>
    </row>
    <row r="75" spans="1:5">
      <c r="A75" s="2">
        <v>40575</v>
      </c>
      <c r="B75" s="6">
        <f t="shared" si="4"/>
        <v>2011</v>
      </c>
      <c r="C75" s="17">
        <v>22895626.133333344</v>
      </c>
      <c r="D75">
        <v>24749245.48345099</v>
      </c>
      <c r="E75" s="5">
        <f t="shared" si="5"/>
        <v>8.095953957856579E-2</v>
      </c>
    </row>
    <row r="76" spans="1:5">
      <c r="A76" s="2">
        <v>40603</v>
      </c>
      <c r="B76" s="6">
        <f t="shared" si="4"/>
        <v>2011</v>
      </c>
      <c r="C76" s="17">
        <v>23442172.173333336</v>
      </c>
      <c r="D76">
        <v>23940257.563146044</v>
      </c>
      <c r="E76" s="5">
        <f t="shared" si="5"/>
        <v>2.1247407711615793E-2</v>
      </c>
    </row>
    <row r="77" spans="1:5">
      <c r="A77" s="2">
        <v>40634</v>
      </c>
      <c r="B77" s="6">
        <f t="shared" si="4"/>
        <v>2011</v>
      </c>
      <c r="C77" s="17">
        <v>19943782.243333336</v>
      </c>
      <c r="D77">
        <v>20181537.985436615</v>
      </c>
      <c r="E77" s="5">
        <f t="shared" si="5"/>
        <v>1.1921296532544819E-2</v>
      </c>
    </row>
    <row r="78" spans="1:5">
      <c r="A78" s="2">
        <v>40664</v>
      </c>
      <c r="B78" s="6">
        <f t="shared" si="4"/>
        <v>2011</v>
      </c>
      <c r="C78" s="17">
        <v>19207800.74333334</v>
      </c>
      <c r="D78">
        <v>19181989.218657624</v>
      </c>
      <c r="E78" s="5">
        <f t="shared" si="5"/>
        <v>1.3438042710160038E-3</v>
      </c>
    </row>
    <row r="79" spans="1:5">
      <c r="A79" s="2">
        <v>40695</v>
      </c>
      <c r="B79" s="6">
        <f t="shared" si="4"/>
        <v>2011</v>
      </c>
      <c r="C79" s="17">
        <v>19760831.673333336</v>
      </c>
      <c r="D79">
        <v>20146777.310496304</v>
      </c>
      <c r="E79" s="5">
        <f t="shared" si="5"/>
        <v>1.953083977147535E-2</v>
      </c>
    </row>
    <row r="80" spans="1:5">
      <c r="A80" s="2">
        <v>40725</v>
      </c>
      <c r="B80" s="6">
        <f t="shared" si="4"/>
        <v>2011</v>
      </c>
      <c r="C80" s="17">
        <v>25169327.073333334</v>
      </c>
      <c r="D80">
        <v>24931371.832287639</v>
      </c>
      <c r="E80" s="5">
        <f t="shared" si="5"/>
        <v>9.4541757255721844E-3</v>
      </c>
    </row>
    <row r="81" spans="1:5">
      <c r="A81" s="2">
        <v>40756</v>
      </c>
      <c r="B81" s="6">
        <f t="shared" si="4"/>
        <v>2011</v>
      </c>
      <c r="C81" s="17">
        <v>22460865.073333338</v>
      </c>
      <c r="D81">
        <v>22027094.825956371</v>
      </c>
      <c r="E81" s="5">
        <f t="shared" si="5"/>
        <v>1.9312268069851011E-2</v>
      </c>
    </row>
    <row r="82" spans="1:5">
      <c r="A82" s="2">
        <v>40787</v>
      </c>
      <c r="B82" s="6">
        <f t="shared" si="4"/>
        <v>2011</v>
      </c>
      <c r="C82" s="17">
        <v>19343184.393333334</v>
      </c>
      <c r="D82">
        <v>19442009.940109346</v>
      </c>
      <c r="E82" s="5">
        <f t="shared" si="5"/>
        <v>5.1090629529474988E-3</v>
      </c>
    </row>
    <row r="83" spans="1:5">
      <c r="A83" s="2">
        <v>40817</v>
      </c>
      <c r="B83" s="6">
        <f t="shared" si="4"/>
        <v>2011</v>
      </c>
      <c r="C83" s="17">
        <v>19754696.887333337</v>
      </c>
      <c r="D83">
        <v>19542945.611420285</v>
      </c>
      <c r="E83" s="5">
        <f t="shared" si="5"/>
        <v>1.0719034421066044E-2</v>
      </c>
    </row>
    <row r="84" spans="1:5">
      <c r="A84" s="2">
        <v>40848</v>
      </c>
      <c r="B84" s="6">
        <f t="shared" si="4"/>
        <v>2011</v>
      </c>
      <c r="C84" s="17">
        <v>20484671.063333333</v>
      </c>
      <c r="D84">
        <v>20931602.089796152</v>
      </c>
      <c r="E84" s="5">
        <f t="shared" si="5"/>
        <v>2.1817827832383722E-2</v>
      </c>
    </row>
    <row r="85" spans="1:5">
      <c r="A85" s="2">
        <v>40878</v>
      </c>
      <c r="B85" s="6">
        <f t="shared" si="4"/>
        <v>2011</v>
      </c>
      <c r="C85" s="17">
        <v>24136908.163333334</v>
      </c>
      <c r="D85">
        <v>23521551.512477215</v>
      </c>
      <c r="E85" s="5">
        <f t="shared" si="5"/>
        <v>2.5494427318197874E-2</v>
      </c>
    </row>
    <row r="86" spans="1:5">
      <c r="A86" s="2">
        <v>40909</v>
      </c>
      <c r="B86" s="6">
        <f t="shared" si="4"/>
        <v>2012</v>
      </c>
      <c r="C86" s="17">
        <v>24503624.296666659</v>
      </c>
      <c r="D86">
        <v>24744165.805498276</v>
      </c>
      <c r="E86" s="5">
        <f t="shared" si="5"/>
        <v>9.8165685989700085E-3</v>
      </c>
    </row>
    <row r="87" spans="1:5">
      <c r="A87" s="2">
        <v>40940</v>
      </c>
      <c r="B87" s="6">
        <f t="shared" si="4"/>
        <v>2012</v>
      </c>
      <c r="C87" s="17">
        <v>21864892.256666664</v>
      </c>
      <c r="D87">
        <v>23366048.951200962</v>
      </c>
      <c r="E87" s="5">
        <f t="shared" si="5"/>
        <v>6.8656029808543476E-2</v>
      </c>
    </row>
    <row r="88" spans="1:5">
      <c r="A88" s="2">
        <v>40969</v>
      </c>
      <c r="B88" s="6">
        <f t="shared" si="4"/>
        <v>2012</v>
      </c>
      <c r="C88" s="17">
        <v>20378098.906666666</v>
      </c>
      <c r="D88">
        <v>20384051.112955425</v>
      </c>
      <c r="E88" s="5">
        <f t="shared" si="5"/>
        <v>2.9208839921821212E-4</v>
      </c>
    </row>
    <row r="89" spans="1:5">
      <c r="A89" s="2">
        <v>41000</v>
      </c>
      <c r="B89" s="6">
        <f t="shared" si="4"/>
        <v>2012</v>
      </c>
      <c r="C89" s="17">
        <v>18775059.906666663</v>
      </c>
      <c r="D89">
        <v>19979003.008513711</v>
      </c>
      <c r="E89" s="5">
        <f t="shared" si="5"/>
        <v>6.4124594426436518E-2</v>
      </c>
    </row>
    <row r="90" spans="1:5">
      <c r="A90" s="2">
        <v>41030</v>
      </c>
      <c r="B90" s="6">
        <f t="shared" si="4"/>
        <v>2012</v>
      </c>
      <c r="C90" s="17">
        <v>18685878.536666665</v>
      </c>
      <c r="D90">
        <v>19414955.505475778</v>
      </c>
      <c r="E90" s="5">
        <f t="shared" si="5"/>
        <v>3.9017537622246121E-2</v>
      </c>
    </row>
    <row r="91" spans="1:5">
      <c r="A91" s="2">
        <v>41061</v>
      </c>
      <c r="B91" s="6">
        <f t="shared" si="4"/>
        <v>2012</v>
      </c>
      <c r="C91" s="17">
        <v>20735989.536666665</v>
      </c>
      <c r="D91">
        <v>21982328.958232071</v>
      </c>
      <c r="E91" s="5">
        <f t="shared" si="5"/>
        <v>6.0105133606551606E-2</v>
      </c>
    </row>
    <row r="92" spans="1:5">
      <c r="A92" s="2">
        <v>41091</v>
      </c>
      <c r="B92" s="6">
        <f t="shared" si="4"/>
        <v>2012</v>
      </c>
      <c r="C92" s="17">
        <v>24756579.266666666</v>
      </c>
      <c r="D92">
        <v>25375677.103335656</v>
      </c>
      <c r="E92" s="5">
        <f t="shared" si="5"/>
        <v>2.5007406314109429E-2</v>
      </c>
    </row>
    <row r="93" spans="1:5">
      <c r="A93" s="2">
        <v>41122</v>
      </c>
      <c r="B93" s="6">
        <f t="shared" si="4"/>
        <v>2012</v>
      </c>
      <c r="C93" s="17">
        <v>21905861.66666666</v>
      </c>
      <c r="D93">
        <v>22176191.303484976</v>
      </c>
      <c r="E93" s="5">
        <f t="shared" si="5"/>
        <v>1.2340516019493835E-2</v>
      </c>
    </row>
    <row r="94" spans="1:5">
      <c r="A94" s="2">
        <v>41153</v>
      </c>
      <c r="B94" s="6">
        <f t="shared" si="4"/>
        <v>2012</v>
      </c>
      <c r="C94" s="17">
        <v>18885814.516666662</v>
      </c>
      <c r="D94">
        <v>19358034.903138936</v>
      </c>
      <c r="E94" s="5">
        <f t="shared" si="5"/>
        <v>2.5003972481861498E-2</v>
      </c>
    </row>
    <row r="95" spans="1:5">
      <c r="A95" s="2">
        <v>41183</v>
      </c>
      <c r="B95" s="6">
        <f t="shared" si="4"/>
        <v>2012</v>
      </c>
      <c r="C95" s="17">
        <v>19665509.326666664</v>
      </c>
      <c r="D95">
        <v>20163183.830800664</v>
      </c>
      <c r="E95" s="5">
        <f t="shared" si="5"/>
        <v>2.5306972520622532E-2</v>
      </c>
    </row>
    <row r="96" spans="1:5">
      <c r="A96" s="2">
        <v>41214</v>
      </c>
      <c r="B96" s="6">
        <f t="shared" si="4"/>
        <v>2012</v>
      </c>
      <c r="C96" s="17">
        <v>21360467.68666666</v>
      </c>
      <c r="D96">
        <v>21788794.404222537</v>
      </c>
      <c r="E96" s="5">
        <f t="shared" si="5"/>
        <v>2.005230989503292E-2</v>
      </c>
    </row>
    <row r="97" spans="1:5">
      <c r="A97" s="2">
        <v>41244</v>
      </c>
      <c r="B97" s="6">
        <f t="shared" si="4"/>
        <v>2012</v>
      </c>
      <c r="C97" s="17">
        <v>23911472.796666663</v>
      </c>
      <c r="D97">
        <v>23209174.923877791</v>
      </c>
      <c r="E97" s="5">
        <f t="shared" si="5"/>
        <v>2.9370749295157393E-2</v>
      </c>
    </row>
    <row r="98" spans="1:5">
      <c r="A98" s="2">
        <v>41275</v>
      </c>
      <c r="B98" s="6">
        <f t="shared" ref="B98:B109" si="6">YEAR(A98)</f>
        <v>2013</v>
      </c>
      <c r="C98" s="17">
        <v>24740826.696666665</v>
      </c>
      <c r="D98">
        <v>25182217.36204287</v>
      </c>
      <c r="E98" s="5">
        <f t="shared" ref="E98:E109" si="7">ABS(D98-C98)/C98</f>
        <v>1.7840578683479224E-2</v>
      </c>
    </row>
    <row r="99" spans="1:5">
      <c r="A99" s="18">
        <v>41306</v>
      </c>
      <c r="B99" s="19">
        <f t="shared" si="6"/>
        <v>2013</v>
      </c>
      <c r="C99" s="17">
        <v>22536631.536666662</v>
      </c>
      <c r="D99">
        <v>24264399.447275598</v>
      </c>
      <c r="E99" s="5">
        <f t="shared" si="7"/>
        <v>7.6664869272849906E-2</v>
      </c>
    </row>
    <row r="100" spans="1:5">
      <c r="A100" s="2">
        <v>41334</v>
      </c>
      <c r="B100" s="6">
        <f t="shared" si="6"/>
        <v>2013</v>
      </c>
      <c r="C100" s="17">
        <v>22952454.086666659</v>
      </c>
      <c r="D100">
        <v>22703094.379568707</v>
      </c>
      <c r="E100" s="5">
        <f t="shared" si="7"/>
        <v>1.08641849867726E-2</v>
      </c>
    </row>
    <row r="101" spans="1:5">
      <c r="A101" s="2">
        <v>41365</v>
      </c>
      <c r="B101" s="6">
        <f t="shared" si="6"/>
        <v>2013</v>
      </c>
      <c r="C101" s="17">
        <v>20061175.656666666</v>
      </c>
      <c r="D101">
        <v>20432012.166364364</v>
      </c>
      <c r="E101" s="5">
        <f t="shared" si="7"/>
        <v>1.8485283018518549E-2</v>
      </c>
    </row>
    <row r="102" spans="1:5">
      <c r="A102" s="2">
        <v>41395</v>
      </c>
      <c r="B102" s="6">
        <f t="shared" si="6"/>
        <v>2013</v>
      </c>
      <c r="C102" s="17">
        <v>18868716.00666666</v>
      </c>
      <c r="D102">
        <v>19507920.773004483</v>
      </c>
      <c r="E102" s="5">
        <f t="shared" si="7"/>
        <v>3.3876431555384078E-2</v>
      </c>
    </row>
    <row r="103" spans="1:5">
      <c r="A103" s="2">
        <v>41426</v>
      </c>
      <c r="B103" s="6">
        <f t="shared" si="6"/>
        <v>2013</v>
      </c>
      <c r="C103" s="17">
        <v>20142170.716666665</v>
      </c>
      <c r="D103">
        <v>20518635.862667471</v>
      </c>
      <c r="E103" s="5">
        <f t="shared" si="7"/>
        <v>1.8690395950685678E-2</v>
      </c>
    </row>
    <row r="104" spans="1:5">
      <c r="A104" s="2">
        <v>41456</v>
      </c>
      <c r="B104" s="6">
        <f t="shared" si="6"/>
        <v>2013</v>
      </c>
      <c r="C104" s="17">
        <v>24441287.616666667</v>
      </c>
      <c r="D104">
        <v>23288463.39009222</v>
      </c>
      <c r="E104" s="5">
        <f t="shared" si="7"/>
        <v>4.7167082383512762E-2</v>
      </c>
    </row>
    <row r="105" spans="1:5">
      <c r="A105" s="2">
        <v>41487</v>
      </c>
      <c r="B105" s="6">
        <f t="shared" si="6"/>
        <v>2013</v>
      </c>
      <c r="C105" s="17">
        <v>21856231.656666663</v>
      </c>
      <c r="D105">
        <v>20863822.468048245</v>
      </c>
      <c r="E105" s="5">
        <f t="shared" si="7"/>
        <v>4.5406234899404985E-2</v>
      </c>
    </row>
    <row r="106" spans="1:5">
      <c r="A106" s="2">
        <v>41518</v>
      </c>
      <c r="B106" s="6">
        <f t="shared" si="6"/>
        <v>2013</v>
      </c>
      <c r="C106" s="17">
        <v>19627599.206666663</v>
      </c>
      <c r="D106">
        <v>19096868.566840336</v>
      </c>
      <c r="E106" s="5">
        <f t="shared" si="7"/>
        <v>2.7040018202840663E-2</v>
      </c>
    </row>
    <row r="107" spans="1:5">
      <c r="A107" s="2">
        <v>41548</v>
      </c>
      <c r="B107" s="6">
        <f t="shared" si="6"/>
        <v>2013</v>
      </c>
      <c r="C107" s="17">
        <v>20952918.896666661</v>
      </c>
      <c r="D107">
        <v>19297750.812945899</v>
      </c>
      <c r="E107" s="5">
        <f t="shared" si="7"/>
        <v>7.8994630384603748E-2</v>
      </c>
    </row>
    <row r="108" spans="1:5">
      <c r="A108" s="18">
        <v>41579</v>
      </c>
      <c r="B108" s="19">
        <f t="shared" si="6"/>
        <v>2013</v>
      </c>
      <c r="C108" s="17">
        <v>23000874.046666667</v>
      </c>
      <c r="D108">
        <v>22458766.912291121</v>
      </c>
      <c r="E108" s="5">
        <f t="shared" si="7"/>
        <v>2.3568979738581256E-2</v>
      </c>
    </row>
    <row r="109" spans="1:5">
      <c r="A109" s="2">
        <v>41609</v>
      </c>
      <c r="B109" s="6">
        <f t="shared" si="6"/>
        <v>2013</v>
      </c>
      <c r="C109" s="17">
        <v>26249065.88666667</v>
      </c>
      <c r="D109">
        <v>25098668.704714108</v>
      </c>
      <c r="E109" s="5">
        <f t="shared" si="7"/>
        <v>4.3826214118229311E-2</v>
      </c>
    </row>
    <row r="110" spans="1:5">
      <c r="E110" s="8">
        <f>AVERAGE(E2:E109)</f>
        <v>2.7121754172153397E-2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2:D14"/>
  <sheetViews>
    <sheetView workbookViewId="0">
      <selection activeCell="A2" sqref="A2:D14"/>
    </sheetView>
  </sheetViews>
  <sheetFormatPr defaultRowHeight="15"/>
  <cols>
    <col min="1" max="1" width="12.85546875" customWidth="1"/>
    <col min="2" max="2" width="11.5703125" customWidth="1"/>
    <col min="3" max="3" width="15.7109375" customWidth="1"/>
    <col min="4" max="4" width="16.7109375" customWidth="1"/>
  </cols>
  <sheetData>
    <row r="2" spans="1:4">
      <c r="A2" s="10" t="s">
        <v>40</v>
      </c>
    </row>
    <row r="3" spans="1:4">
      <c r="B3" t="s">
        <v>39</v>
      </c>
      <c r="C3" t="s">
        <v>29</v>
      </c>
      <c r="D3" t="s">
        <v>30</v>
      </c>
    </row>
    <row r="4" spans="1:4">
      <c r="A4" s="7">
        <v>2005</v>
      </c>
      <c r="B4" s="3">
        <v>283289663.16999996</v>
      </c>
      <c r="C4" s="3">
        <v>284276938.18350679</v>
      </c>
      <c r="D4" s="8">
        <v>3.4850371964132471E-3</v>
      </c>
    </row>
    <row r="5" spans="1:4">
      <c r="A5" s="7">
        <v>2006</v>
      </c>
      <c r="B5" s="3">
        <v>269037634.24000001</v>
      </c>
      <c r="C5" s="3">
        <v>270753019.08710706</v>
      </c>
      <c r="D5" s="8">
        <v>6.3760033125209985E-3</v>
      </c>
    </row>
    <row r="6" spans="1:4">
      <c r="A6" s="7">
        <v>2007</v>
      </c>
      <c r="B6" s="3">
        <v>277453829.56999993</v>
      </c>
      <c r="C6" s="3">
        <v>277477968.70910805</v>
      </c>
      <c r="D6" s="8">
        <v>8.7002364124987627E-5</v>
      </c>
    </row>
    <row r="7" spans="1:4">
      <c r="A7" s="7">
        <v>2008</v>
      </c>
      <c r="B7" s="3">
        <v>277015109.06000006</v>
      </c>
      <c r="C7" s="3">
        <v>275278107.40416723</v>
      </c>
      <c r="D7" s="8">
        <v>6.27042207815676E-3</v>
      </c>
    </row>
    <row r="8" spans="1:4">
      <c r="A8" s="7">
        <v>2009</v>
      </c>
      <c r="B8" s="3">
        <v>266610077.42000002</v>
      </c>
      <c r="C8" s="3">
        <v>257388379.06111193</v>
      </c>
      <c r="D8" s="8">
        <v>3.4588708904505626E-2</v>
      </c>
    </row>
    <row r="9" spans="1:4">
      <c r="A9" s="7">
        <v>2010</v>
      </c>
      <c r="B9" s="3">
        <v>261466185.15000004</v>
      </c>
      <c r="C9" s="3">
        <v>263468190.23137271</v>
      </c>
      <c r="D9" s="8">
        <v>7.656841286088875E-3</v>
      </c>
    </row>
    <row r="10" spans="1:4">
      <c r="A10" s="7">
        <v>2011</v>
      </c>
      <c r="B10" s="3">
        <v>262568154.00400001</v>
      </c>
      <c r="C10" s="3">
        <v>265003019.99103239</v>
      </c>
      <c r="D10" s="8">
        <v>9.2732722910307333E-3</v>
      </c>
    </row>
    <row r="11" spans="1:4">
      <c r="A11" s="7">
        <v>2012</v>
      </c>
      <c r="B11" s="3">
        <v>255429248.69999993</v>
      </c>
      <c r="C11" s="3">
        <v>261941609.81073678</v>
      </c>
      <c r="D11" s="8">
        <v>2.5495753301085635E-2</v>
      </c>
    </row>
    <row r="12" spans="1:4">
      <c r="A12" s="7">
        <v>2013</v>
      </c>
      <c r="B12" s="3">
        <v>265429952.00999999</v>
      </c>
      <c r="C12" s="3">
        <v>262712620.84585541</v>
      </c>
      <c r="D12" s="8">
        <v>1.0237469974911501E-2</v>
      </c>
    </row>
    <row r="13" spans="1:4">
      <c r="C13" s="11" t="s">
        <v>31</v>
      </c>
      <c r="D13" s="9">
        <f>AVERAGE(D4:D12)</f>
        <v>1.149672341209315E-2</v>
      </c>
    </row>
    <row r="14" spans="1:4">
      <c r="C14" s="11" t="s">
        <v>32</v>
      </c>
      <c r="D14" s="9">
        <v>2.7121754172153397E-2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3:C12"/>
  <sheetViews>
    <sheetView workbookViewId="0">
      <selection activeCell="I21" sqref="I21"/>
    </sheetView>
  </sheetViews>
  <sheetFormatPr defaultRowHeight="15"/>
  <cols>
    <col min="1" max="1" width="5" customWidth="1"/>
    <col min="2" max="2" width="11.5703125" customWidth="1"/>
    <col min="3" max="3" width="15.7109375" customWidth="1"/>
  </cols>
  <sheetData>
    <row r="3" spans="1:3">
      <c r="B3" t="s">
        <v>39</v>
      </c>
      <c r="C3" t="s">
        <v>29</v>
      </c>
    </row>
    <row r="4" spans="1:3">
      <c r="A4" s="7">
        <v>2005</v>
      </c>
      <c r="B4" s="3">
        <v>283289663.16999996</v>
      </c>
      <c r="C4" s="3">
        <v>284276938.18350679</v>
      </c>
    </row>
    <row r="5" spans="1:3">
      <c r="A5" s="7">
        <v>2006</v>
      </c>
      <c r="B5" s="3">
        <v>269037634.24000001</v>
      </c>
      <c r="C5" s="3">
        <v>270753019.08710706</v>
      </c>
    </row>
    <row r="6" spans="1:3">
      <c r="A6" s="7">
        <v>2007</v>
      </c>
      <c r="B6" s="3">
        <v>277453829.56999993</v>
      </c>
      <c r="C6" s="3">
        <v>277477968.70910805</v>
      </c>
    </row>
    <row r="7" spans="1:3">
      <c r="A7" s="7">
        <v>2008</v>
      </c>
      <c r="B7" s="3">
        <v>277015109.06000006</v>
      </c>
      <c r="C7" s="3">
        <v>275278107.40416723</v>
      </c>
    </row>
    <row r="8" spans="1:3">
      <c r="A8" s="7">
        <v>2009</v>
      </c>
      <c r="B8" s="3">
        <v>266610077.42000002</v>
      </c>
      <c r="C8" s="3">
        <v>257388379.06111193</v>
      </c>
    </row>
    <row r="9" spans="1:3">
      <c r="A9" s="7">
        <v>2010</v>
      </c>
      <c r="B9" s="3">
        <v>261466185.15000004</v>
      </c>
      <c r="C9" s="3">
        <v>263468190.23137271</v>
      </c>
    </row>
    <row r="10" spans="1:3">
      <c r="A10" s="7">
        <v>2011</v>
      </c>
      <c r="B10" s="3">
        <v>262568154.00400001</v>
      </c>
      <c r="C10" s="3">
        <v>265003019.99103239</v>
      </c>
    </row>
    <row r="11" spans="1:3">
      <c r="A11" s="7">
        <v>2012</v>
      </c>
      <c r="B11" s="3">
        <v>255429248.69999993</v>
      </c>
      <c r="C11" s="3">
        <v>261941609.81073678</v>
      </c>
    </row>
    <row r="12" spans="1:3">
      <c r="A12" s="7">
        <v>2013</v>
      </c>
      <c r="B12" s="3">
        <v>265429952.00999999</v>
      </c>
      <c r="C12" s="3">
        <v>262712620.84585541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Q133"/>
  <sheetViews>
    <sheetView workbookViewId="0">
      <selection activeCell="K1" sqref="K1:P1"/>
    </sheetView>
  </sheetViews>
  <sheetFormatPr defaultRowHeight="15"/>
  <cols>
    <col min="2" max="2" width="11.28515625" bestFit="1" customWidth="1"/>
    <col min="3" max="4" width="12.140625" customWidth="1"/>
  </cols>
  <sheetData>
    <row r="1" spans="1:17">
      <c r="A1" t="s">
        <v>1</v>
      </c>
      <c r="B1" t="s">
        <v>36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42</v>
      </c>
      <c r="J1" t="s">
        <v>26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42</v>
      </c>
      <c r="Q1" t="s">
        <v>33</v>
      </c>
    </row>
    <row r="2" spans="1:17">
      <c r="A2" s="2">
        <v>38353</v>
      </c>
      <c r="B2" s="17">
        <v>28622997.07</v>
      </c>
      <c r="C2">
        <v>716.23</v>
      </c>
      <c r="D2">
        <v>0</v>
      </c>
      <c r="E2">
        <v>262.8</v>
      </c>
      <c r="F2">
        <v>20</v>
      </c>
      <c r="G2">
        <v>0</v>
      </c>
      <c r="H2">
        <v>1</v>
      </c>
      <c r="J2">
        <f t="shared" ref="J2:J33" si="0">const</f>
        <v>-83978.6088123589</v>
      </c>
      <c r="K2">
        <f t="shared" ref="K2:K33" si="1">LondonHDD*C2</f>
        <v>8172692.3294375697</v>
      </c>
      <c r="L2">
        <f t="shared" ref="L2:L33" si="2">LondonCDD*D2</f>
        <v>0</v>
      </c>
      <c r="M2">
        <f t="shared" ref="M2:M33" si="3">LONFTE*E2</f>
        <v>14169763.881296363</v>
      </c>
      <c r="N2">
        <f t="shared" ref="N2:N33" si="4">PeakDays*F2</f>
        <v>4316682.8236152399</v>
      </c>
      <c r="O2">
        <f t="shared" ref="O2:O33" si="5">Shoulder1*G2</f>
        <v>0</v>
      </c>
      <c r="P2">
        <f t="shared" ref="P2:P33" si="6">Increment*H2</f>
        <v>-6942.73478305565</v>
      </c>
      <c r="Q2">
        <f t="shared" ref="Q2:Q33" si="7">SUM(J2:P2)</f>
        <v>26568217.690753754</v>
      </c>
    </row>
    <row r="3" spans="1:17">
      <c r="A3" s="2">
        <v>38384</v>
      </c>
      <c r="B3" s="17">
        <v>24248151.560000002</v>
      </c>
      <c r="C3">
        <v>650.25</v>
      </c>
      <c r="D3">
        <v>0</v>
      </c>
      <c r="E3">
        <v>262.7</v>
      </c>
      <c r="F3">
        <v>20</v>
      </c>
      <c r="G3">
        <v>0</v>
      </c>
      <c r="H3">
        <v>2</v>
      </c>
      <c r="J3">
        <f t="shared" si="0"/>
        <v>-83978.6088123589</v>
      </c>
      <c r="K3">
        <f t="shared" si="1"/>
        <v>7419813.729132792</v>
      </c>
      <c r="L3">
        <f t="shared" si="2"/>
        <v>0</v>
      </c>
      <c r="M3">
        <f t="shared" si="3"/>
        <v>14164372.038114741</v>
      </c>
      <c r="N3">
        <f t="shared" si="4"/>
        <v>4316682.8236152399</v>
      </c>
      <c r="O3">
        <f t="shared" si="5"/>
        <v>0</v>
      </c>
      <c r="P3">
        <f t="shared" si="6"/>
        <v>-13885.4695661113</v>
      </c>
      <c r="Q3">
        <f t="shared" si="7"/>
        <v>25803004.512484301</v>
      </c>
    </row>
    <row r="4" spans="1:17">
      <c r="A4" s="2">
        <v>38412</v>
      </c>
      <c r="B4" s="17">
        <v>25340650.720000003</v>
      </c>
      <c r="C4">
        <v>533.91</v>
      </c>
      <c r="D4">
        <v>0.22</v>
      </c>
      <c r="E4">
        <v>262.5</v>
      </c>
      <c r="F4">
        <v>21</v>
      </c>
      <c r="G4">
        <v>1</v>
      </c>
      <c r="H4">
        <v>3</v>
      </c>
      <c r="J4">
        <f t="shared" si="0"/>
        <v>-83978.6088123589</v>
      </c>
      <c r="K4">
        <f t="shared" si="1"/>
        <v>6092291.80795277</v>
      </c>
      <c r="L4">
        <f t="shared" si="2"/>
        <v>9787.5490055332448</v>
      </c>
      <c r="M4">
        <f t="shared" si="3"/>
        <v>14153588.351751503</v>
      </c>
      <c r="N4">
        <f t="shared" si="4"/>
        <v>4532516.964796002</v>
      </c>
      <c r="O4">
        <f t="shared" si="5"/>
        <v>-832374.55716404796</v>
      </c>
      <c r="P4">
        <f t="shared" si="6"/>
        <v>-20828.20434916695</v>
      </c>
      <c r="Q4">
        <f t="shared" si="7"/>
        <v>23851003.303180236</v>
      </c>
    </row>
    <row r="5" spans="1:17">
      <c r="A5" s="2">
        <v>38443</v>
      </c>
      <c r="B5" s="17">
        <v>20286648.91</v>
      </c>
      <c r="C5">
        <v>312.88</v>
      </c>
      <c r="D5">
        <v>0.32</v>
      </c>
      <c r="E5">
        <v>264.7</v>
      </c>
      <c r="F5">
        <v>21</v>
      </c>
      <c r="G5">
        <v>1</v>
      </c>
      <c r="H5">
        <v>4</v>
      </c>
      <c r="J5">
        <f t="shared" si="0"/>
        <v>-83978.6088123589</v>
      </c>
      <c r="K5">
        <f t="shared" si="1"/>
        <v>3570182.7290596971</v>
      </c>
      <c r="L5">
        <f t="shared" si="2"/>
        <v>14236.434917139264</v>
      </c>
      <c r="M5">
        <f t="shared" si="3"/>
        <v>14272208.901747134</v>
      </c>
      <c r="N5">
        <f t="shared" si="4"/>
        <v>4532516.964796002</v>
      </c>
      <c r="O5">
        <f t="shared" si="5"/>
        <v>-832374.55716404796</v>
      </c>
      <c r="P5">
        <f t="shared" si="6"/>
        <v>-27770.9391322226</v>
      </c>
      <c r="Q5">
        <f t="shared" si="7"/>
        <v>21445020.925411347</v>
      </c>
    </row>
    <row r="6" spans="1:17">
      <c r="A6" s="2">
        <v>38473</v>
      </c>
      <c r="B6" s="17">
        <v>19819607.190000001</v>
      </c>
      <c r="C6">
        <v>145.96</v>
      </c>
      <c r="D6">
        <v>16.98</v>
      </c>
      <c r="E6">
        <v>267.3</v>
      </c>
      <c r="F6">
        <v>21</v>
      </c>
      <c r="G6">
        <v>1</v>
      </c>
      <c r="H6">
        <v>5</v>
      </c>
      <c r="J6">
        <f t="shared" si="0"/>
        <v>-83978.6088123589</v>
      </c>
      <c r="K6">
        <f t="shared" si="1"/>
        <v>1665507.1309561282</v>
      </c>
      <c r="L6">
        <f t="shared" si="2"/>
        <v>755420.82779070223</v>
      </c>
      <c r="M6">
        <f t="shared" si="3"/>
        <v>14412396.824469244</v>
      </c>
      <c r="N6">
        <f t="shared" si="4"/>
        <v>4532516.964796002</v>
      </c>
      <c r="O6">
        <f t="shared" si="5"/>
        <v>-832374.55716404796</v>
      </c>
      <c r="P6">
        <f t="shared" si="6"/>
        <v>-34713.673915278254</v>
      </c>
      <c r="Q6">
        <f t="shared" si="7"/>
        <v>20414774.908120394</v>
      </c>
    </row>
    <row r="7" spans="1:17">
      <c r="A7" s="2">
        <v>38504</v>
      </c>
      <c r="B7" s="17">
        <v>24239634.66</v>
      </c>
      <c r="C7">
        <v>30.95</v>
      </c>
      <c r="D7">
        <v>59.64</v>
      </c>
      <c r="E7">
        <v>272.39999999999998</v>
      </c>
      <c r="F7">
        <v>22</v>
      </c>
      <c r="G7">
        <v>0</v>
      </c>
      <c r="H7">
        <v>6</v>
      </c>
      <c r="J7">
        <f t="shared" si="0"/>
        <v>-83978.6088123589</v>
      </c>
      <c r="K7">
        <f t="shared" si="1"/>
        <v>353161.45315903099</v>
      </c>
      <c r="L7">
        <f t="shared" si="2"/>
        <v>2653315.5576818306</v>
      </c>
      <c r="M7">
        <f t="shared" si="3"/>
        <v>14687380.826731844</v>
      </c>
      <c r="N7">
        <f t="shared" si="4"/>
        <v>4748351.1059767641</v>
      </c>
      <c r="O7">
        <f t="shared" si="5"/>
        <v>0</v>
      </c>
      <c r="P7">
        <f t="shared" si="6"/>
        <v>-41656.4086983339</v>
      </c>
      <c r="Q7">
        <f t="shared" si="7"/>
        <v>22316573.926038776</v>
      </c>
    </row>
    <row r="8" spans="1:17">
      <c r="A8" s="2">
        <v>38534</v>
      </c>
      <c r="B8" s="17">
        <v>25395311.940000001</v>
      </c>
      <c r="C8">
        <v>6</v>
      </c>
      <c r="D8">
        <v>109.95</v>
      </c>
      <c r="E8">
        <v>277.5</v>
      </c>
      <c r="F8">
        <v>20</v>
      </c>
      <c r="G8">
        <v>0</v>
      </c>
      <c r="H8">
        <v>7</v>
      </c>
      <c r="J8">
        <f t="shared" si="0"/>
        <v>-83978.6088123589</v>
      </c>
      <c r="K8">
        <f t="shared" si="1"/>
        <v>68464.255862816994</v>
      </c>
      <c r="L8">
        <f t="shared" si="2"/>
        <v>4891550.0598108191</v>
      </c>
      <c r="M8">
        <f t="shared" si="3"/>
        <v>14962364.828994446</v>
      </c>
      <c r="N8">
        <f t="shared" si="4"/>
        <v>4316682.8236152399</v>
      </c>
      <c r="O8">
        <f t="shared" si="5"/>
        <v>0</v>
      </c>
      <c r="P8">
        <f t="shared" si="6"/>
        <v>-48599.143481389547</v>
      </c>
      <c r="Q8">
        <f t="shared" si="7"/>
        <v>24106484.215989575</v>
      </c>
    </row>
    <row r="9" spans="1:17">
      <c r="A9" s="2">
        <v>38565</v>
      </c>
      <c r="B9" s="17">
        <v>24070887.219999999</v>
      </c>
      <c r="C9">
        <v>11.72</v>
      </c>
      <c r="D9">
        <v>76.849999999999994</v>
      </c>
      <c r="E9">
        <v>280.2</v>
      </c>
      <c r="F9">
        <v>22</v>
      </c>
      <c r="G9">
        <v>0</v>
      </c>
      <c r="H9">
        <v>8</v>
      </c>
      <c r="J9">
        <f t="shared" si="0"/>
        <v>-83978.6088123589</v>
      </c>
      <c r="K9">
        <f t="shared" si="1"/>
        <v>133733.51311870254</v>
      </c>
      <c r="L9">
        <f t="shared" si="2"/>
        <v>3418968.823069226</v>
      </c>
      <c r="M9">
        <f t="shared" si="3"/>
        <v>15107944.594898175</v>
      </c>
      <c r="N9">
        <f t="shared" si="4"/>
        <v>4748351.1059767641</v>
      </c>
      <c r="O9">
        <f t="shared" si="5"/>
        <v>0</v>
      </c>
      <c r="P9">
        <f t="shared" si="6"/>
        <v>-55541.8782644452</v>
      </c>
      <c r="Q9">
        <f t="shared" si="7"/>
        <v>23269477.549986064</v>
      </c>
    </row>
    <row r="10" spans="1:17">
      <c r="A10" s="2">
        <v>38596</v>
      </c>
      <c r="B10" s="17">
        <v>20477242.48</v>
      </c>
      <c r="C10">
        <v>72.849999999999994</v>
      </c>
      <c r="D10">
        <v>24.35</v>
      </c>
      <c r="E10">
        <v>275.89999999999998</v>
      </c>
      <c r="F10">
        <v>21</v>
      </c>
      <c r="G10">
        <v>1</v>
      </c>
      <c r="H10">
        <v>9</v>
      </c>
      <c r="J10">
        <f t="shared" si="0"/>
        <v>-83978.6088123589</v>
      </c>
      <c r="K10">
        <f t="shared" si="1"/>
        <v>831270.17326770292</v>
      </c>
      <c r="L10">
        <f t="shared" si="2"/>
        <v>1083303.7194760661</v>
      </c>
      <c r="M10">
        <f t="shared" si="3"/>
        <v>14876095.338088531</v>
      </c>
      <c r="N10">
        <f t="shared" si="4"/>
        <v>4532516.964796002</v>
      </c>
      <c r="O10">
        <f t="shared" si="5"/>
        <v>-832374.55716404796</v>
      </c>
      <c r="P10">
        <f t="shared" si="6"/>
        <v>-62484.613047500854</v>
      </c>
      <c r="Q10">
        <f t="shared" si="7"/>
        <v>20344348.416604396</v>
      </c>
    </row>
    <row r="11" spans="1:17">
      <c r="A11" s="2">
        <v>38626</v>
      </c>
      <c r="B11" s="17">
        <v>20828690.909999996</v>
      </c>
      <c r="C11">
        <v>241.64</v>
      </c>
      <c r="D11">
        <v>3.42</v>
      </c>
      <c r="E11">
        <v>268.8</v>
      </c>
      <c r="F11">
        <v>20</v>
      </c>
      <c r="G11">
        <v>1</v>
      </c>
      <c r="H11">
        <v>10</v>
      </c>
      <c r="J11">
        <f t="shared" si="0"/>
        <v>-83978.6088123589</v>
      </c>
      <c r="K11">
        <f t="shared" si="1"/>
        <v>2757283.7977818497</v>
      </c>
      <c r="L11">
        <f t="shared" si="2"/>
        <v>152151.8981769259</v>
      </c>
      <c r="M11">
        <f t="shared" si="3"/>
        <v>14493274.472193539</v>
      </c>
      <c r="N11">
        <f t="shared" si="4"/>
        <v>4316682.8236152399</v>
      </c>
      <c r="O11">
        <f t="shared" si="5"/>
        <v>-832374.55716404796</v>
      </c>
      <c r="P11">
        <f t="shared" si="6"/>
        <v>-69427.347830556508</v>
      </c>
      <c r="Q11">
        <f t="shared" si="7"/>
        <v>20733612.47796059</v>
      </c>
    </row>
    <row r="12" spans="1:17">
      <c r="A12" s="2">
        <v>38657</v>
      </c>
      <c r="B12" s="17">
        <v>22508551.010000002</v>
      </c>
      <c r="C12">
        <v>414.34</v>
      </c>
      <c r="D12">
        <v>0</v>
      </c>
      <c r="E12">
        <v>263</v>
      </c>
      <c r="F12">
        <v>22</v>
      </c>
      <c r="G12">
        <v>1</v>
      </c>
      <c r="H12">
        <v>11</v>
      </c>
      <c r="J12">
        <f t="shared" si="0"/>
        <v>-83978.6088123589</v>
      </c>
      <c r="K12">
        <f t="shared" si="1"/>
        <v>4727913.2956999326</v>
      </c>
      <c r="L12">
        <f t="shared" si="2"/>
        <v>0</v>
      </c>
      <c r="M12">
        <f t="shared" si="3"/>
        <v>14180547.5676596</v>
      </c>
      <c r="N12">
        <f t="shared" si="4"/>
        <v>4748351.1059767641</v>
      </c>
      <c r="O12">
        <f t="shared" si="5"/>
        <v>-832374.55716404796</v>
      </c>
      <c r="P12">
        <f t="shared" si="6"/>
        <v>-76370.082613612147</v>
      </c>
      <c r="Q12">
        <f t="shared" si="7"/>
        <v>22664088.720746275</v>
      </c>
    </row>
    <row r="13" spans="1:17">
      <c r="A13" s="2">
        <v>38687</v>
      </c>
      <c r="B13" s="17">
        <v>27451289.5</v>
      </c>
      <c r="C13">
        <v>630.9</v>
      </c>
      <c r="D13">
        <v>0</v>
      </c>
      <c r="E13">
        <v>262</v>
      </c>
      <c r="F13">
        <v>20</v>
      </c>
      <c r="G13">
        <v>0</v>
      </c>
      <c r="H13">
        <v>12</v>
      </c>
      <c r="J13">
        <f t="shared" si="0"/>
        <v>-83978.6088123589</v>
      </c>
      <c r="K13">
        <f t="shared" si="1"/>
        <v>7199016.503975207</v>
      </c>
      <c r="L13">
        <f t="shared" si="2"/>
        <v>0</v>
      </c>
      <c r="M13">
        <f t="shared" si="3"/>
        <v>14126629.135843404</v>
      </c>
      <c r="N13">
        <f t="shared" si="4"/>
        <v>4316682.8236152399</v>
      </c>
      <c r="O13">
        <f t="shared" si="5"/>
        <v>0</v>
      </c>
      <c r="P13">
        <f t="shared" si="6"/>
        <v>-83312.8173966678</v>
      </c>
      <c r="Q13">
        <f t="shared" si="7"/>
        <v>25475037.037224825</v>
      </c>
    </row>
    <row r="14" spans="1:17">
      <c r="A14" s="2">
        <v>38718</v>
      </c>
      <c r="B14" s="17">
        <v>25519571.829999998</v>
      </c>
      <c r="C14">
        <v>716.23</v>
      </c>
      <c r="D14">
        <v>0</v>
      </c>
      <c r="E14">
        <v>260</v>
      </c>
      <c r="F14">
        <v>21</v>
      </c>
      <c r="G14">
        <v>0</v>
      </c>
      <c r="H14">
        <v>13</v>
      </c>
      <c r="J14">
        <f t="shared" si="0"/>
        <v>-83978.6088123589</v>
      </c>
      <c r="K14">
        <f t="shared" si="1"/>
        <v>8172692.3294375697</v>
      </c>
      <c r="L14">
        <f t="shared" si="2"/>
        <v>0</v>
      </c>
      <c r="M14">
        <f t="shared" si="3"/>
        <v>14018792.272211011</v>
      </c>
      <c r="N14">
        <f t="shared" si="4"/>
        <v>4532516.964796002</v>
      </c>
      <c r="O14">
        <f t="shared" si="5"/>
        <v>0</v>
      </c>
      <c r="P14">
        <f t="shared" si="6"/>
        <v>-90255.552179723454</v>
      </c>
      <c r="Q14">
        <f t="shared" si="7"/>
        <v>26549767.405452501</v>
      </c>
    </row>
    <row r="15" spans="1:17">
      <c r="A15" s="2">
        <v>38749</v>
      </c>
      <c r="B15" s="17">
        <v>23636616.529999997</v>
      </c>
      <c r="C15">
        <v>650.25</v>
      </c>
      <c r="D15">
        <v>0</v>
      </c>
      <c r="E15">
        <v>257.39999999999998</v>
      </c>
      <c r="F15">
        <v>20</v>
      </c>
      <c r="G15">
        <v>0</v>
      </c>
      <c r="H15">
        <v>14</v>
      </c>
      <c r="J15">
        <f t="shared" si="0"/>
        <v>-83978.6088123589</v>
      </c>
      <c r="K15">
        <f t="shared" si="1"/>
        <v>7419813.729132792</v>
      </c>
      <c r="L15">
        <f t="shared" si="2"/>
        <v>0</v>
      </c>
      <c r="M15">
        <f t="shared" si="3"/>
        <v>13878604.349488901</v>
      </c>
      <c r="N15">
        <f t="shared" si="4"/>
        <v>4316682.8236152399</v>
      </c>
      <c r="O15">
        <f t="shared" si="5"/>
        <v>0</v>
      </c>
      <c r="P15">
        <f t="shared" si="6"/>
        <v>-97198.286962779093</v>
      </c>
      <c r="Q15">
        <f t="shared" si="7"/>
        <v>25433924.006461799</v>
      </c>
    </row>
    <row r="16" spans="1:17">
      <c r="A16" s="2">
        <v>38777</v>
      </c>
      <c r="B16" s="17">
        <v>24126650.760000002</v>
      </c>
      <c r="C16">
        <v>533.91</v>
      </c>
      <c r="D16">
        <v>0.22</v>
      </c>
      <c r="E16">
        <v>256</v>
      </c>
      <c r="F16">
        <v>23</v>
      </c>
      <c r="G16">
        <v>1</v>
      </c>
      <c r="H16">
        <v>15</v>
      </c>
      <c r="J16">
        <f t="shared" si="0"/>
        <v>-83978.6088123589</v>
      </c>
      <c r="K16">
        <f t="shared" si="1"/>
        <v>6092291.80795277</v>
      </c>
      <c r="L16">
        <f t="shared" si="2"/>
        <v>9787.5490055332448</v>
      </c>
      <c r="M16">
        <f t="shared" si="3"/>
        <v>13803118.544946227</v>
      </c>
      <c r="N16">
        <f t="shared" si="4"/>
        <v>4964185.2471575262</v>
      </c>
      <c r="O16">
        <f t="shared" si="5"/>
        <v>-832374.55716404796</v>
      </c>
      <c r="P16">
        <f t="shared" si="6"/>
        <v>-104141.02174583475</v>
      </c>
      <c r="Q16">
        <f t="shared" si="7"/>
        <v>23848888.961339816</v>
      </c>
    </row>
    <row r="17" spans="1:17">
      <c r="A17" s="2">
        <v>38808</v>
      </c>
      <c r="B17" s="17">
        <v>19562803.740000002</v>
      </c>
      <c r="C17">
        <v>312.88</v>
      </c>
      <c r="D17">
        <v>0.32</v>
      </c>
      <c r="E17">
        <v>260.7</v>
      </c>
      <c r="F17">
        <v>18</v>
      </c>
      <c r="G17">
        <v>1</v>
      </c>
      <c r="H17">
        <v>16</v>
      </c>
      <c r="J17">
        <f t="shared" si="0"/>
        <v>-83978.6088123589</v>
      </c>
      <c r="K17">
        <f t="shared" si="1"/>
        <v>3570182.7290596971</v>
      </c>
      <c r="L17">
        <f t="shared" si="2"/>
        <v>14236.434917139264</v>
      </c>
      <c r="M17">
        <f t="shared" si="3"/>
        <v>14056535.174482349</v>
      </c>
      <c r="N17">
        <f t="shared" si="4"/>
        <v>3885014.5412537162</v>
      </c>
      <c r="O17">
        <f t="shared" si="5"/>
        <v>-832374.55716404796</v>
      </c>
      <c r="P17">
        <f t="shared" si="6"/>
        <v>-111083.7565288904</v>
      </c>
      <c r="Q17">
        <f t="shared" si="7"/>
        <v>20498531.957207605</v>
      </c>
    </row>
    <row r="18" spans="1:17">
      <c r="A18" s="2">
        <v>38838</v>
      </c>
      <c r="B18" s="17">
        <v>19991986.050000001</v>
      </c>
      <c r="C18">
        <v>145.96</v>
      </c>
      <c r="D18">
        <v>16.98</v>
      </c>
      <c r="E18">
        <v>267.3</v>
      </c>
      <c r="F18">
        <v>22</v>
      </c>
      <c r="G18">
        <v>1</v>
      </c>
      <c r="H18">
        <v>17</v>
      </c>
      <c r="J18">
        <f t="shared" si="0"/>
        <v>-83978.6088123589</v>
      </c>
      <c r="K18">
        <f t="shared" si="1"/>
        <v>1665507.1309561282</v>
      </c>
      <c r="L18">
        <f t="shared" si="2"/>
        <v>755420.82779070223</v>
      </c>
      <c r="M18">
        <f t="shared" si="3"/>
        <v>14412396.824469244</v>
      </c>
      <c r="N18">
        <f t="shared" si="4"/>
        <v>4748351.1059767641</v>
      </c>
      <c r="O18">
        <f t="shared" si="5"/>
        <v>-832374.55716404796</v>
      </c>
      <c r="P18">
        <f t="shared" si="6"/>
        <v>-118026.49131194605</v>
      </c>
      <c r="Q18">
        <f t="shared" si="7"/>
        <v>20547296.231904488</v>
      </c>
    </row>
    <row r="19" spans="1:17">
      <c r="A19" s="2">
        <v>38869</v>
      </c>
      <c r="B19" s="17">
        <v>20889575.020000003</v>
      </c>
      <c r="C19">
        <v>30.95</v>
      </c>
      <c r="D19">
        <v>59.64</v>
      </c>
      <c r="E19">
        <v>270.7</v>
      </c>
      <c r="F19">
        <v>22</v>
      </c>
      <c r="G19">
        <v>0</v>
      </c>
      <c r="H19">
        <v>18</v>
      </c>
      <c r="J19">
        <f t="shared" si="0"/>
        <v>-83978.6088123589</v>
      </c>
      <c r="K19">
        <f t="shared" si="1"/>
        <v>353161.45315903099</v>
      </c>
      <c r="L19">
        <f t="shared" si="2"/>
        <v>2653315.5576818306</v>
      </c>
      <c r="M19">
        <f t="shared" si="3"/>
        <v>14595719.49264431</v>
      </c>
      <c r="N19">
        <f t="shared" si="4"/>
        <v>4748351.1059767641</v>
      </c>
      <c r="O19">
        <f t="shared" si="5"/>
        <v>0</v>
      </c>
      <c r="P19">
        <f t="shared" si="6"/>
        <v>-124969.22609500171</v>
      </c>
      <c r="Q19">
        <f t="shared" si="7"/>
        <v>22141599.774554573</v>
      </c>
    </row>
    <row r="20" spans="1:17">
      <c r="A20" s="2">
        <v>38899</v>
      </c>
      <c r="B20" s="17">
        <v>24737970.199999999</v>
      </c>
      <c r="C20">
        <v>6</v>
      </c>
      <c r="D20">
        <v>109.95</v>
      </c>
      <c r="E20">
        <v>272.60000000000002</v>
      </c>
      <c r="F20">
        <v>20</v>
      </c>
      <c r="G20">
        <v>0</v>
      </c>
      <c r="H20">
        <v>19</v>
      </c>
      <c r="J20">
        <f t="shared" si="0"/>
        <v>-83978.6088123589</v>
      </c>
      <c r="K20">
        <f t="shared" si="1"/>
        <v>68464.255862816994</v>
      </c>
      <c r="L20">
        <f t="shared" si="2"/>
        <v>4891550.0598108191</v>
      </c>
      <c r="M20">
        <f t="shared" si="3"/>
        <v>14698164.513095085</v>
      </c>
      <c r="N20">
        <f t="shared" si="4"/>
        <v>4316682.8236152399</v>
      </c>
      <c r="O20">
        <f t="shared" si="5"/>
        <v>0</v>
      </c>
      <c r="P20">
        <f t="shared" si="6"/>
        <v>-131911.96087805735</v>
      </c>
      <c r="Q20">
        <f t="shared" si="7"/>
        <v>23758971.082693543</v>
      </c>
    </row>
    <row r="21" spans="1:17">
      <c r="A21" s="2">
        <v>38930</v>
      </c>
      <c r="B21" s="17">
        <v>22593665.560000002</v>
      </c>
      <c r="C21">
        <v>11.72</v>
      </c>
      <c r="D21">
        <v>76.849999999999994</v>
      </c>
      <c r="E21">
        <v>273.3</v>
      </c>
      <c r="F21">
        <v>22</v>
      </c>
      <c r="G21">
        <v>0</v>
      </c>
      <c r="H21">
        <v>20</v>
      </c>
      <c r="J21">
        <f t="shared" si="0"/>
        <v>-83978.6088123589</v>
      </c>
      <c r="K21">
        <f t="shared" si="1"/>
        <v>133733.51311870254</v>
      </c>
      <c r="L21">
        <f t="shared" si="2"/>
        <v>3418968.823069226</v>
      </c>
      <c r="M21">
        <f t="shared" si="3"/>
        <v>14735907.415366422</v>
      </c>
      <c r="N21">
        <f t="shared" si="4"/>
        <v>4748351.1059767641</v>
      </c>
      <c r="O21">
        <f t="shared" si="5"/>
        <v>0</v>
      </c>
      <c r="P21">
        <f t="shared" si="6"/>
        <v>-138854.69566111302</v>
      </c>
      <c r="Q21">
        <f t="shared" si="7"/>
        <v>22814127.553057645</v>
      </c>
    </row>
    <row r="22" spans="1:17">
      <c r="A22" s="2">
        <v>38961</v>
      </c>
      <c r="B22" s="17">
        <v>19182041.209999997</v>
      </c>
      <c r="C22">
        <v>72.849999999999994</v>
      </c>
      <c r="D22">
        <v>24.35</v>
      </c>
      <c r="E22">
        <v>272.8</v>
      </c>
      <c r="F22">
        <v>20</v>
      </c>
      <c r="G22">
        <v>1</v>
      </c>
      <c r="H22">
        <v>21</v>
      </c>
      <c r="J22">
        <f t="shared" si="0"/>
        <v>-83978.6088123589</v>
      </c>
      <c r="K22">
        <f t="shared" si="1"/>
        <v>831270.17326770292</v>
      </c>
      <c r="L22">
        <f t="shared" si="2"/>
        <v>1083303.7194760661</v>
      </c>
      <c r="M22">
        <f t="shared" si="3"/>
        <v>14708948.199458323</v>
      </c>
      <c r="N22">
        <f t="shared" si="4"/>
        <v>4316682.8236152399</v>
      </c>
      <c r="O22">
        <f t="shared" si="5"/>
        <v>-832374.55716404796</v>
      </c>
      <c r="P22">
        <f t="shared" si="6"/>
        <v>-145797.43044416865</v>
      </c>
      <c r="Q22">
        <f t="shared" si="7"/>
        <v>19878054.319396757</v>
      </c>
    </row>
    <row r="23" spans="1:17">
      <c r="A23" s="2">
        <v>38991</v>
      </c>
      <c r="B23" s="17">
        <v>21407417.84</v>
      </c>
      <c r="C23">
        <v>241.64</v>
      </c>
      <c r="D23">
        <v>3.42</v>
      </c>
      <c r="E23">
        <v>270.8</v>
      </c>
      <c r="F23">
        <v>21</v>
      </c>
      <c r="G23">
        <v>1</v>
      </c>
      <c r="H23">
        <v>22</v>
      </c>
      <c r="J23">
        <f t="shared" si="0"/>
        <v>-83978.6088123589</v>
      </c>
      <c r="K23">
        <f t="shared" si="1"/>
        <v>2757283.7977818497</v>
      </c>
      <c r="L23">
        <f t="shared" si="2"/>
        <v>152151.8981769259</v>
      </c>
      <c r="M23">
        <f t="shared" si="3"/>
        <v>14601111.335825931</v>
      </c>
      <c r="N23">
        <f t="shared" si="4"/>
        <v>4532516.964796002</v>
      </c>
      <c r="O23">
        <f t="shared" si="5"/>
        <v>-832374.55716404796</v>
      </c>
      <c r="P23">
        <f t="shared" si="6"/>
        <v>-152740.16522722429</v>
      </c>
      <c r="Q23">
        <f t="shared" si="7"/>
        <v>20973970.66537708</v>
      </c>
    </row>
    <row r="24" spans="1:17">
      <c r="A24" s="2">
        <v>39022</v>
      </c>
      <c r="B24" s="17">
        <v>22027561.960000001</v>
      </c>
      <c r="C24">
        <v>414.34</v>
      </c>
      <c r="D24">
        <v>0</v>
      </c>
      <c r="E24">
        <v>267.10000000000002</v>
      </c>
      <c r="F24">
        <v>22</v>
      </c>
      <c r="G24">
        <v>1</v>
      </c>
      <c r="H24">
        <v>23</v>
      </c>
      <c r="J24">
        <f t="shared" si="0"/>
        <v>-83978.6088123589</v>
      </c>
      <c r="K24">
        <f t="shared" si="1"/>
        <v>4727913.2956999326</v>
      </c>
      <c r="L24">
        <f t="shared" si="2"/>
        <v>0</v>
      </c>
      <c r="M24">
        <f t="shared" si="3"/>
        <v>14401613.138106007</v>
      </c>
      <c r="N24">
        <f t="shared" si="4"/>
        <v>4748351.1059767641</v>
      </c>
      <c r="O24">
        <f t="shared" si="5"/>
        <v>-832374.55716404796</v>
      </c>
      <c r="P24">
        <f t="shared" si="6"/>
        <v>-159682.90001027996</v>
      </c>
      <c r="Q24">
        <f t="shared" si="7"/>
        <v>22801841.473796017</v>
      </c>
    </row>
    <row r="25" spans="1:17">
      <c r="A25" s="2">
        <v>39052</v>
      </c>
      <c r="B25" s="17">
        <v>25361773.539999999</v>
      </c>
      <c r="C25">
        <v>630.9</v>
      </c>
      <c r="D25">
        <v>0</v>
      </c>
      <c r="E25">
        <v>267.7</v>
      </c>
      <c r="F25">
        <v>19</v>
      </c>
      <c r="G25">
        <v>0</v>
      </c>
      <c r="H25">
        <v>24</v>
      </c>
      <c r="J25">
        <f t="shared" si="0"/>
        <v>-83978.6088123589</v>
      </c>
      <c r="K25">
        <f t="shared" si="1"/>
        <v>7199016.503975207</v>
      </c>
      <c r="L25">
        <f t="shared" si="2"/>
        <v>0</v>
      </c>
      <c r="M25">
        <f t="shared" si="3"/>
        <v>14433964.197195722</v>
      </c>
      <c r="N25">
        <f t="shared" si="4"/>
        <v>4100848.6824344778</v>
      </c>
      <c r="O25">
        <f t="shared" si="5"/>
        <v>0</v>
      </c>
      <c r="P25">
        <f t="shared" si="6"/>
        <v>-166625.6347933356</v>
      </c>
      <c r="Q25">
        <f t="shared" si="7"/>
        <v>25483225.13999971</v>
      </c>
    </row>
    <row r="26" spans="1:17">
      <c r="A26" s="2">
        <v>39083</v>
      </c>
      <c r="B26" s="17">
        <v>25989297.806666661</v>
      </c>
      <c r="C26">
        <v>716.23</v>
      </c>
      <c r="D26">
        <v>0</v>
      </c>
      <c r="E26">
        <v>263.3</v>
      </c>
      <c r="F26">
        <v>22</v>
      </c>
      <c r="G26">
        <v>0</v>
      </c>
      <c r="H26">
        <v>25</v>
      </c>
      <c r="J26">
        <f t="shared" si="0"/>
        <v>-83978.6088123589</v>
      </c>
      <c r="K26">
        <f t="shared" si="1"/>
        <v>8172692.3294375697</v>
      </c>
      <c r="L26">
        <f t="shared" si="2"/>
        <v>0</v>
      </c>
      <c r="M26">
        <f t="shared" si="3"/>
        <v>14196723.09720446</v>
      </c>
      <c r="N26">
        <f t="shared" si="4"/>
        <v>4748351.1059767641</v>
      </c>
      <c r="O26">
        <f t="shared" si="5"/>
        <v>0</v>
      </c>
      <c r="P26">
        <f t="shared" si="6"/>
        <v>-173568.36957639124</v>
      </c>
      <c r="Q26">
        <f t="shared" si="7"/>
        <v>26860219.554230042</v>
      </c>
    </row>
    <row r="27" spans="1:17">
      <c r="A27" s="2">
        <v>39114</v>
      </c>
      <c r="B27" s="17">
        <v>25405002.176666662</v>
      </c>
      <c r="C27">
        <v>650.25</v>
      </c>
      <c r="D27">
        <v>0</v>
      </c>
      <c r="E27">
        <v>261.2</v>
      </c>
      <c r="F27">
        <v>20</v>
      </c>
      <c r="G27">
        <v>0</v>
      </c>
      <c r="H27">
        <v>26</v>
      </c>
      <c r="J27">
        <f t="shared" si="0"/>
        <v>-83978.6088123589</v>
      </c>
      <c r="K27">
        <f t="shared" si="1"/>
        <v>7419813.729132792</v>
      </c>
      <c r="L27">
        <f t="shared" si="2"/>
        <v>0</v>
      </c>
      <c r="M27">
        <f t="shared" si="3"/>
        <v>14083494.390390446</v>
      </c>
      <c r="N27">
        <f t="shared" si="4"/>
        <v>4316682.8236152399</v>
      </c>
      <c r="O27">
        <f t="shared" si="5"/>
        <v>0</v>
      </c>
      <c r="P27">
        <f t="shared" si="6"/>
        <v>-180511.10435944691</v>
      </c>
      <c r="Q27">
        <f t="shared" si="7"/>
        <v>25555501.22996667</v>
      </c>
    </row>
    <row r="28" spans="1:17">
      <c r="A28" s="2">
        <v>39142</v>
      </c>
      <c r="B28" s="17">
        <v>24292353.446666665</v>
      </c>
      <c r="C28">
        <v>533.91</v>
      </c>
      <c r="D28">
        <v>0.22</v>
      </c>
      <c r="E28">
        <v>257.7</v>
      </c>
      <c r="F28">
        <v>22</v>
      </c>
      <c r="G28">
        <v>1</v>
      </c>
      <c r="H28">
        <v>27</v>
      </c>
      <c r="J28">
        <f t="shared" si="0"/>
        <v>-83978.6088123589</v>
      </c>
      <c r="K28">
        <f t="shared" si="1"/>
        <v>6092291.80795277</v>
      </c>
      <c r="L28">
        <f t="shared" si="2"/>
        <v>9787.5490055332448</v>
      </c>
      <c r="M28">
        <f t="shared" si="3"/>
        <v>13894779.879033759</v>
      </c>
      <c r="N28">
        <f t="shared" si="4"/>
        <v>4748351.1059767641</v>
      </c>
      <c r="O28">
        <f t="shared" si="5"/>
        <v>-832374.55716404796</v>
      </c>
      <c r="P28">
        <f t="shared" si="6"/>
        <v>-187453.83914250255</v>
      </c>
      <c r="Q28">
        <f t="shared" si="7"/>
        <v>23641403.33684992</v>
      </c>
    </row>
    <row r="29" spans="1:17">
      <c r="A29" s="2">
        <v>39173</v>
      </c>
      <c r="B29" s="17">
        <v>21175397.006666664</v>
      </c>
      <c r="C29">
        <v>312.88</v>
      </c>
      <c r="D29">
        <v>0.32</v>
      </c>
      <c r="E29">
        <v>260.60000000000002</v>
      </c>
      <c r="F29">
        <v>19</v>
      </c>
      <c r="G29">
        <v>1</v>
      </c>
      <c r="H29">
        <v>28</v>
      </c>
      <c r="J29">
        <f t="shared" si="0"/>
        <v>-83978.6088123589</v>
      </c>
      <c r="K29">
        <f t="shared" si="1"/>
        <v>3570182.7290596971</v>
      </c>
      <c r="L29">
        <f t="shared" si="2"/>
        <v>14236.434917139264</v>
      </c>
      <c r="M29">
        <f t="shared" si="3"/>
        <v>14051143.331300732</v>
      </c>
      <c r="N29">
        <f t="shared" si="4"/>
        <v>4100848.6824344778</v>
      </c>
      <c r="O29">
        <f t="shared" si="5"/>
        <v>-832374.55716404796</v>
      </c>
      <c r="P29">
        <f t="shared" si="6"/>
        <v>-194396.57392555819</v>
      </c>
      <c r="Q29">
        <f t="shared" si="7"/>
        <v>20625661.437810082</v>
      </c>
    </row>
    <row r="30" spans="1:17">
      <c r="A30" s="2">
        <v>39203</v>
      </c>
      <c r="B30" s="17">
        <v>19844241.896666665</v>
      </c>
      <c r="C30">
        <v>145.96</v>
      </c>
      <c r="D30">
        <v>16.98</v>
      </c>
      <c r="E30">
        <v>264.8</v>
      </c>
      <c r="F30">
        <v>22</v>
      </c>
      <c r="G30">
        <v>1</v>
      </c>
      <c r="H30">
        <v>29</v>
      </c>
      <c r="J30">
        <f t="shared" si="0"/>
        <v>-83978.6088123589</v>
      </c>
      <c r="K30">
        <f t="shared" si="1"/>
        <v>1665507.1309561282</v>
      </c>
      <c r="L30">
        <f t="shared" si="2"/>
        <v>755420.82779070223</v>
      </c>
      <c r="M30">
        <f t="shared" si="3"/>
        <v>14277600.744928755</v>
      </c>
      <c r="N30">
        <f t="shared" si="4"/>
        <v>4748351.1059767641</v>
      </c>
      <c r="O30">
        <f t="shared" si="5"/>
        <v>-832374.55716404796</v>
      </c>
      <c r="P30">
        <f t="shared" si="6"/>
        <v>-201339.30870861385</v>
      </c>
      <c r="Q30">
        <f t="shared" si="7"/>
        <v>20329187.334967326</v>
      </c>
    </row>
    <row r="31" spans="1:17">
      <c r="A31" s="2">
        <v>39234</v>
      </c>
      <c r="B31" s="17">
        <v>22507117.626666661</v>
      </c>
      <c r="C31">
        <v>30.95</v>
      </c>
      <c r="D31">
        <v>59.64</v>
      </c>
      <c r="E31">
        <v>268.39999999999998</v>
      </c>
      <c r="F31">
        <v>21</v>
      </c>
      <c r="G31">
        <v>0</v>
      </c>
      <c r="H31">
        <v>30</v>
      </c>
      <c r="J31">
        <f t="shared" si="0"/>
        <v>-83978.6088123589</v>
      </c>
      <c r="K31">
        <f t="shared" si="1"/>
        <v>353161.45315903099</v>
      </c>
      <c r="L31">
        <f t="shared" si="2"/>
        <v>2653315.5576818306</v>
      </c>
      <c r="M31">
        <f t="shared" si="3"/>
        <v>14471707.09946706</v>
      </c>
      <c r="N31">
        <f t="shared" si="4"/>
        <v>4532516.964796002</v>
      </c>
      <c r="O31">
        <f t="shared" si="5"/>
        <v>0</v>
      </c>
      <c r="P31">
        <f t="shared" si="6"/>
        <v>-208282.04349166949</v>
      </c>
      <c r="Q31">
        <f t="shared" si="7"/>
        <v>21718440.422799896</v>
      </c>
    </row>
    <row r="32" spans="1:17">
      <c r="A32" s="2">
        <v>39264</v>
      </c>
      <c r="B32" s="17">
        <v>22641026.906666666</v>
      </c>
      <c r="C32">
        <v>6</v>
      </c>
      <c r="D32">
        <v>109.95</v>
      </c>
      <c r="E32">
        <v>276.10000000000002</v>
      </c>
      <c r="F32">
        <v>21</v>
      </c>
      <c r="G32">
        <v>0</v>
      </c>
      <c r="H32">
        <v>31</v>
      </c>
      <c r="J32">
        <f t="shared" si="0"/>
        <v>-83978.6088123589</v>
      </c>
      <c r="K32">
        <f t="shared" si="1"/>
        <v>68464.255862816994</v>
      </c>
      <c r="L32">
        <f t="shared" si="2"/>
        <v>4891550.0598108191</v>
      </c>
      <c r="M32">
        <f t="shared" si="3"/>
        <v>14886879.024451772</v>
      </c>
      <c r="N32">
        <f t="shared" si="4"/>
        <v>4532516.964796002</v>
      </c>
      <c r="O32">
        <f t="shared" si="5"/>
        <v>0</v>
      </c>
      <c r="P32">
        <f t="shared" si="6"/>
        <v>-215224.77827472516</v>
      </c>
      <c r="Q32">
        <f t="shared" si="7"/>
        <v>24080206.917834327</v>
      </c>
    </row>
    <row r="33" spans="1:17">
      <c r="A33" s="2">
        <v>39295</v>
      </c>
      <c r="B33" s="17">
        <v>23733180.766666666</v>
      </c>
      <c r="C33">
        <v>11.72</v>
      </c>
      <c r="D33">
        <v>76.849999999999994</v>
      </c>
      <c r="E33">
        <v>278.39999999999998</v>
      </c>
      <c r="F33">
        <v>22</v>
      </c>
      <c r="G33">
        <v>0</v>
      </c>
      <c r="H33">
        <v>32</v>
      </c>
      <c r="J33">
        <f t="shared" si="0"/>
        <v>-83978.6088123589</v>
      </c>
      <c r="K33">
        <f t="shared" si="1"/>
        <v>133733.51311870254</v>
      </c>
      <c r="L33">
        <f t="shared" si="2"/>
        <v>3418968.823069226</v>
      </c>
      <c r="M33">
        <f t="shared" si="3"/>
        <v>15010891.41762902</v>
      </c>
      <c r="N33">
        <f t="shared" si="4"/>
        <v>4748351.1059767641</v>
      </c>
      <c r="O33">
        <f t="shared" si="5"/>
        <v>0</v>
      </c>
      <c r="P33">
        <f t="shared" si="6"/>
        <v>-222167.5130577808</v>
      </c>
      <c r="Q33">
        <f t="shared" si="7"/>
        <v>23005798.737923574</v>
      </c>
    </row>
    <row r="34" spans="1:17">
      <c r="A34" s="2">
        <v>39326</v>
      </c>
      <c r="B34" s="17">
        <v>20748753.376666665</v>
      </c>
      <c r="C34">
        <v>72.849999999999994</v>
      </c>
      <c r="D34">
        <v>24.35</v>
      </c>
      <c r="E34">
        <v>281.2</v>
      </c>
      <c r="F34">
        <v>19</v>
      </c>
      <c r="G34">
        <v>1</v>
      </c>
      <c r="H34">
        <v>33</v>
      </c>
      <c r="J34">
        <f t="shared" ref="J34:J65" si="8">const</f>
        <v>-83978.6088123589</v>
      </c>
      <c r="K34">
        <f t="shared" ref="K34:K65" si="9">LondonHDD*C34</f>
        <v>831270.17326770292</v>
      </c>
      <c r="L34">
        <f t="shared" ref="L34:L65" si="10">LondonCDD*D34</f>
        <v>1083303.7194760661</v>
      </c>
      <c r="M34">
        <f t="shared" ref="M34:M65" si="11">LONFTE*E34</f>
        <v>15161863.026714372</v>
      </c>
      <c r="N34">
        <f t="shared" ref="N34:N65" si="12">PeakDays*F34</f>
        <v>4100848.6824344778</v>
      </c>
      <c r="O34">
        <f t="shared" ref="O34:O65" si="13">Shoulder1*G34</f>
        <v>-832374.55716404796</v>
      </c>
      <c r="P34">
        <f t="shared" ref="P34:P65" si="14">Increment*H34</f>
        <v>-229110.24784083644</v>
      </c>
      <c r="Q34">
        <f t="shared" ref="Q34:Q65" si="15">SUM(J34:P34)</f>
        <v>20031822.188075375</v>
      </c>
    </row>
    <row r="35" spans="1:17">
      <c r="A35" s="2">
        <v>39356</v>
      </c>
      <c r="B35" s="17">
        <v>21043161.836666662</v>
      </c>
      <c r="C35">
        <v>241.64</v>
      </c>
      <c r="D35">
        <v>3.42</v>
      </c>
      <c r="E35">
        <v>277.7</v>
      </c>
      <c r="F35">
        <v>22</v>
      </c>
      <c r="G35">
        <v>1</v>
      </c>
      <c r="H35">
        <v>34</v>
      </c>
      <c r="J35">
        <f t="shared" si="8"/>
        <v>-83978.6088123589</v>
      </c>
      <c r="K35">
        <f t="shared" si="9"/>
        <v>2757283.7977818497</v>
      </c>
      <c r="L35">
        <f t="shared" si="10"/>
        <v>152151.8981769259</v>
      </c>
      <c r="M35">
        <f t="shared" si="11"/>
        <v>14973148.515357684</v>
      </c>
      <c r="N35">
        <f t="shared" si="12"/>
        <v>4748351.1059767641</v>
      </c>
      <c r="O35">
        <f t="shared" si="13"/>
        <v>-832374.55716404796</v>
      </c>
      <c r="P35">
        <f t="shared" si="14"/>
        <v>-236052.98262389211</v>
      </c>
      <c r="Q35">
        <f t="shared" si="15"/>
        <v>21478529.168692924</v>
      </c>
    </row>
    <row r="36" spans="1:17">
      <c r="A36" s="2">
        <v>39387</v>
      </c>
      <c r="B36" s="17">
        <v>23066783.216666665</v>
      </c>
      <c r="C36">
        <v>414.34</v>
      </c>
      <c r="D36">
        <v>0</v>
      </c>
      <c r="E36">
        <v>273.10000000000002</v>
      </c>
      <c r="F36">
        <v>22</v>
      </c>
      <c r="G36">
        <v>1</v>
      </c>
      <c r="H36">
        <v>35</v>
      </c>
      <c r="J36">
        <f t="shared" si="8"/>
        <v>-83978.6088123589</v>
      </c>
      <c r="K36">
        <f t="shared" si="9"/>
        <v>4727913.2956999326</v>
      </c>
      <c r="L36">
        <f t="shared" si="10"/>
        <v>0</v>
      </c>
      <c r="M36">
        <f t="shared" si="11"/>
        <v>14725123.729003184</v>
      </c>
      <c r="N36">
        <f t="shared" si="12"/>
        <v>4748351.1059767641</v>
      </c>
      <c r="O36">
        <f t="shared" si="13"/>
        <v>-832374.55716404796</v>
      </c>
      <c r="P36">
        <f t="shared" si="14"/>
        <v>-242995.71740694775</v>
      </c>
      <c r="Q36">
        <f t="shared" si="15"/>
        <v>23042039.247296527</v>
      </c>
    </row>
    <row r="37" spans="1:17">
      <c r="A37" s="2">
        <v>39417</v>
      </c>
      <c r="B37" s="17">
        <v>27007513.506666664</v>
      </c>
      <c r="C37">
        <v>630.9</v>
      </c>
      <c r="D37">
        <v>0</v>
      </c>
      <c r="E37">
        <v>271.7</v>
      </c>
      <c r="F37">
        <v>19</v>
      </c>
      <c r="G37">
        <v>0</v>
      </c>
      <c r="H37">
        <v>36</v>
      </c>
      <c r="J37">
        <f t="shared" si="8"/>
        <v>-83978.6088123589</v>
      </c>
      <c r="K37">
        <f t="shared" si="9"/>
        <v>7199016.503975207</v>
      </c>
      <c r="L37">
        <f t="shared" si="10"/>
        <v>0</v>
      </c>
      <c r="M37">
        <f t="shared" si="11"/>
        <v>14649637.924460506</v>
      </c>
      <c r="N37">
        <f t="shared" si="12"/>
        <v>4100848.6824344778</v>
      </c>
      <c r="O37">
        <f t="shared" si="13"/>
        <v>0</v>
      </c>
      <c r="P37">
        <f t="shared" si="14"/>
        <v>-249938.45219000342</v>
      </c>
      <c r="Q37">
        <f t="shared" si="15"/>
        <v>25615586.049867827</v>
      </c>
    </row>
    <row r="38" spans="1:17">
      <c r="A38" s="2">
        <v>39448</v>
      </c>
      <c r="B38" s="17">
        <v>26898401.383333337</v>
      </c>
      <c r="C38">
        <v>716.23</v>
      </c>
      <c r="D38">
        <v>0</v>
      </c>
      <c r="E38">
        <v>269.10000000000002</v>
      </c>
      <c r="F38">
        <v>22</v>
      </c>
      <c r="G38">
        <v>0</v>
      </c>
      <c r="H38">
        <v>37</v>
      </c>
      <c r="J38">
        <f t="shared" si="8"/>
        <v>-83978.6088123589</v>
      </c>
      <c r="K38">
        <f t="shared" si="9"/>
        <v>8172692.3294375697</v>
      </c>
      <c r="L38">
        <f t="shared" si="10"/>
        <v>0</v>
      </c>
      <c r="M38">
        <f t="shared" si="11"/>
        <v>14509450.001738399</v>
      </c>
      <c r="N38">
        <f t="shared" si="12"/>
        <v>4748351.1059767641</v>
      </c>
      <c r="O38">
        <f t="shared" si="13"/>
        <v>0</v>
      </c>
      <c r="P38">
        <f t="shared" si="14"/>
        <v>-256881.18697305906</v>
      </c>
      <c r="Q38">
        <f t="shared" si="15"/>
        <v>27089633.641367316</v>
      </c>
    </row>
    <row r="39" spans="1:17">
      <c r="A39" s="2">
        <v>39479</v>
      </c>
      <c r="B39" s="17">
        <v>25491713.493333336</v>
      </c>
      <c r="C39">
        <v>650.25</v>
      </c>
      <c r="D39">
        <v>0</v>
      </c>
      <c r="E39">
        <v>269.39999999999998</v>
      </c>
      <c r="F39">
        <v>20</v>
      </c>
      <c r="G39">
        <v>0</v>
      </c>
      <c r="H39">
        <v>38</v>
      </c>
      <c r="J39">
        <f t="shared" si="8"/>
        <v>-83978.6088123589</v>
      </c>
      <c r="K39">
        <f t="shared" si="9"/>
        <v>7419813.729132792</v>
      </c>
      <c r="L39">
        <f t="shared" si="10"/>
        <v>0</v>
      </c>
      <c r="M39">
        <f t="shared" si="11"/>
        <v>14525625.531283256</v>
      </c>
      <c r="N39">
        <f t="shared" si="12"/>
        <v>4316682.8236152399</v>
      </c>
      <c r="O39">
        <f t="shared" si="13"/>
        <v>0</v>
      </c>
      <c r="P39">
        <f t="shared" si="14"/>
        <v>-263823.92175611469</v>
      </c>
      <c r="Q39">
        <f t="shared" si="15"/>
        <v>25914319.553462815</v>
      </c>
    </row>
    <row r="40" spans="1:17">
      <c r="A40" s="2">
        <v>39508</v>
      </c>
      <c r="B40" s="17">
        <v>25384508.963333335</v>
      </c>
      <c r="C40">
        <v>533.91</v>
      </c>
      <c r="D40">
        <v>0.22</v>
      </c>
      <c r="E40">
        <v>267.10000000000002</v>
      </c>
      <c r="F40">
        <v>19</v>
      </c>
      <c r="G40">
        <v>1</v>
      </c>
      <c r="H40">
        <v>39</v>
      </c>
      <c r="J40">
        <f t="shared" si="8"/>
        <v>-83978.6088123589</v>
      </c>
      <c r="K40">
        <f t="shared" si="9"/>
        <v>6092291.80795277</v>
      </c>
      <c r="L40">
        <f t="shared" si="10"/>
        <v>9787.5490055332448</v>
      </c>
      <c r="M40">
        <f t="shared" si="11"/>
        <v>14401613.138106007</v>
      </c>
      <c r="N40">
        <f t="shared" si="12"/>
        <v>4100848.6824344778</v>
      </c>
      <c r="O40">
        <f t="shared" si="13"/>
        <v>-832374.55716404796</v>
      </c>
      <c r="P40">
        <f t="shared" si="14"/>
        <v>-270766.65653917036</v>
      </c>
      <c r="Q40">
        <f t="shared" si="15"/>
        <v>23417421.354983211</v>
      </c>
    </row>
    <row r="41" spans="1:17">
      <c r="A41" s="2">
        <v>39539</v>
      </c>
      <c r="B41" s="17">
        <v>20527641.313333336</v>
      </c>
      <c r="C41">
        <v>312.88</v>
      </c>
      <c r="D41">
        <v>0.32</v>
      </c>
      <c r="E41">
        <v>266.7</v>
      </c>
      <c r="F41">
        <v>22</v>
      </c>
      <c r="G41">
        <v>1</v>
      </c>
      <c r="H41">
        <v>40</v>
      </c>
      <c r="J41">
        <f t="shared" si="8"/>
        <v>-83978.6088123589</v>
      </c>
      <c r="K41">
        <f t="shared" si="9"/>
        <v>3570182.7290596971</v>
      </c>
      <c r="L41">
        <f t="shared" si="10"/>
        <v>14236.434917139264</v>
      </c>
      <c r="M41">
        <f t="shared" si="11"/>
        <v>14380045.765379526</v>
      </c>
      <c r="N41">
        <f t="shared" si="12"/>
        <v>4748351.1059767641</v>
      </c>
      <c r="O41">
        <f t="shared" si="13"/>
        <v>-832374.55716404796</v>
      </c>
      <c r="P41">
        <f t="shared" si="14"/>
        <v>-277709.39132222603</v>
      </c>
      <c r="Q41">
        <f t="shared" si="15"/>
        <v>21518753.478034496</v>
      </c>
    </row>
    <row r="42" spans="1:17">
      <c r="A42" s="2">
        <v>39569</v>
      </c>
      <c r="B42" s="17">
        <v>19827797.303333335</v>
      </c>
      <c r="C42">
        <v>145.96</v>
      </c>
      <c r="D42">
        <v>16.98</v>
      </c>
      <c r="E42">
        <v>267.3</v>
      </c>
      <c r="F42">
        <v>21</v>
      </c>
      <c r="G42">
        <v>1</v>
      </c>
      <c r="H42">
        <v>41</v>
      </c>
      <c r="J42">
        <f t="shared" si="8"/>
        <v>-83978.6088123589</v>
      </c>
      <c r="K42">
        <f t="shared" si="9"/>
        <v>1665507.1309561282</v>
      </c>
      <c r="L42">
        <f t="shared" si="10"/>
        <v>755420.82779070223</v>
      </c>
      <c r="M42">
        <f t="shared" si="11"/>
        <v>14412396.824469244</v>
      </c>
      <c r="N42">
        <f t="shared" si="12"/>
        <v>4532516.964796002</v>
      </c>
      <c r="O42">
        <f t="shared" si="13"/>
        <v>-832374.55716404796</v>
      </c>
      <c r="P42">
        <f t="shared" si="14"/>
        <v>-284652.12610528164</v>
      </c>
      <c r="Q42">
        <f t="shared" si="15"/>
        <v>20164836.455930389</v>
      </c>
    </row>
    <row r="43" spans="1:17">
      <c r="A43" s="2">
        <v>39600</v>
      </c>
      <c r="B43" s="17">
        <v>21414260.283333335</v>
      </c>
      <c r="C43">
        <v>30.95</v>
      </c>
      <c r="D43">
        <v>59.64</v>
      </c>
      <c r="E43">
        <v>271.39999999999998</v>
      </c>
      <c r="F43">
        <v>21</v>
      </c>
      <c r="G43">
        <v>0</v>
      </c>
      <c r="H43">
        <v>42</v>
      </c>
      <c r="J43">
        <f t="shared" si="8"/>
        <v>-83978.6088123589</v>
      </c>
      <c r="K43">
        <f t="shared" si="9"/>
        <v>353161.45315903099</v>
      </c>
      <c r="L43">
        <f t="shared" si="10"/>
        <v>2653315.5576818306</v>
      </c>
      <c r="M43">
        <f t="shared" si="11"/>
        <v>14633462.394915648</v>
      </c>
      <c r="N43">
        <f t="shared" si="12"/>
        <v>4532516.964796002</v>
      </c>
      <c r="O43">
        <f t="shared" si="13"/>
        <v>0</v>
      </c>
      <c r="P43">
        <f t="shared" si="14"/>
        <v>-291594.86088833731</v>
      </c>
      <c r="Q43">
        <f t="shared" si="15"/>
        <v>21796882.900851816</v>
      </c>
    </row>
    <row r="44" spans="1:17">
      <c r="A44" s="2">
        <v>39630</v>
      </c>
      <c r="B44" s="17">
        <v>23762525.153333336</v>
      </c>
      <c r="C44">
        <v>6</v>
      </c>
      <c r="D44">
        <v>109.95</v>
      </c>
      <c r="E44">
        <v>276.60000000000002</v>
      </c>
      <c r="F44">
        <v>22</v>
      </c>
      <c r="G44">
        <v>0</v>
      </c>
      <c r="H44">
        <v>43</v>
      </c>
      <c r="J44">
        <f t="shared" si="8"/>
        <v>-83978.6088123589</v>
      </c>
      <c r="K44">
        <f t="shared" si="9"/>
        <v>68464.255862816994</v>
      </c>
      <c r="L44">
        <f t="shared" si="10"/>
        <v>4891550.0598108191</v>
      </c>
      <c r="M44">
        <f t="shared" si="11"/>
        <v>14913838.240359871</v>
      </c>
      <c r="N44">
        <f t="shared" si="12"/>
        <v>4748351.1059767641</v>
      </c>
      <c r="O44">
        <f t="shared" si="13"/>
        <v>0</v>
      </c>
      <c r="P44">
        <f t="shared" si="14"/>
        <v>-298537.59567139298</v>
      </c>
      <c r="Q44">
        <f t="shared" si="15"/>
        <v>24239687.45752652</v>
      </c>
    </row>
    <row r="45" spans="1:17">
      <c r="A45" s="2">
        <v>39661</v>
      </c>
      <c r="B45" s="17">
        <v>22118269.213333335</v>
      </c>
      <c r="C45">
        <v>11.72</v>
      </c>
      <c r="D45">
        <v>76.849999999999994</v>
      </c>
      <c r="E45">
        <v>282.10000000000002</v>
      </c>
      <c r="F45">
        <v>20</v>
      </c>
      <c r="G45">
        <v>0</v>
      </c>
      <c r="H45">
        <v>44</v>
      </c>
      <c r="J45">
        <f t="shared" si="8"/>
        <v>-83978.6088123589</v>
      </c>
      <c r="K45">
        <f t="shared" si="9"/>
        <v>133733.51311870254</v>
      </c>
      <c r="L45">
        <f t="shared" si="10"/>
        <v>3418968.823069226</v>
      </c>
      <c r="M45">
        <f t="shared" si="11"/>
        <v>15210389.61534895</v>
      </c>
      <c r="N45">
        <f t="shared" si="12"/>
        <v>4316682.8236152399</v>
      </c>
      <c r="O45">
        <f t="shared" si="13"/>
        <v>0</v>
      </c>
      <c r="P45">
        <f t="shared" si="14"/>
        <v>-305480.33045444859</v>
      </c>
      <c r="Q45">
        <f t="shared" si="15"/>
        <v>22690315.835885312</v>
      </c>
    </row>
    <row r="46" spans="1:17">
      <c r="A46" s="2">
        <v>39692</v>
      </c>
      <c r="B46" s="17">
        <v>20204472.273333337</v>
      </c>
      <c r="C46">
        <v>72.849999999999994</v>
      </c>
      <c r="D46">
        <v>24.35</v>
      </c>
      <c r="E46">
        <v>277.5</v>
      </c>
      <c r="F46">
        <v>21</v>
      </c>
      <c r="G46">
        <v>1</v>
      </c>
      <c r="H46">
        <v>45</v>
      </c>
      <c r="J46">
        <f t="shared" si="8"/>
        <v>-83978.6088123589</v>
      </c>
      <c r="K46">
        <f t="shared" si="9"/>
        <v>831270.17326770292</v>
      </c>
      <c r="L46">
        <f t="shared" si="10"/>
        <v>1083303.7194760661</v>
      </c>
      <c r="M46">
        <f t="shared" si="11"/>
        <v>14962364.828994446</v>
      </c>
      <c r="N46">
        <f t="shared" si="12"/>
        <v>4532516.964796002</v>
      </c>
      <c r="O46">
        <f t="shared" si="13"/>
        <v>-832374.55716404796</v>
      </c>
      <c r="P46">
        <f t="shared" si="14"/>
        <v>-312423.06523750426</v>
      </c>
      <c r="Q46">
        <f t="shared" si="15"/>
        <v>20180679.45532031</v>
      </c>
    </row>
    <row r="47" spans="1:17">
      <c r="A47" s="2">
        <v>39722</v>
      </c>
      <c r="B47" s="17">
        <v>21060690.823333338</v>
      </c>
      <c r="C47">
        <v>241.64</v>
      </c>
      <c r="D47">
        <v>3.42</v>
      </c>
      <c r="E47">
        <v>272.7</v>
      </c>
      <c r="F47">
        <v>22</v>
      </c>
      <c r="G47">
        <v>1</v>
      </c>
      <c r="H47">
        <v>46</v>
      </c>
      <c r="J47">
        <f t="shared" si="8"/>
        <v>-83978.6088123589</v>
      </c>
      <c r="K47">
        <f t="shared" si="9"/>
        <v>2757283.7977818497</v>
      </c>
      <c r="L47">
        <f t="shared" si="10"/>
        <v>152151.8981769259</v>
      </c>
      <c r="M47">
        <f t="shared" si="11"/>
        <v>14703556.356276704</v>
      </c>
      <c r="N47">
        <f t="shared" si="12"/>
        <v>4748351.1059767641</v>
      </c>
      <c r="O47">
        <f t="shared" si="13"/>
        <v>-832374.55716404796</v>
      </c>
      <c r="P47">
        <f t="shared" si="14"/>
        <v>-319365.80002055992</v>
      </c>
      <c r="Q47">
        <f t="shared" si="15"/>
        <v>21125624.192215279</v>
      </c>
    </row>
    <row r="48" spans="1:17">
      <c r="A48" s="2">
        <v>39753</v>
      </c>
      <c r="B48" s="17">
        <v>23006111.283333331</v>
      </c>
      <c r="C48">
        <v>414.34</v>
      </c>
      <c r="D48">
        <v>0</v>
      </c>
      <c r="E48">
        <v>263.10000000000002</v>
      </c>
      <c r="F48">
        <v>20</v>
      </c>
      <c r="G48">
        <v>1</v>
      </c>
      <c r="H48">
        <v>47</v>
      </c>
      <c r="J48">
        <f t="shared" si="8"/>
        <v>-83978.6088123589</v>
      </c>
      <c r="K48">
        <f t="shared" si="9"/>
        <v>4727913.2956999326</v>
      </c>
      <c r="L48">
        <f t="shared" si="10"/>
        <v>0</v>
      </c>
      <c r="M48">
        <f t="shared" si="11"/>
        <v>14185939.410841221</v>
      </c>
      <c r="N48">
        <f t="shared" si="12"/>
        <v>4316682.8236152399</v>
      </c>
      <c r="O48">
        <f t="shared" si="13"/>
        <v>-832374.55716404796</v>
      </c>
      <c r="P48">
        <f t="shared" si="14"/>
        <v>-326308.53480361553</v>
      </c>
      <c r="Q48">
        <f t="shared" si="15"/>
        <v>21987873.829376373</v>
      </c>
    </row>
    <row r="49" spans="1:17">
      <c r="A49" s="2">
        <v>39783</v>
      </c>
      <c r="B49" s="17">
        <v>27318717.57333333</v>
      </c>
      <c r="C49">
        <v>630.9</v>
      </c>
      <c r="D49">
        <v>0</v>
      </c>
      <c r="E49">
        <v>259.39999999999998</v>
      </c>
      <c r="F49">
        <v>21</v>
      </c>
      <c r="G49">
        <v>0</v>
      </c>
      <c r="H49">
        <v>48</v>
      </c>
      <c r="J49">
        <f t="shared" si="8"/>
        <v>-83978.6088123589</v>
      </c>
      <c r="K49">
        <f t="shared" si="9"/>
        <v>7199016.503975207</v>
      </c>
      <c r="L49">
        <f t="shared" si="10"/>
        <v>0</v>
      </c>
      <c r="M49">
        <f t="shared" si="11"/>
        <v>13986441.213121293</v>
      </c>
      <c r="N49">
        <f t="shared" si="12"/>
        <v>4532516.964796002</v>
      </c>
      <c r="O49">
        <f t="shared" si="13"/>
        <v>0</v>
      </c>
      <c r="P49">
        <f t="shared" si="14"/>
        <v>-333251.2695866712</v>
      </c>
      <c r="Q49">
        <f t="shared" si="15"/>
        <v>25300744.803493474</v>
      </c>
    </row>
    <row r="50" spans="1:17">
      <c r="A50" s="2">
        <v>39814</v>
      </c>
      <c r="B50" s="17">
        <v>28195934.98</v>
      </c>
      <c r="C50">
        <v>716.23</v>
      </c>
      <c r="D50">
        <v>0</v>
      </c>
      <c r="E50">
        <v>253.7</v>
      </c>
      <c r="F50">
        <v>21</v>
      </c>
      <c r="G50">
        <v>0</v>
      </c>
      <c r="H50">
        <v>49</v>
      </c>
      <c r="J50">
        <f t="shared" si="8"/>
        <v>-83978.6088123589</v>
      </c>
      <c r="K50">
        <f t="shared" si="9"/>
        <v>8172692.3294375697</v>
      </c>
      <c r="L50">
        <f t="shared" si="10"/>
        <v>0</v>
      </c>
      <c r="M50">
        <f t="shared" si="11"/>
        <v>13679106.151768975</v>
      </c>
      <c r="N50">
        <f t="shared" si="12"/>
        <v>4532516.964796002</v>
      </c>
      <c r="O50">
        <f t="shared" si="13"/>
        <v>0</v>
      </c>
      <c r="P50">
        <f t="shared" si="14"/>
        <v>-340194.00436972687</v>
      </c>
      <c r="Q50">
        <f t="shared" si="15"/>
        <v>25960142.83282046</v>
      </c>
    </row>
    <row r="51" spans="1:17">
      <c r="A51" s="2">
        <v>39845</v>
      </c>
      <c r="B51" s="17">
        <v>23533242.719999995</v>
      </c>
      <c r="C51">
        <v>650.25</v>
      </c>
      <c r="D51">
        <v>0</v>
      </c>
      <c r="E51">
        <v>248.9</v>
      </c>
      <c r="F51">
        <v>19</v>
      </c>
      <c r="G51">
        <v>0</v>
      </c>
      <c r="H51">
        <v>50</v>
      </c>
      <c r="J51">
        <f t="shared" si="8"/>
        <v>-83978.6088123589</v>
      </c>
      <c r="K51">
        <f t="shared" si="9"/>
        <v>7419813.729132792</v>
      </c>
      <c r="L51">
        <f t="shared" si="10"/>
        <v>0</v>
      </c>
      <c r="M51">
        <f t="shared" si="11"/>
        <v>13420297.679051235</v>
      </c>
      <c r="N51">
        <f t="shared" si="12"/>
        <v>4100848.6824344778</v>
      </c>
      <c r="O51">
        <f t="shared" si="13"/>
        <v>0</v>
      </c>
      <c r="P51">
        <f t="shared" si="14"/>
        <v>-347136.73915278248</v>
      </c>
      <c r="Q51">
        <f t="shared" si="15"/>
        <v>24509844.742653362</v>
      </c>
    </row>
    <row r="52" spans="1:17">
      <c r="A52" s="2">
        <v>39873</v>
      </c>
      <c r="B52" s="17">
        <v>23805160.720000003</v>
      </c>
      <c r="C52">
        <v>533.91</v>
      </c>
      <c r="D52">
        <v>0.22</v>
      </c>
      <c r="E52">
        <v>245.6</v>
      </c>
      <c r="F52">
        <v>22</v>
      </c>
      <c r="G52">
        <v>1</v>
      </c>
      <c r="H52">
        <v>51</v>
      </c>
      <c r="J52">
        <f t="shared" si="8"/>
        <v>-83978.6088123589</v>
      </c>
      <c r="K52">
        <f t="shared" si="9"/>
        <v>6092291.80795277</v>
      </c>
      <c r="L52">
        <f t="shared" si="10"/>
        <v>9787.5490055332448</v>
      </c>
      <c r="M52">
        <f t="shared" si="11"/>
        <v>13242366.854057787</v>
      </c>
      <c r="N52">
        <f t="shared" si="12"/>
        <v>4748351.1059767641</v>
      </c>
      <c r="O52">
        <f t="shared" si="13"/>
        <v>-832374.55716404796</v>
      </c>
      <c r="P52">
        <f t="shared" si="14"/>
        <v>-354079.47393583815</v>
      </c>
      <c r="Q52">
        <f t="shared" si="15"/>
        <v>22822364.677080609</v>
      </c>
    </row>
    <row r="53" spans="1:17">
      <c r="A53" s="2">
        <v>39904</v>
      </c>
      <c r="B53" s="17">
        <v>21691888.189999998</v>
      </c>
      <c r="C53">
        <v>312.88</v>
      </c>
      <c r="D53">
        <v>0.32</v>
      </c>
      <c r="E53">
        <v>244.6</v>
      </c>
      <c r="F53">
        <v>20</v>
      </c>
      <c r="G53">
        <v>1</v>
      </c>
      <c r="H53">
        <v>52</v>
      </c>
      <c r="J53">
        <f t="shared" si="8"/>
        <v>-83978.6088123589</v>
      </c>
      <c r="K53">
        <f t="shared" si="9"/>
        <v>3570182.7290596971</v>
      </c>
      <c r="L53">
        <f t="shared" si="10"/>
        <v>14236.434917139264</v>
      </c>
      <c r="M53">
        <f t="shared" si="11"/>
        <v>13188448.422241591</v>
      </c>
      <c r="N53">
        <f t="shared" si="12"/>
        <v>4316682.8236152399</v>
      </c>
      <c r="O53">
        <f t="shared" si="13"/>
        <v>-832374.55716404796</v>
      </c>
      <c r="P53">
        <f t="shared" si="14"/>
        <v>-361022.20871889382</v>
      </c>
      <c r="Q53">
        <f t="shared" si="15"/>
        <v>19812175.035138369</v>
      </c>
    </row>
    <row r="54" spans="1:17">
      <c r="A54" s="2">
        <v>39934</v>
      </c>
      <c r="B54" s="17">
        <v>19644740.68</v>
      </c>
      <c r="C54">
        <v>145.96</v>
      </c>
      <c r="D54">
        <v>16.98</v>
      </c>
      <c r="E54">
        <v>247.9</v>
      </c>
      <c r="F54">
        <v>20</v>
      </c>
      <c r="G54">
        <v>1</v>
      </c>
      <c r="H54">
        <v>53</v>
      </c>
      <c r="J54">
        <f t="shared" si="8"/>
        <v>-83978.6088123589</v>
      </c>
      <c r="K54">
        <f t="shared" si="9"/>
        <v>1665507.1309561282</v>
      </c>
      <c r="L54">
        <f t="shared" si="10"/>
        <v>755420.82779070223</v>
      </c>
      <c r="M54">
        <f t="shared" si="11"/>
        <v>13366379.247235037</v>
      </c>
      <c r="N54">
        <f t="shared" si="12"/>
        <v>4316682.8236152399</v>
      </c>
      <c r="O54">
        <f t="shared" si="13"/>
        <v>-832374.55716404796</v>
      </c>
      <c r="P54">
        <f t="shared" si="14"/>
        <v>-367964.94350194943</v>
      </c>
      <c r="Q54">
        <f t="shared" si="15"/>
        <v>18819671.920118753</v>
      </c>
    </row>
    <row r="55" spans="1:17">
      <c r="A55" s="2">
        <v>39965</v>
      </c>
      <c r="B55" s="17">
        <v>19976014.390000004</v>
      </c>
      <c r="C55">
        <v>30.95</v>
      </c>
      <c r="D55">
        <v>59.64</v>
      </c>
      <c r="E55">
        <v>252.2</v>
      </c>
      <c r="F55">
        <v>22</v>
      </c>
      <c r="G55">
        <v>0</v>
      </c>
      <c r="H55">
        <v>54</v>
      </c>
      <c r="J55">
        <f t="shared" si="8"/>
        <v>-83978.6088123589</v>
      </c>
      <c r="K55">
        <f t="shared" si="9"/>
        <v>353161.45315903099</v>
      </c>
      <c r="L55">
        <f t="shared" si="10"/>
        <v>2653315.5576818306</v>
      </c>
      <c r="M55">
        <f t="shared" si="11"/>
        <v>13598228.504044682</v>
      </c>
      <c r="N55">
        <f t="shared" si="12"/>
        <v>4748351.1059767641</v>
      </c>
      <c r="O55">
        <f t="shared" si="13"/>
        <v>0</v>
      </c>
      <c r="P55">
        <f t="shared" si="14"/>
        <v>-374907.67828500509</v>
      </c>
      <c r="Q55">
        <f t="shared" si="15"/>
        <v>20894170.333764944</v>
      </c>
    </row>
    <row r="56" spans="1:17">
      <c r="A56" s="2">
        <v>39995</v>
      </c>
      <c r="B56" s="17">
        <v>20346936.549999997</v>
      </c>
      <c r="C56">
        <v>6</v>
      </c>
      <c r="D56">
        <v>109.95</v>
      </c>
      <c r="E56">
        <v>256</v>
      </c>
      <c r="F56">
        <v>22</v>
      </c>
      <c r="G56">
        <v>0</v>
      </c>
      <c r="H56">
        <v>55</v>
      </c>
      <c r="J56">
        <f t="shared" si="8"/>
        <v>-83978.6088123589</v>
      </c>
      <c r="K56">
        <f t="shared" si="9"/>
        <v>68464.255862816994</v>
      </c>
      <c r="L56">
        <f t="shared" si="10"/>
        <v>4891550.0598108191</v>
      </c>
      <c r="M56">
        <f t="shared" si="11"/>
        <v>13803118.544946227</v>
      </c>
      <c r="N56">
        <f t="shared" si="12"/>
        <v>4748351.1059767641</v>
      </c>
      <c r="O56">
        <f t="shared" si="13"/>
        <v>0</v>
      </c>
      <c r="P56">
        <f t="shared" si="14"/>
        <v>-381850.41306806076</v>
      </c>
      <c r="Q56">
        <f t="shared" si="15"/>
        <v>23045654.944716208</v>
      </c>
    </row>
    <row r="57" spans="1:17">
      <c r="A57" s="2">
        <v>40026</v>
      </c>
      <c r="B57" s="17">
        <v>22334126.620000001</v>
      </c>
      <c r="C57">
        <v>11.72</v>
      </c>
      <c r="D57">
        <v>76.849999999999994</v>
      </c>
      <c r="E57">
        <v>257.10000000000002</v>
      </c>
      <c r="F57">
        <v>20</v>
      </c>
      <c r="G57">
        <v>0</v>
      </c>
      <c r="H57">
        <v>56</v>
      </c>
      <c r="J57">
        <f t="shared" si="8"/>
        <v>-83978.6088123589</v>
      </c>
      <c r="K57">
        <f t="shared" si="9"/>
        <v>133733.51311870254</v>
      </c>
      <c r="L57">
        <f t="shared" si="10"/>
        <v>3418968.823069226</v>
      </c>
      <c r="M57">
        <f t="shared" si="11"/>
        <v>13862428.819944045</v>
      </c>
      <c r="N57">
        <f t="shared" si="12"/>
        <v>4316682.8236152399</v>
      </c>
      <c r="O57">
        <f t="shared" si="13"/>
        <v>0</v>
      </c>
      <c r="P57">
        <f t="shared" si="14"/>
        <v>-388793.14785111637</v>
      </c>
      <c r="Q57">
        <f t="shared" si="15"/>
        <v>21259042.223083735</v>
      </c>
    </row>
    <row r="58" spans="1:17">
      <c r="A58" s="2">
        <v>40057</v>
      </c>
      <c r="B58" s="17">
        <v>19258864.259999998</v>
      </c>
      <c r="C58">
        <v>72.849999999999994</v>
      </c>
      <c r="D58">
        <v>24.35</v>
      </c>
      <c r="E58">
        <v>254.1</v>
      </c>
      <c r="F58">
        <v>21</v>
      </c>
      <c r="G58">
        <v>1</v>
      </c>
      <c r="H58">
        <v>57</v>
      </c>
      <c r="J58">
        <f t="shared" si="8"/>
        <v>-83978.6088123589</v>
      </c>
      <c r="K58">
        <f t="shared" si="9"/>
        <v>831270.17326770292</v>
      </c>
      <c r="L58">
        <f t="shared" si="10"/>
        <v>1083303.7194760661</v>
      </c>
      <c r="M58">
        <f t="shared" si="11"/>
        <v>13700673.524495455</v>
      </c>
      <c r="N58">
        <f t="shared" si="12"/>
        <v>4532516.964796002</v>
      </c>
      <c r="O58">
        <f t="shared" si="13"/>
        <v>-832374.55716404796</v>
      </c>
      <c r="P58">
        <f t="shared" si="14"/>
        <v>-395735.88263417204</v>
      </c>
      <c r="Q58">
        <f t="shared" si="15"/>
        <v>18835675.33342465</v>
      </c>
    </row>
    <row r="59" spans="1:17">
      <c r="A59" s="2">
        <v>40087</v>
      </c>
      <c r="B59" s="17">
        <v>20756342.680000003</v>
      </c>
      <c r="C59">
        <v>241.64</v>
      </c>
      <c r="D59">
        <v>3.42</v>
      </c>
      <c r="E59">
        <v>250.7</v>
      </c>
      <c r="F59">
        <v>21</v>
      </c>
      <c r="G59">
        <v>1</v>
      </c>
      <c r="H59">
        <v>58</v>
      </c>
      <c r="J59">
        <f t="shared" si="8"/>
        <v>-83978.6088123589</v>
      </c>
      <c r="K59">
        <f t="shared" si="9"/>
        <v>2757283.7977818497</v>
      </c>
      <c r="L59">
        <f t="shared" si="10"/>
        <v>152151.8981769259</v>
      </c>
      <c r="M59">
        <f t="shared" si="11"/>
        <v>13517350.856320387</v>
      </c>
      <c r="N59">
        <f t="shared" si="12"/>
        <v>4532516.964796002</v>
      </c>
      <c r="O59">
        <f t="shared" si="13"/>
        <v>-832374.55716404796</v>
      </c>
      <c r="P59">
        <f t="shared" si="14"/>
        <v>-402678.61741722771</v>
      </c>
      <c r="Q59">
        <f t="shared" si="15"/>
        <v>19640271.73368153</v>
      </c>
    </row>
    <row r="60" spans="1:17">
      <c r="A60" s="2">
        <v>40118</v>
      </c>
      <c r="B60" s="17">
        <v>21120714.619999994</v>
      </c>
      <c r="C60">
        <v>414.34</v>
      </c>
      <c r="D60">
        <v>0</v>
      </c>
      <c r="E60">
        <v>248.4</v>
      </c>
      <c r="F60">
        <v>21</v>
      </c>
      <c r="G60">
        <v>1</v>
      </c>
      <c r="H60">
        <v>59</v>
      </c>
      <c r="J60">
        <f t="shared" si="8"/>
        <v>-83978.6088123589</v>
      </c>
      <c r="K60">
        <f t="shared" si="9"/>
        <v>4727913.2956999326</v>
      </c>
      <c r="L60">
        <f t="shared" si="10"/>
        <v>0</v>
      </c>
      <c r="M60">
        <f t="shared" si="11"/>
        <v>13393338.463143136</v>
      </c>
      <c r="N60">
        <f t="shared" si="12"/>
        <v>4532516.964796002</v>
      </c>
      <c r="O60">
        <f t="shared" si="13"/>
        <v>-832374.55716404796</v>
      </c>
      <c r="P60">
        <f t="shared" si="14"/>
        <v>-409621.35220028338</v>
      </c>
      <c r="Q60">
        <f t="shared" si="15"/>
        <v>21327794.205462381</v>
      </c>
    </row>
    <row r="61" spans="1:17">
      <c r="A61" s="2">
        <v>40148</v>
      </c>
      <c r="B61" s="17">
        <v>25946111.009999998</v>
      </c>
      <c r="C61">
        <v>630.9</v>
      </c>
      <c r="D61">
        <v>0</v>
      </c>
      <c r="E61">
        <v>249.8</v>
      </c>
      <c r="F61">
        <v>21</v>
      </c>
      <c r="G61">
        <v>0</v>
      </c>
      <c r="H61">
        <v>60</v>
      </c>
      <c r="J61">
        <f t="shared" si="8"/>
        <v>-83978.6088123589</v>
      </c>
      <c r="K61">
        <f t="shared" si="9"/>
        <v>7199016.503975207</v>
      </c>
      <c r="L61">
        <f t="shared" si="10"/>
        <v>0</v>
      </c>
      <c r="M61">
        <f t="shared" si="11"/>
        <v>13468824.267685812</v>
      </c>
      <c r="N61">
        <f t="shared" si="12"/>
        <v>4532516.964796002</v>
      </c>
      <c r="O61">
        <f t="shared" si="13"/>
        <v>0</v>
      </c>
      <c r="P61">
        <f t="shared" si="14"/>
        <v>-416564.08698333899</v>
      </c>
      <c r="Q61">
        <f t="shared" si="15"/>
        <v>24699815.040661324</v>
      </c>
    </row>
    <row r="62" spans="1:17">
      <c r="A62" s="2">
        <v>40179</v>
      </c>
      <c r="B62" s="17">
        <v>26142073.753333338</v>
      </c>
      <c r="C62">
        <v>716.23</v>
      </c>
      <c r="D62">
        <v>0</v>
      </c>
      <c r="E62">
        <v>246.8</v>
      </c>
      <c r="F62">
        <v>20</v>
      </c>
      <c r="G62">
        <v>0</v>
      </c>
      <c r="H62">
        <v>61</v>
      </c>
      <c r="J62">
        <f t="shared" si="8"/>
        <v>-83978.6088123589</v>
      </c>
      <c r="K62">
        <f t="shared" si="9"/>
        <v>8172692.3294375697</v>
      </c>
      <c r="L62">
        <f t="shared" si="10"/>
        <v>0</v>
      </c>
      <c r="M62">
        <f t="shared" si="11"/>
        <v>13307068.972237222</v>
      </c>
      <c r="N62">
        <f t="shared" si="12"/>
        <v>4316682.8236152399</v>
      </c>
      <c r="O62">
        <f t="shared" si="13"/>
        <v>0</v>
      </c>
      <c r="P62">
        <f t="shared" si="14"/>
        <v>-423506.82176639466</v>
      </c>
      <c r="Q62">
        <f t="shared" si="15"/>
        <v>25288958.694711279</v>
      </c>
    </row>
    <row r="63" spans="1:17">
      <c r="A63" s="2">
        <v>40210</v>
      </c>
      <c r="B63" s="17">
        <v>22846232.453333337</v>
      </c>
      <c r="C63">
        <v>650.25</v>
      </c>
      <c r="D63">
        <v>0</v>
      </c>
      <c r="E63">
        <v>245.4</v>
      </c>
      <c r="F63">
        <v>19</v>
      </c>
      <c r="G63">
        <v>0</v>
      </c>
      <c r="H63">
        <v>62</v>
      </c>
      <c r="J63">
        <f t="shared" si="8"/>
        <v>-83978.6088123589</v>
      </c>
      <c r="K63">
        <f t="shared" si="9"/>
        <v>7419813.729132792</v>
      </c>
      <c r="L63">
        <f t="shared" si="10"/>
        <v>0</v>
      </c>
      <c r="M63">
        <f t="shared" si="11"/>
        <v>13231583.167694548</v>
      </c>
      <c r="N63">
        <f t="shared" si="12"/>
        <v>4100848.6824344778</v>
      </c>
      <c r="O63">
        <f t="shared" si="13"/>
        <v>0</v>
      </c>
      <c r="P63">
        <f t="shared" si="14"/>
        <v>-430449.55654945032</v>
      </c>
      <c r="Q63">
        <f t="shared" si="15"/>
        <v>24237817.41390001</v>
      </c>
    </row>
    <row r="64" spans="1:17">
      <c r="A64" s="2">
        <v>40238</v>
      </c>
      <c r="B64" s="17">
        <v>21856743.573333338</v>
      </c>
      <c r="C64">
        <v>533.91</v>
      </c>
      <c r="D64">
        <v>0.22</v>
      </c>
      <c r="E64">
        <v>242.7</v>
      </c>
      <c r="F64">
        <v>23</v>
      </c>
      <c r="G64">
        <v>1</v>
      </c>
      <c r="H64">
        <v>63</v>
      </c>
      <c r="J64">
        <f t="shared" si="8"/>
        <v>-83978.6088123589</v>
      </c>
      <c r="K64">
        <f t="shared" si="9"/>
        <v>6092291.80795277</v>
      </c>
      <c r="L64">
        <f t="shared" si="10"/>
        <v>9787.5490055332448</v>
      </c>
      <c r="M64">
        <f t="shared" si="11"/>
        <v>13086003.401790816</v>
      </c>
      <c r="N64">
        <f t="shared" si="12"/>
        <v>4964185.2471575262</v>
      </c>
      <c r="O64">
        <f t="shared" si="13"/>
        <v>-832374.55716404796</v>
      </c>
      <c r="P64">
        <f t="shared" si="14"/>
        <v>-437392.29133250593</v>
      </c>
      <c r="Q64">
        <f t="shared" si="15"/>
        <v>22798522.548597734</v>
      </c>
    </row>
    <row r="65" spans="1:17">
      <c r="A65" s="2">
        <v>40269</v>
      </c>
      <c r="B65" s="17">
        <v>18311020.943333331</v>
      </c>
      <c r="C65">
        <v>312.88</v>
      </c>
      <c r="D65">
        <v>0.32</v>
      </c>
      <c r="E65">
        <v>248.3</v>
      </c>
      <c r="F65">
        <v>20</v>
      </c>
      <c r="G65">
        <v>1</v>
      </c>
      <c r="H65">
        <v>64</v>
      </c>
      <c r="J65">
        <f t="shared" si="8"/>
        <v>-83978.6088123589</v>
      </c>
      <c r="K65">
        <f t="shared" si="9"/>
        <v>3570182.7290596971</v>
      </c>
      <c r="L65">
        <f t="shared" si="10"/>
        <v>14236.434917139264</v>
      </c>
      <c r="M65">
        <f t="shared" si="11"/>
        <v>13387946.619961517</v>
      </c>
      <c r="N65">
        <f t="shared" si="12"/>
        <v>4316682.8236152399</v>
      </c>
      <c r="O65">
        <f t="shared" si="13"/>
        <v>-832374.55716404796</v>
      </c>
      <c r="P65">
        <f t="shared" si="14"/>
        <v>-444335.0261155616</v>
      </c>
      <c r="Q65">
        <f t="shared" si="15"/>
        <v>19928360.415461622</v>
      </c>
    </row>
    <row r="66" spans="1:17">
      <c r="A66" s="2">
        <v>40299</v>
      </c>
      <c r="B66" s="17">
        <v>19813333.883333333</v>
      </c>
      <c r="C66">
        <v>145.96</v>
      </c>
      <c r="D66">
        <v>16.98</v>
      </c>
      <c r="E66">
        <v>253.5</v>
      </c>
      <c r="F66">
        <v>20</v>
      </c>
      <c r="G66">
        <v>1</v>
      </c>
      <c r="H66">
        <v>65</v>
      </c>
      <c r="J66">
        <f t="shared" ref="J66:J97" si="16">const</f>
        <v>-83978.6088123589</v>
      </c>
      <c r="K66">
        <f t="shared" ref="K66:K97" si="17">LondonHDD*C66</f>
        <v>1665507.1309561282</v>
      </c>
      <c r="L66">
        <f t="shared" ref="L66:L97" si="18">LondonCDD*D66</f>
        <v>755420.82779070223</v>
      </c>
      <c r="M66">
        <f t="shared" ref="M66:M97" si="19">LONFTE*E66</f>
        <v>13668322.465405736</v>
      </c>
      <c r="N66">
        <f t="shared" ref="N66:N97" si="20">PeakDays*F66</f>
        <v>4316682.8236152399</v>
      </c>
      <c r="O66">
        <f t="shared" ref="O66:O97" si="21">Shoulder1*G66</f>
        <v>-832374.55716404796</v>
      </c>
      <c r="P66">
        <f t="shared" ref="P66:P97" si="22">Increment*H66</f>
        <v>-451277.76089861727</v>
      </c>
      <c r="Q66">
        <f t="shared" ref="Q66:Q97" si="23">SUM(J66:P66)</f>
        <v>19038302.320892785</v>
      </c>
    </row>
    <row r="67" spans="1:17">
      <c r="A67" s="2">
        <v>40330</v>
      </c>
      <c r="B67" s="17">
        <v>20211623.123333335</v>
      </c>
      <c r="C67">
        <v>30.95</v>
      </c>
      <c r="D67">
        <v>59.64</v>
      </c>
      <c r="E67">
        <v>260</v>
      </c>
      <c r="F67">
        <v>22</v>
      </c>
      <c r="G67">
        <v>0</v>
      </c>
      <c r="H67">
        <v>66</v>
      </c>
      <c r="J67">
        <f t="shared" si="16"/>
        <v>-83978.6088123589</v>
      </c>
      <c r="K67">
        <f t="shared" si="17"/>
        <v>353161.45315903099</v>
      </c>
      <c r="L67">
        <f t="shared" si="18"/>
        <v>2653315.5576818306</v>
      </c>
      <c r="M67">
        <f t="shared" si="19"/>
        <v>14018792.272211011</v>
      </c>
      <c r="N67">
        <f t="shared" si="20"/>
        <v>4748351.1059767641</v>
      </c>
      <c r="O67">
        <f t="shared" si="21"/>
        <v>0</v>
      </c>
      <c r="P67">
        <f t="shared" si="22"/>
        <v>-458220.49568167288</v>
      </c>
      <c r="Q67">
        <f t="shared" si="23"/>
        <v>21231421.284534607</v>
      </c>
    </row>
    <row r="68" spans="1:17">
      <c r="A68" s="2">
        <v>40360</v>
      </c>
      <c r="B68" s="17">
        <v>24129649.153333332</v>
      </c>
      <c r="C68">
        <v>6</v>
      </c>
      <c r="D68">
        <v>109.95</v>
      </c>
      <c r="E68">
        <v>261.7</v>
      </c>
      <c r="F68">
        <v>21</v>
      </c>
      <c r="G68">
        <v>0</v>
      </c>
      <c r="H68">
        <v>67</v>
      </c>
      <c r="J68">
        <f t="shared" si="16"/>
        <v>-83978.6088123589</v>
      </c>
      <c r="K68">
        <f t="shared" si="17"/>
        <v>68464.255862816994</v>
      </c>
      <c r="L68">
        <f t="shared" si="18"/>
        <v>4891550.0598108191</v>
      </c>
      <c r="M68">
        <f t="shared" si="19"/>
        <v>14110453.606298545</v>
      </c>
      <c r="N68">
        <f t="shared" si="20"/>
        <v>4532516.964796002</v>
      </c>
      <c r="O68">
        <f t="shared" si="21"/>
        <v>0</v>
      </c>
      <c r="P68">
        <f t="shared" si="22"/>
        <v>-465163.23046472855</v>
      </c>
      <c r="Q68">
        <f t="shared" si="23"/>
        <v>23053843.047491096</v>
      </c>
    </row>
    <row r="69" spans="1:17">
      <c r="A69" s="2">
        <v>40391</v>
      </c>
      <c r="B69" s="17">
        <v>23362004.293333333</v>
      </c>
      <c r="C69">
        <v>11.72</v>
      </c>
      <c r="D69">
        <v>76.849999999999994</v>
      </c>
      <c r="E69">
        <v>259.39999999999998</v>
      </c>
      <c r="F69">
        <v>21</v>
      </c>
      <c r="G69">
        <v>0</v>
      </c>
      <c r="H69">
        <v>68</v>
      </c>
      <c r="J69">
        <f t="shared" si="16"/>
        <v>-83978.6088123589</v>
      </c>
      <c r="K69">
        <f t="shared" si="17"/>
        <v>133733.51311870254</v>
      </c>
      <c r="L69">
        <f t="shared" si="18"/>
        <v>3418968.823069226</v>
      </c>
      <c r="M69">
        <f t="shared" si="19"/>
        <v>13986441.213121293</v>
      </c>
      <c r="N69">
        <f t="shared" si="20"/>
        <v>4532516.964796002</v>
      </c>
      <c r="O69">
        <f t="shared" si="21"/>
        <v>0</v>
      </c>
      <c r="P69">
        <f t="shared" si="22"/>
        <v>-472105.96524778422</v>
      </c>
      <c r="Q69">
        <f t="shared" si="23"/>
        <v>21515575.940045081</v>
      </c>
    </row>
    <row r="70" spans="1:17">
      <c r="A70" s="2">
        <v>40422</v>
      </c>
      <c r="B70" s="17">
        <v>18923454.90333334</v>
      </c>
      <c r="C70">
        <v>72.849999999999994</v>
      </c>
      <c r="D70">
        <v>24.35</v>
      </c>
      <c r="E70">
        <v>253.5</v>
      </c>
      <c r="F70">
        <v>21</v>
      </c>
      <c r="G70">
        <v>1</v>
      </c>
      <c r="H70">
        <v>69</v>
      </c>
      <c r="J70">
        <f t="shared" si="16"/>
        <v>-83978.6088123589</v>
      </c>
      <c r="K70">
        <f t="shared" si="17"/>
        <v>831270.17326770292</v>
      </c>
      <c r="L70">
        <f t="shared" si="18"/>
        <v>1083303.7194760661</v>
      </c>
      <c r="M70">
        <f t="shared" si="19"/>
        <v>13668322.465405736</v>
      </c>
      <c r="N70">
        <f t="shared" si="20"/>
        <v>4532516.964796002</v>
      </c>
      <c r="O70">
        <f t="shared" si="21"/>
        <v>-832374.55716404796</v>
      </c>
      <c r="P70">
        <f t="shared" si="22"/>
        <v>-479048.70003083983</v>
      </c>
      <c r="Q70">
        <f t="shared" si="23"/>
        <v>18720011.456938259</v>
      </c>
    </row>
    <row r="71" spans="1:17">
      <c r="A71" s="2">
        <v>40452</v>
      </c>
      <c r="B71" s="17">
        <v>19435090.90333334</v>
      </c>
      <c r="C71">
        <v>241.64</v>
      </c>
      <c r="D71">
        <v>3.42</v>
      </c>
      <c r="E71">
        <v>248.3</v>
      </c>
      <c r="F71">
        <v>20</v>
      </c>
      <c r="G71">
        <v>1</v>
      </c>
      <c r="H71">
        <v>70</v>
      </c>
      <c r="J71">
        <f t="shared" si="16"/>
        <v>-83978.6088123589</v>
      </c>
      <c r="K71">
        <f t="shared" si="17"/>
        <v>2757283.7977818497</v>
      </c>
      <c r="L71">
        <f t="shared" si="18"/>
        <v>152151.8981769259</v>
      </c>
      <c r="M71">
        <f t="shared" si="19"/>
        <v>13387946.619961517</v>
      </c>
      <c r="N71">
        <f t="shared" si="20"/>
        <v>4316682.8236152399</v>
      </c>
      <c r="O71">
        <f t="shared" si="21"/>
        <v>-832374.55716404796</v>
      </c>
      <c r="P71">
        <f t="shared" si="22"/>
        <v>-485991.4348138955</v>
      </c>
      <c r="Q71">
        <f t="shared" si="23"/>
        <v>19211720.538745232</v>
      </c>
    </row>
    <row r="72" spans="1:17">
      <c r="A72" s="2">
        <v>40483</v>
      </c>
      <c r="B72" s="17">
        <v>21055943.953333341</v>
      </c>
      <c r="C72">
        <v>414.34</v>
      </c>
      <c r="D72">
        <v>0</v>
      </c>
      <c r="E72">
        <v>249.7</v>
      </c>
      <c r="F72">
        <v>22</v>
      </c>
      <c r="G72">
        <v>1</v>
      </c>
      <c r="H72">
        <v>71</v>
      </c>
      <c r="J72">
        <f t="shared" si="16"/>
        <v>-83978.6088123589</v>
      </c>
      <c r="K72">
        <f t="shared" si="17"/>
        <v>4727913.2956999326</v>
      </c>
      <c r="L72">
        <f t="shared" si="18"/>
        <v>0</v>
      </c>
      <c r="M72">
        <f t="shared" si="19"/>
        <v>13463432.424504191</v>
      </c>
      <c r="N72">
        <f t="shared" si="20"/>
        <v>4748351.1059767641</v>
      </c>
      <c r="O72">
        <f t="shared" si="21"/>
        <v>-832374.55716404796</v>
      </c>
      <c r="P72">
        <f t="shared" si="22"/>
        <v>-492934.16959695116</v>
      </c>
      <c r="Q72">
        <f t="shared" si="23"/>
        <v>21530409.49060753</v>
      </c>
    </row>
    <row r="73" spans="1:17">
      <c r="A73" s="2">
        <v>40513</v>
      </c>
      <c r="B73" s="17">
        <v>25379014.213333335</v>
      </c>
      <c r="C73">
        <v>630.9</v>
      </c>
      <c r="D73">
        <v>0</v>
      </c>
      <c r="E73">
        <v>251.5</v>
      </c>
      <c r="F73">
        <v>21</v>
      </c>
      <c r="G73">
        <v>0</v>
      </c>
      <c r="H73">
        <v>72</v>
      </c>
      <c r="J73">
        <f t="shared" si="16"/>
        <v>-83978.6088123589</v>
      </c>
      <c r="K73">
        <f t="shared" si="17"/>
        <v>7199016.503975207</v>
      </c>
      <c r="L73">
        <f t="shared" si="18"/>
        <v>0</v>
      </c>
      <c r="M73">
        <f t="shared" si="19"/>
        <v>13560485.601773344</v>
      </c>
      <c r="N73">
        <f t="shared" si="20"/>
        <v>4532516.964796002</v>
      </c>
      <c r="O73">
        <f t="shared" si="21"/>
        <v>0</v>
      </c>
      <c r="P73">
        <f t="shared" si="22"/>
        <v>-499876.90438000683</v>
      </c>
      <c r="Q73">
        <f t="shared" si="23"/>
        <v>24708163.557352185</v>
      </c>
    </row>
    <row r="74" spans="1:17">
      <c r="A74" s="2">
        <v>40544</v>
      </c>
      <c r="B74" s="17">
        <v>25968288.383333337</v>
      </c>
      <c r="C74">
        <v>716.23</v>
      </c>
      <c r="D74">
        <v>0</v>
      </c>
      <c r="E74">
        <v>251.6</v>
      </c>
      <c r="F74">
        <v>20</v>
      </c>
      <c r="G74">
        <v>0</v>
      </c>
      <c r="H74">
        <v>73</v>
      </c>
      <c r="J74">
        <f t="shared" si="16"/>
        <v>-83978.6088123589</v>
      </c>
      <c r="K74">
        <f t="shared" si="17"/>
        <v>8172692.3294375697</v>
      </c>
      <c r="L74">
        <f t="shared" si="18"/>
        <v>0</v>
      </c>
      <c r="M74">
        <f t="shared" si="19"/>
        <v>13565877.444954963</v>
      </c>
      <c r="N74">
        <f t="shared" si="20"/>
        <v>4316682.8236152399</v>
      </c>
      <c r="O74">
        <f t="shared" si="21"/>
        <v>0</v>
      </c>
      <c r="P74">
        <f t="shared" si="22"/>
        <v>-506819.63916306244</v>
      </c>
      <c r="Q74">
        <f t="shared" si="23"/>
        <v>25464454.350032352</v>
      </c>
    </row>
    <row r="75" spans="1:17">
      <c r="A75" s="2">
        <v>40575</v>
      </c>
      <c r="B75" s="17">
        <v>22895626.133333344</v>
      </c>
      <c r="C75">
        <v>650.25</v>
      </c>
      <c r="D75">
        <v>0</v>
      </c>
      <c r="E75">
        <v>250.6</v>
      </c>
      <c r="F75">
        <v>19</v>
      </c>
      <c r="G75">
        <v>0</v>
      </c>
      <c r="H75">
        <v>74</v>
      </c>
      <c r="J75">
        <f t="shared" si="16"/>
        <v>-83978.6088123589</v>
      </c>
      <c r="K75">
        <f t="shared" si="17"/>
        <v>7419813.729132792</v>
      </c>
      <c r="L75">
        <f t="shared" si="18"/>
        <v>0</v>
      </c>
      <c r="M75">
        <f t="shared" si="19"/>
        <v>13511959.013138767</v>
      </c>
      <c r="N75">
        <f t="shared" si="20"/>
        <v>4100848.6824344778</v>
      </c>
      <c r="O75">
        <f t="shared" si="21"/>
        <v>0</v>
      </c>
      <c r="P75">
        <f t="shared" si="22"/>
        <v>-513762.37394611811</v>
      </c>
      <c r="Q75">
        <f t="shared" si="23"/>
        <v>24434880.441947557</v>
      </c>
    </row>
    <row r="76" spans="1:17">
      <c r="A76" s="2">
        <v>40603</v>
      </c>
      <c r="B76" s="17">
        <v>23442172.173333336</v>
      </c>
      <c r="C76">
        <v>533.91</v>
      </c>
      <c r="D76">
        <v>0.22</v>
      </c>
      <c r="E76">
        <v>251.7</v>
      </c>
      <c r="F76">
        <v>23</v>
      </c>
      <c r="G76">
        <v>1</v>
      </c>
      <c r="H76">
        <v>75</v>
      </c>
      <c r="J76">
        <f t="shared" si="16"/>
        <v>-83978.6088123589</v>
      </c>
      <c r="K76">
        <f t="shared" si="17"/>
        <v>6092291.80795277</v>
      </c>
      <c r="L76">
        <f t="shared" si="18"/>
        <v>9787.5490055332448</v>
      </c>
      <c r="M76">
        <f t="shared" si="19"/>
        <v>13571269.288136583</v>
      </c>
      <c r="N76">
        <f t="shared" si="20"/>
        <v>4964185.2471575262</v>
      </c>
      <c r="O76">
        <f t="shared" si="21"/>
        <v>-832374.55716404796</v>
      </c>
      <c r="P76">
        <f t="shared" si="22"/>
        <v>-520705.10872917378</v>
      </c>
      <c r="Q76">
        <f t="shared" si="23"/>
        <v>23200475.617546834</v>
      </c>
    </row>
    <row r="77" spans="1:17">
      <c r="A77" s="2">
        <v>40634</v>
      </c>
      <c r="B77" s="17">
        <v>19943782.243333336</v>
      </c>
      <c r="C77">
        <v>312.88</v>
      </c>
      <c r="D77">
        <v>0.32</v>
      </c>
      <c r="E77">
        <v>255.1</v>
      </c>
      <c r="F77">
        <v>19</v>
      </c>
      <c r="G77">
        <v>1</v>
      </c>
      <c r="H77">
        <v>76</v>
      </c>
      <c r="J77">
        <f t="shared" si="16"/>
        <v>-83978.6088123589</v>
      </c>
      <c r="K77">
        <f t="shared" si="17"/>
        <v>3570182.7290596971</v>
      </c>
      <c r="L77">
        <f t="shared" si="18"/>
        <v>14236.434917139264</v>
      </c>
      <c r="M77">
        <f t="shared" si="19"/>
        <v>13754591.956311651</v>
      </c>
      <c r="N77">
        <f t="shared" si="20"/>
        <v>4100848.6824344778</v>
      </c>
      <c r="O77">
        <f t="shared" si="21"/>
        <v>-832374.55716404796</v>
      </c>
      <c r="P77">
        <f t="shared" si="22"/>
        <v>-527647.84351222939</v>
      </c>
      <c r="Q77">
        <f t="shared" si="23"/>
        <v>19995858.79323433</v>
      </c>
    </row>
    <row r="78" spans="1:17">
      <c r="A78" s="2">
        <v>40664</v>
      </c>
      <c r="B78" s="17">
        <v>19207800.74333334</v>
      </c>
      <c r="C78">
        <v>145.96</v>
      </c>
      <c r="D78">
        <v>16.98</v>
      </c>
      <c r="E78">
        <v>257.5</v>
      </c>
      <c r="F78">
        <v>21</v>
      </c>
      <c r="G78">
        <v>1</v>
      </c>
      <c r="H78">
        <v>77</v>
      </c>
      <c r="J78">
        <f t="shared" si="16"/>
        <v>-83978.6088123589</v>
      </c>
      <c r="K78">
        <f t="shared" si="17"/>
        <v>1665507.1309561282</v>
      </c>
      <c r="L78">
        <f t="shared" si="18"/>
        <v>755420.82779070223</v>
      </c>
      <c r="M78">
        <f t="shared" si="19"/>
        <v>13883996.192670522</v>
      </c>
      <c r="N78">
        <f t="shared" si="20"/>
        <v>4532516.964796002</v>
      </c>
      <c r="O78">
        <f t="shared" si="21"/>
        <v>-832374.55716404796</v>
      </c>
      <c r="P78">
        <f t="shared" si="22"/>
        <v>-534590.578295285</v>
      </c>
      <c r="Q78">
        <f t="shared" si="23"/>
        <v>19386497.371941663</v>
      </c>
    </row>
    <row r="79" spans="1:17">
      <c r="A79" s="2">
        <v>40695</v>
      </c>
      <c r="B79" s="17">
        <v>19760831.673333336</v>
      </c>
      <c r="C79">
        <v>30.95</v>
      </c>
      <c r="D79">
        <v>59.64</v>
      </c>
      <c r="E79">
        <v>258.8</v>
      </c>
      <c r="F79">
        <v>22</v>
      </c>
      <c r="G79">
        <v>0</v>
      </c>
      <c r="H79">
        <v>78</v>
      </c>
      <c r="J79">
        <f t="shared" si="16"/>
        <v>-83978.6088123589</v>
      </c>
      <c r="K79">
        <f t="shared" si="17"/>
        <v>353161.45315903099</v>
      </c>
      <c r="L79">
        <f t="shared" si="18"/>
        <v>2653315.5576818306</v>
      </c>
      <c r="M79">
        <f t="shared" si="19"/>
        <v>13954090.154031577</v>
      </c>
      <c r="N79">
        <f t="shared" si="20"/>
        <v>4748351.1059767641</v>
      </c>
      <c r="O79">
        <f t="shared" si="21"/>
        <v>0</v>
      </c>
      <c r="P79">
        <f t="shared" si="22"/>
        <v>-541533.31307834073</v>
      </c>
      <c r="Q79">
        <f t="shared" si="23"/>
        <v>21083406.348958503</v>
      </c>
    </row>
    <row r="80" spans="1:17">
      <c r="A80" s="2">
        <v>40725</v>
      </c>
      <c r="B80" s="17">
        <v>25169327.073333334</v>
      </c>
      <c r="C80">
        <v>6</v>
      </c>
      <c r="D80">
        <v>109.95</v>
      </c>
      <c r="E80">
        <v>261.3</v>
      </c>
      <c r="F80">
        <v>20</v>
      </c>
      <c r="G80">
        <v>0</v>
      </c>
      <c r="H80">
        <v>79</v>
      </c>
      <c r="J80">
        <f t="shared" si="16"/>
        <v>-83978.6088123589</v>
      </c>
      <c r="K80">
        <f t="shared" si="17"/>
        <v>68464.255862816994</v>
      </c>
      <c r="L80">
        <f t="shared" si="18"/>
        <v>4891550.0598108191</v>
      </c>
      <c r="M80">
        <f t="shared" si="19"/>
        <v>14088886.233572068</v>
      </c>
      <c r="N80">
        <f t="shared" si="20"/>
        <v>4316682.8236152399</v>
      </c>
      <c r="O80">
        <f t="shared" si="21"/>
        <v>0</v>
      </c>
      <c r="P80">
        <f t="shared" si="22"/>
        <v>-548476.04786139634</v>
      </c>
      <c r="Q80">
        <f t="shared" si="23"/>
        <v>22733128.716187187</v>
      </c>
    </row>
    <row r="81" spans="1:17">
      <c r="A81" s="2">
        <v>40756</v>
      </c>
      <c r="B81" s="17">
        <v>22460865.073333338</v>
      </c>
      <c r="C81">
        <v>11.72</v>
      </c>
      <c r="D81">
        <v>76.849999999999994</v>
      </c>
      <c r="E81">
        <v>263.60000000000002</v>
      </c>
      <c r="F81">
        <v>22</v>
      </c>
      <c r="G81">
        <v>0</v>
      </c>
      <c r="H81">
        <v>80</v>
      </c>
      <c r="J81">
        <f t="shared" si="16"/>
        <v>-83978.6088123589</v>
      </c>
      <c r="K81">
        <f t="shared" si="17"/>
        <v>133733.51311870254</v>
      </c>
      <c r="L81">
        <f t="shared" si="18"/>
        <v>3418968.823069226</v>
      </c>
      <c r="M81">
        <f t="shared" si="19"/>
        <v>14212898.62674932</v>
      </c>
      <c r="N81">
        <f t="shared" si="20"/>
        <v>4748351.1059767641</v>
      </c>
      <c r="O81">
        <f t="shared" si="21"/>
        <v>0</v>
      </c>
      <c r="P81">
        <f t="shared" si="22"/>
        <v>-555418.78264445206</v>
      </c>
      <c r="Q81">
        <f t="shared" si="23"/>
        <v>21874554.677457202</v>
      </c>
    </row>
    <row r="82" spans="1:17">
      <c r="A82" s="2">
        <v>40787</v>
      </c>
      <c r="B82" s="17">
        <v>19343184.393333334</v>
      </c>
      <c r="C82">
        <v>72.849999999999994</v>
      </c>
      <c r="D82">
        <v>24.35</v>
      </c>
      <c r="E82">
        <v>264.8</v>
      </c>
      <c r="F82">
        <v>21</v>
      </c>
      <c r="G82">
        <v>1</v>
      </c>
      <c r="H82">
        <v>81</v>
      </c>
      <c r="J82">
        <f t="shared" si="16"/>
        <v>-83978.6088123589</v>
      </c>
      <c r="K82">
        <f t="shared" si="17"/>
        <v>831270.17326770292</v>
      </c>
      <c r="L82">
        <f t="shared" si="18"/>
        <v>1083303.7194760661</v>
      </c>
      <c r="M82">
        <f t="shared" si="19"/>
        <v>14277600.744928755</v>
      </c>
      <c r="N82">
        <f t="shared" si="20"/>
        <v>4532516.964796002</v>
      </c>
      <c r="O82">
        <f t="shared" si="21"/>
        <v>-832374.55716404796</v>
      </c>
      <c r="P82">
        <f t="shared" si="22"/>
        <v>-562361.51742750767</v>
      </c>
      <c r="Q82">
        <f t="shared" si="23"/>
        <v>19245976.919064611</v>
      </c>
    </row>
    <row r="83" spans="1:17">
      <c r="A83" s="2">
        <v>40817</v>
      </c>
      <c r="B83" s="17">
        <v>19754696.887333337</v>
      </c>
      <c r="C83">
        <v>241.64</v>
      </c>
      <c r="D83">
        <v>3.42</v>
      </c>
      <c r="E83">
        <v>260.3</v>
      </c>
      <c r="F83">
        <v>20</v>
      </c>
      <c r="G83">
        <v>1</v>
      </c>
      <c r="H83">
        <v>82</v>
      </c>
      <c r="J83">
        <f t="shared" si="16"/>
        <v>-83978.6088123589</v>
      </c>
      <c r="K83">
        <f t="shared" si="17"/>
        <v>2757283.7977818497</v>
      </c>
      <c r="L83">
        <f t="shared" si="18"/>
        <v>152151.8981769259</v>
      </c>
      <c r="M83">
        <f t="shared" si="19"/>
        <v>14034967.801755872</v>
      </c>
      <c r="N83">
        <f t="shared" si="20"/>
        <v>4316682.8236152399</v>
      </c>
      <c r="O83">
        <f t="shared" si="21"/>
        <v>-832374.55716404796</v>
      </c>
      <c r="P83">
        <f t="shared" si="22"/>
        <v>-569304.25221056328</v>
      </c>
      <c r="Q83">
        <f t="shared" si="23"/>
        <v>19775428.903142918</v>
      </c>
    </row>
    <row r="84" spans="1:17">
      <c r="A84" s="2">
        <v>40848</v>
      </c>
      <c r="B84" s="17">
        <v>20484671.063333333</v>
      </c>
      <c r="C84">
        <v>414.34</v>
      </c>
      <c r="D84">
        <v>0</v>
      </c>
      <c r="E84">
        <v>254.2</v>
      </c>
      <c r="F84">
        <v>22</v>
      </c>
      <c r="G84">
        <v>1</v>
      </c>
      <c r="H84">
        <v>83</v>
      </c>
      <c r="J84">
        <f t="shared" si="16"/>
        <v>-83978.6088123589</v>
      </c>
      <c r="K84">
        <f t="shared" si="17"/>
        <v>4727913.2956999326</v>
      </c>
      <c r="L84">
        <f t="shared" si="18"/>
        <v>0</v>
      </c>
      <c r="M84">
        <f t="shared" si="19"/>
        <v>13706065.367677074</v>
      </c>
      <c r="N84">
        <f t="shared" si="20"/>
        <v>4748351.1059767641</v>
      </c>
      <c r="O84">
        <f t="shared" si="21"/>
        <v>-832374.55716404796</v>
      </c>
      <c r="P84">
        <f t="shared" si="22"/>
        <v>-576246.98699361901</v>
      </c>
      <c r="Q84">
        <f t="shared" si="23"/>
        <v>21689729.616383746</v>
      </c>
    </row>
    <row r="85" spans="1:17">
      <c r="A85" s="2">
        <v>40878</v>
      </c>
      <c r="B85" s="17">
        <v>24136908.163333334</v>
      </c>
      <c r="C85">
        <v>630.9</v>
      </c>
      <c r="D85">
        <v>0</v>
      </c>
      <c r="E85">
        <v>252.5</v>
      </c>
      <c r="F85">
        <v>20</v>
      </c>
      <c r="G85">
        <v>0</v>
      </c>
      <c r="H85">
        <v>84</v>
      </c>
      <c r="J85">
        <f t="shared" si="16"/>
        <v>-83978.6088123589</v>
      </c>
      <c r="K85">
        <f t="shared" si="17"/>
        <v>7199016.503975207</v>
      </c>
      <c r="L85">
        <f t="shared" si="18"/>
        <v>0</v>
      </c>
      <c r="M85">
        <f t="shared" si="19"/>
        <v>13614404.03358954</v>
      </c>
      <c r="N85">
        <f t="shared" si="20"/>
        <v>4316682.8236152399</v>
      </c>
      <c r="O85">
        <f t="shared" si="21"/>
        <v>0</v>
      </c>
      <c r="P85">
        <f t="shared" si="22"/>
        <v>-583189.72177667462</v>
      </c>
      <c r="Q85">
        <f t="shared" si="23"/>
        <v>24462935.030590955</v>
      </c>
    </row>
    <row r="86" spans="1:17">
      <c r="A86" s="2">
        <v>40909</v>
      </c>
      <c r="B86" s="17">
        <v>24503624.296666659</v>
      </c>
      <c r="C86">
        <v>716.23</v>
      </c>
      <c r="D86">
        <v>0</v>
      </c>
      <c r="E86">
        <v>250.9</v>
      </c>
      <c r="F86">
        <v>21</v>
      </c>
      <c r="G86">
        <v>0</v>
      </c>
      <c r="H86">
        <v>85</v>
      </c>
      <c r="J86">
        <f t="shared" si="16"/>
        <v>-83978.6088123589</v>
      </c>
      <c r="K86">
        <f t="shared" si="17"/>
        <v>8172692.3294375697</v>
      </c>
      <c r="L86">
        <f t="shared" si="18"/>
        <v>0</v>
      </c>
      <c r="M86">
        <f t="shared" si="19"/>
        <v>13528134.542683627</v>
      </c>
      <c r="N86">
        <f t="shared" si="20"/>
        <v>4532516.964796002</v>
      </c>
      <c r="O86">
        <f t="shared" si="21"/>
        <v>0</v>
      </c>
      <c r="P86">
        <f t="shared" si="22"/>
        <v>-590132.45655973023</v>
      </c>
      <c r="Q86">
        <f t="shared" si="23"/>
        <v>25559232.771545112</v>
      </c>
    </row>
    <row r="87" spans="1:17">
      <c r="A87" s="2">
        <v>40940</v>
      </c>
      <c r="B87" s="17">
        <v>21864892.256666664</v>
      </c>
      <c r="C87">
        <v>650.25</v>
      </c>
      <c r="D87">
        <v>0</v>
      </c>
      <c r="E87">
        <v>248.9</v>
      </c>
      <c r="F87">
        <v>20</v>
      </c>
      <c r="G87">
        <v>0</v>
      </c>
      <c r="H87">
        <v>86</v>
      </c>
      <c r="J87">
        <f t="shared" si="16"/>
        <v>-83978.6088123589</v>
      </c>
      <c r="K87">
        <f t="shared" si="17"/>
        <v>7419813.729132792</v>
      </c>
      <c r="L87">
        <f t="shared" si="18"/>
        <v>0</v>
      </c>
      <c r="M87">
        <f t="shared" si="19"/>
        <v>13420297.679051235</v>
      </c>
      <c r="N87">
        <f t="shared" si="20"/>
        <v>4316682.8236152399</v>
      </c>
      <c r="O87">
        <f t="shared" si="21"/>
        <v>0</v>
      </c>
      <c r="P87">
        <f t="shared" si="22"/>
        <v>-597075.19134278595</v>
      </c>
      <c r="Q87">
        <f t="shared" si="23"/>
        <v>24475740.431644119</v>
      </c>
    </row>
    <row r="88" spans="1:17">
      <c r="A88" s="2">
        <v>40969</v>
      </c>
      <c r="B88" s="17">
        <v>20378098.906666666</v>
      </c>
      <c r="C88">
        <v>533.91</v>
      </c>
      <c r="D88">
        <v>0.22</v>
      </c>
      <c r="E88">
        <v>246.3</v>
      </c>
      <c r="F88">
        <v>22</v>
      </c>
      <c r="G88">
        <v>1</v>
      </c>
      <c r="H88">
        <v>87</v>
      </c>
      <c r="J88">
        <f t="shared" si="16"/>
        <v>-83978.6088123589</v>
      </c>
      <c r="K88">
        <f t="shared" si="17"/>
        <v>6092291.80795277</v>
      </c>
      <c r="L88">
        <f t="shared" si="18"/>
        <v>9787.5490055332448</v>
      </c>
      <c r="M88">
        <f t="shared" si="19"/>
        <v>13280109.756329125</v>
      </c>
      <c r="N88">
        <f t="shared" si="20"/>
        <v>4748351.1059767641</v>
      </c>
      <c r="O88">
        <f t="shared" si="21"/>
        <v>-832374.55716404796</v>
      </c>
      <c r="P88">
        <f t="shared" si="22"/>
        <v>-604017.92612584156</v>
      </c>
      <c r="Q88">
        <f t="shared" si="23"/>
        <v>22610169.127161942</v>
      </c>
    </row>
    <row r="89" spans="1:17">
      <c r="A89" s="2">
        <v>41000</v>
      </c>
      <c r="B89" s="17">
        <v>18775059.906666663</v>
      </c>
      <c r="C89">
        <v>312.88</v>
      </c>
      <c r="D89">
        <v>0.32</v>
      </c>
      <c r="E89">
        <v>252</v>
      </c>
      <c r="F89">
        <v>19</v>
      </c>
      <c r="G89">
        <v>1</v>
      </c>
      <c r="H89">
        <v>88</v>
      </c>
      <c r="J89">
        <f t="shared" si="16"/>
        <v>-83978.6088123589</v>
      </c>
      <c r="K89">
        <f t="shared" si="17"/>
        <v>3570182.7290596971</v>
      </c>
      <c r="L89">
        <f t="shared" si="18"/>
        <v>14236.434917139264</v>
      </c>
      <c r="M89">
        <f t="shared" si="19"/>
        <v>13587444.817681443</v>
      </c>
      <c r="N89">
        <f t="shared" si="20"/>
        <v>4100848.6824344778</v>
      </c>
      <c r="O89">
        <f t="shared" si="21"/>
        <v>-832374.55716404796</v>
      </c>
      <c r="P89">
        <f t="shared" si="22"/>
        <v>-610960.66090889717</v>
      </c>
      <c r="Q89">
        <f t="shared" si="23"/>
        <v>19745398.837207455</v>
      </c>
    </row>
    <row r="90" spans="1:17">
      <c r="A90" s="2">
        <v>41030</v>
      </c>
      <c r="B90" s="17">
        <v>18685878.536666665</v>
      </c>
      <c r="C90">
        <v>145.96</v>
      </c>
      <c r="D90">
        <v>16.98</v>
      </c>
      <c r="E90">
        <v>258.5</v>
      </c>
      <c r="F90">
        <v>22</v>
      </c>
      <c r="G90">
        <v>1</v>
      </c>
      <c r="H90">
        <v>89</v>
      </c>
      <c r="J90">
        <f t="shared" si="16"/>
        <v>-83978.6088123589</v>
      </c>
      <c r="K90">
        <f t="shared" si="17"/>
        <v>1665507.1309561282</v>
      </c>
      <c r="L90">
        <f t="shared" si="18"/>
        <v>755420.82779070223</v>
      </c>
      <c r="M90">
        <f t="shared" si="19"/>
        <v>13937914.624486718</v>
      </c>
      <c r="N90">
        <f t="shared" si="20"/>
        <v>4748351.1059767641</v>
      </c>
      <c r="O90">
        <f t="shared" si="21"/>
        <v>-832374.55716404796</v>
      </c>
      <c r="P90">
        <f t="shared" si="22"/>
        <v>-617903.3956919529</v>
      </c>
      <c r="Q90">
        <f t="shared" si="23"/>
        <v>19572937.127541956</v>
      </c>
    </row>
    <row r="91" spans="1:17">
      <c r="A91" s="2">
        <v>41061</v>
      </c>
      <c r="B91" s="17">
        <v>20735989.536666665</v>
      </c>
      <c r="C91">
        <v>30.95</v>
      </c>
      <c r="D91">
        <v>59.64</v>
      </c>
      <c r="E91">
        <v>263.39999999999998</v>
      </c>
      <c r="F91">
        <v>21</v>
      </c>
      <c r="G91">
        <v>0</v>
      </c>
      <c r="H91">
        <v>90</v>
      </c>
      <c r="J91">
        <f t="shared" si="16"/>
        <v>-83978.6088123589</v>
      </c>
      <c r="K91">
        <f t="shared" si="17"/>
        <v>353161.45315903099</v>
      </c>
      <c r="L91">
        <f t="shared" si="18"/>
        <v>2653315.5576818306</v>
      </c>
      <c r="M91">
        <f t="shared" si="19"/>
        <v>14202114.940386077</v>
      </c>
      <c r="N91">
        <f t="shared" si="20"/>
        <v>4532516.964796002</v>
      </c>
      <c r="O91">
        <f t="shared" si="21"/>
        <v>0</v>
      </c>
      <c r="P91">
        <f t="shared" si="22"/>
        <v>-624846.13047500851</v>
      </c>
      <c r="Q91">
        <f t="shared" si="23"/>
        <v>21032284.176735576</v>
      </c>
    </row>
    <row r="92" spans="1:17">
      <c r="A92" s="2">
        <v>41091</v>
      </c>
      <c r="B92" s="17">
        <v>24756579.266666666</v>
      </c>
      <c r="C92">
        <v>6</v>
      </c>
      <c r="D92">
        <v>109.95</v>
      </c>
      <c r="E92">
        <v>267</v>
      </c>
      <c r="F92">
        <v>21</v>
      </c>
      <c r="G92">
        <v>0</v>
      </c>
      <c r="H92">
        <v>91</v>
      </c>
      <c r="J92">
        <f t="shared" si="16"/>
        <v>-83978.6088123589</v>
      </c>
      <c r="K92">
        <f t="shared" si="17"/>
        <v>68464.255862816994</v>
      </c>
      <c r="L92">
        <f t="shared" si="18"/>
        <v>4891550.0598108191</v>
      </c>
      <c r="M92">
        <f t="shared" si="19"/>
        <v>14396221.294924386</v>
      </c>
      <c r="N92">
        <f t="shared" si="20"/>
        <v>4532516.964796002</v>
      </c>
      <c r="O92">
        <f t="shared" si="21"/>
        <v>0</v>
      </c>
      <c r="P92">
        <f t="shared" si="22"/>
        <v>-631788.86525806412</v>
      </c>
      <c r="Q92">
        <f t="shared" si="23"/>
        <v>23172985.101323601</v>
      </c>
    </row>
    <row r="93" spans="1:17">
      <c r="A93" s="2">
        <v>41122</v>
      </c>
      <c r="B93" s="17">
        <v>21905861.66666666</v>
      </c>
      <c r="C93">
        <v>11.72</v>
      </c>
      <c r="D93">
        <v>76.849999999999994</v>
      </c>
      <c r="E93">
        <v>269.3</v>
      </c>
      <c r="F93">
        <v>22</v>
      </c>
      <c r="G93">
        <v>0</v>
      </c>
      <c r="H93">
        <v>92</v>
      </c>
      <c r="J93">
        <f t="shared" si="16"/>
        <v>-83978.6088123589</v>
      </c>
      <c r="K93">
        <f t="shared" si="17"/>
        <v>133733.51311870254</v>
      </c>
      <c r="L93">
        <f t="shared" si="18"/>
        <v>3418968.823069226</v>
      </c>
      <c r="M93">
        <f t="shared" si="19"/>
        <v>14520233.688101638</v>
      </c>
      <c r="N93">
        <f t="shared" si="20"/>
        <v>4748351.1059767641</v>
      </c>
      <c r="O93">
        <f t="shared" si="21"/>
        <v>0</v>
      </c>
      <c r="P93">
        <f t="shared" si="22"/>
        <v>-638731.60004111985</v>
      </c>
      <c r="Q93">
        <f t="shared" si="23"/>
        <v>22098576.921412852</v>
      </c>
    </row>
    <row r="94" spans="1:17">
      <c r="A94" s="2">
        <v>41153</v>
      </c>
      <c r="B94" s="17">
        <v>18885814.516666662</v>
      </c>
      <c r="C94">
        <v>72.849999999999994</v>
      </c>
      <c r="D94">
        <v>24.35</v>
      </c>
      <c r="E94">
        <v>267.2</v>
      </c>
      <c r="F94">
        <v>19</v>
      </c>
      <c r="G94">
        <v>1</v>
      </c>
      <c r="H94">
        <v>93</v>
      </c>
      <c r="J94">
        <f t="shared" si="16"/>
        <v>-83978.6088123589</v>
      </c>
      <c r="K94">
        <f t="shared" si="17"/>
        <v>831270.17326770292</v>
      </c>
      <c r="L94">
        <f t="shared" si="18"/>
        <v>1083303.7194760661</v>
      </c>
      <c r="M94">
        <f t="shared" si="19"/>
        <v>14407004.981287625</v>
      </c>
      <c r="N94">
        <f t="shared" si="20"/>
        <v>4100848.6824344778</v>
      </c>
      <c r="O94">
        <f t="shared" si="21"/>
        <v>-832374.55716404796</v>
      </c>
      <c r="P94">
        <f t="shared" si="22"/>
        <v>-645674.33482417546</v>
      </c>
      <c r="Q94">
        <f t="shared" si="23"/>
        <v>18860400.055665292</v>
      </c>
    </row>
    <row r="95" spans="1:17">
      <c r="A95" s="2">
        <v>41183</v>
      </c>
      <c r="B95" s="17">
        <v>19665509.326666664</v>
      </c>
      <c r="C95">
        <v>241.64</v>
      </c>
      <c r="D95">
        <v>3.42</v>
      </c>
      <c r="E95">
        <v>261.39999999999998</v>
      </c>
      <c r="F95">
        <v>22</v>
      </c>
      <c r="G95">
        <v>1</v>
      </c>
      <c r="H95">
        <v>94</v>
      </c>
      <c r="J95">
        <f t="shared" si="16"/>
        <v>-83978.6088123589</v>
      </c>
      <c r="K95">
        <f t="shared" si="17"/>
        <v>2757283.7977818497</v>
      </c>
      <c r="L95">
        <f t="shared" si="18"/>
        <v>152151.8981769259</v>
      </c>
      <c r="M95">
        <f t="shared" si="19"/>
        <v>14094278.076753685</v>
      </c>
      <c r="N95">
        <f t="shared" si="20"/>
        <v>4748351.1059767641</v>
      </c>
      <c r="O95">
        <f t="shared" si="21"/>
        <v>-832374.55716404796</v>
      </c>
      <c r="P95">
        <f t="shared" si="22"/>
        <v>-652617.06960723107</v>
      </c>
      <c r="Q95">
        <f t="shared" si="23"/>
        <v>20183094.643105589</v>
      </c>
    </row>
    <row r="96" spans="1:17">
      <c r="A96" s="2">
        <v>41214</v>
      </c>
      <c r="B96" s="17">
        <v>21360467.68666666</v>
      </c>
      <c r="C96">
        <v>414.34</v>
      </c>
      <c r="D96">
        <v>0</v>
      </c>
      <c r="E96">
        <v>256.3</v>
      </c>
      <c r="F96">
        <v>22</v>
      </c>
      <c r="G96">
        <v>1</v>
      </c>
      <c r="H96">
        <v>95</v>
      </c>
      <c r="J96">
        <f t="shared" si="16"/>
        <v>-83978.6088123589</v>
      </c>
      <c r="K96">
        <f t="shared" si="17"/>
        <v>4727913.2956999326</v>
      </c>
      <c r="L96">
        <f t="shared" si="18"/>
        <v>0</v>
      </c>
      <c r="M96">
        <f t="shared" si="19"/>
        <v>13819294.074491087</v>
      </c>
      <c r="N96">
        <f t="shared" si="20"/>
        <v>4748351.1059767641</v>
      </c>
      <c r="O96">
        <f t="shared" si="21"/>
        <v>-832374.55716404796</v>
      </c>
      <c r="P96">
        <f t="shared" si="22"/>
        <v>-659559.80439028679</v>
      </c>
      <c r="Q96">
        <f t="shared" si="23"/>
        <v>21719645.505801093</v>
      </c>
    </row>
    <row r="97" spans="1:17">
      <c r="A97" s="2">
        <v>41244</v>
      </c>
      <c r="B97" s="17">
        <v>23911472.796666663</v>
      </c>
      <c r="C97">
        <v>630.9</v>
      </c>
      <c r="D97">
        <v>0</v>
      </c>
      <c r="E97">
        <v>254.9</v>
      </c>
      <c r="F97">
        <v>19</v>
      </c>
      <c r="G97">
        <v>0</v>
      </c>
      <c r="H97">
        <v>96</v>
      </c>
      <c r="J97">
        <f t="shared" si="16"/>
        <v>-83978.6088123589</v>
      </c>
      <c r="K97">
        <f t="shared" si="17"/>
        <v>7199016.503975207</v>
      </c>
      <c r="L97">
        <f t="shared" si="18"/>
        <v>0</v>
      </c>
      <c r="M97">
        <f t="shared" si="19"/>
        <v>13743808.269948412</v>
      </c>
      <c r="N97">
        <f t="shared" si="20"/>
        <v>4100848.6824344778</v>
      </c>
      <c r="O97">
        <f t="shared" si="21"/>
        <v>0</v>
      </c>
      <c r="P97">
        <f t="shared" si="22"/>
        <v>-666502.5391733424</v>
      </c>
      <c r="Q97">
        <f t="shared" si="23"/>
        <v>24293192.308372393</v>
      </c>
    </row>
    <row r="98" spans="1:17">
      <c r="A98" s="2">
        <v>41275</v>
      </c>
      <c r="B98" s="17">
        <v>24740826.696666665</v>
      </c>
      <c r="C98">
        <v>716.23</v>
      </c>
      <c r="D98">
        <v>0</v>
      </c>
      <c r="E98">
        <v>253.9</v>
      </c>
      <c r="F98">
        <v>22</v>
      </c>
      <c r="G98">
        <v>0</v>
      </c>
      <c r="H98">
        <v>97</v>
      </c>
      <c r="J98">
        <f t="shared" ref="J98:J133" si="24">const</f>
        <v>-83978.6088123589</v>
      </c>
      <c r="K98">
        <f t="shared" ref="K98:K133" si="25">LondonHDD*C98</f>
        <v>8172692.3294375697</v>
      </c>
      <c r="L98">
        <f t="shared" ref="L98:L133" si="26">LondonCDD*D98</f>
        <v>0</v>
      </c>
      <c r="M98">
        <f t="shared" ref="M98:M133" si="27">LONFTE*E98</f>
        <v>13689889.838132216</v>
      </c>
      <c r="N98">
        <f t="shared" ref="N98:N133" si="28">PeakDays*F98</f>
        <v>4748351.1059767641</v>
      </c>
      <c r="O98">
        <f t="shared" ref="O98:O133" si="29">Shoulder1*G98</f>
        <v>0</v>
      </c>
      <c r="P98">
        <f t="shared" ref="P98:P133" si="30">Increment*H98</f>
        <v>-673445.27395639801</v>
      </c>
      <c r="Q98">
        <f t="shared" ref="Q98:Q129" si="31">SUM(J98:P98)</f>
        <v>25853509.390777789</v>
      </c>
    </row>
    <row r="99" spans="1:17">
      <c r="A99" s="18">
        <v>41306</v>
      </c>
      <c r="B99" s="17">
        <v>22536631.536666662</v>
      </c>
      <c r="C99">
        <v>650.25</v>
      </c>
      <c r="D99">
        <v>0</v>
      </c>
      <c r="E99">
        <v>249.1</v>
      </c>
      <c r="F99">
        <v>19</v>
      </c>
      <c r="G99">
        <v>0</v>
      </c>
      <c r="H99">
        <v>98</v>
      </c>
      <c r="J99">
        <f t="shared" si="24"/>
        <v>-83978.6088123589</v>
      </c>
      <c r="K99">
        <f t="shared" si="25"/>
        <v>7419813.729132792</v>
      </c>
      <c r="L99">
        <f t="shared" si="26"/>
        <v>0</v>
      </c>
      <c r="M99">
        <f t="shared" si="27"/>
        <v>13431081.365414472</v>
      </c>
      <c r="N99">
        <f t="shared" si="28"/>
        <v>4100848.6824344778</v>
      </c>
      <c r="O99">
        <f t="shared" si="29"/>
        <v>0</v>
      </c>
      <c r="P99">
        <f t="shared" si="30"/>
        <v>-680388.00873945374</v>
      </c>
      <c r="Q99">
        <f t="shared" si="31"/>
        <v>24187377.15942993</v>
      </c>
    </row>
    <row r="100" spans="1:17">
      <c r="A100" s="2">
        <v>41334</v>
      </c>
      <c r="B100" s="17">
        <v>22952454.086666659</v>
      </c>
      <c r="C100">
        <v>533.91</v>
      </c>
      <c r="D100">
        <v>0.22</v>
      </c>
      <c r="E100">
        <v>247.6</v>
      </c>
      <c r="F100">
        <v>20</v>
      </c>
      <c r="G100">
        <v>1</v>
      </c>
      <c r="H100">
        <v>99</v>
      </c>
      <c r="J100">
        <f t="shared" si="24"/>
        <v>-83978.6088123589</v>
      </c>
      <c r="K100">
        <f t="shared" si="25"/>
        <v>6092291.80795277</v>
      </c>
      <c r="L100">
        <f t="shared" si="26"/>
        <v>9787.5490055332448</v>
      </c>
      <c r="M100">
        <f t="shared" si="27"/>
        <v>13350203.717690179</v>
      </c>
      <c r="N100">
        <f t="shared" si="28"/>
        <v>4316682.8236152399</v>
      </c>
      <c r="O100">
        <f t="shared" si="29"/>
        <v>-832374.55716404796</v>
      </c>
      <c r="P100">
        <f t="shared" si="30"/>
        <v>-687330.74352250935</v>
      </c>
      <c r="Q100">
        <f t="shared" si="31"/>
        <v>22165281.988764804</v>
      </c>
    </row>
    <row r="101" spans="1:17">
      <c r="A101" s="2">
        <v>41365</v>
      </c>
      <c r="B101" s="17">
        <v>20061175.656666666</v>
      </c>
      <c r="C101">
        <v>312.88</v>
      </c>
      <c r="D101">
        <v>0.32</v>
      </c>
      <c r="E101">
        <v>248.1</v>
      </c>
      <c r="F101">
        <v>21</v>
      </c>
      <c r="G101">
        <v>1</v>
      </c>
      <c r="H101">
        <v>100</v>
      </c>
      <c r="J101">
        <f t="shared" si="24"/>
        <v>-83978.6088123589</v>
      </c>
      <c r="K101">
        <f t="shared" si="25"/>
        <v>3570182.7290596971</v>
      </c>
      <c r="L101">
        <f t="shared" si="26"/>
        <v>14236.434917139264</v>
      </c>
      <c r="M101">
        <f t="shared" si="27"/>
        <v>13377162.933598276</v>
      </c>
      <c r="N101">
        <f t="shared" si="28"/>
        <v>4532516.964796002</v>
      </c>
      <c r="O101">
        <f t="shared" si="29"/>
        <v>-832374.55716404796</v>
      </c>
      <c r="P101">
        <f t="shared" si="30"/>
        <v>-694273.47830556496</v>
      </c>
      <c r="Q101">
        <f t="shared" si="31"/>
        <v>19883472.418089148</v>
      </c>
    </row>
    <row r="102" spans="1:17">
      <c r="A102" s="2">
        <v>41395</v>
      </c>
      <c r="B102" s="17">
        <v>18868716.00666666</v>
      </c>
      <c r="C102">
        <v>145.96</v>
      </c>
      <c r="D102">
        <v>16.98</v>
      </c>
      <c r="E102">
        <v>255.6</v>
      </c>
      <c r="F102">
        <v>22</v>
      </c>
      <c r="G102">
        <v>1</v>
      </c>
      <c r="H102">
        <v>101</v>
      </c>
      <c r="J102">
        <f t="shared" si="24"/>
        <v>-83978.6088123589</v>
      </c>
      <c r="K102">
        <f t="shared" si="25"/>
        <v>1665507.1309561282</v>
      </c>
      <c r="L102">
        <f t="shared" si="26"/>
        <v>755420.82779070223</v>
      </c>
      <c r="M102">
        <f t="shared" si="27"/>
        <v>13781551.172219748</v>
      </c>
      <c r="N102">
        <f t="shared" si="28"/>
        <v>4748351.1059767641</v>
      </c>
      <c r="O102">
        <f t="shared" si="29"/>
        <v>-832374.55716404796</v>
      </c>
      <c r="P102">
        <f t="shared" si="30"/>
        <v>-701216.21308862069</v>
      </c>
      <c r="Q102">
        <f t="shared" si="31"/>
        <v>19333260.857878316</v>
      </c>
    </row>
    <row r="103" spans="1:17">
      <c r="A103" s="2">
        <v>41426</v>
      </c>
      <c r="B103" s="17">
        <v>20142170.716666665</v>
      </c>
      <c r="C103">
        <v>30.95</v>
      </c>
      <c r="D103">
        <v>59.64</v>
      </c>
      <c r="E103">
        <v>263</v>
      </c>
      <c r="F103">
        <v>20</v>
      </c>
      <c r="G103">
        <v>0</v>
      </c>
      <c r="H103">
        <v>102</v>
      </c>
      <c r="J103">
        <f t="shared" si="24"/>
        <v>-83978.6088123589</v>
      </c>
      <c r="K103">
        <f t="shared" si="25"/>
        <v>353161.45315903099</v>
      </c>
      <c r="L103">
        <f t="shared" si="26"/>
        <v>2653315.5576818306</v>
      </c>
      <c r="M103">
        <f t="shared" si="27"/>
        <v>14180547.5676596</v>
      </c>
      <c r="N103">
        <f t="shared" si="28"/>
        <v>4316682.8236152399</v>
      </c>
      <c r="O103">
        <f t="shared" si="29"/>
        <v>0</v>
      </c>
      <c r="P103">
        <f t="shared" si="30"/>
        <v>-708158.9478716763</v>
      </c>
      <c r="Q103">
        <f t="shared" si="31"/>
        <v>20711569.845431663</v>
      </c>
    </row>
    <row r="104" spans="1:17">
      <c r="A104" s="2">
        <v>41456</v>
      </c>
      <c r="B104" s="17">
        <v>24441287.616666667</v>
      </c>
      <c r="C104">
        <v>6</v>
      </c>
      <c r="D104">
        <v>109.95</v>
      </c>
      <c r="E104">
        <v>267.39999999999998</v>
      </c>
      <c r="F104">
        <v>22</v>
      </c>
      <c r="G104">
        <v>0</v>
      </c>
      <c r="H104">
        <v>103</v>
      </c>
      <c r="J104">
        <f t="shared" si="24"/>
        <v>-83978.6088123589</v>
      </c>
      <c r="K104">
        <f t="shared" si="25"/>
        <v>68464.255862816994</v>
      </c>
      <c r="L104">
        <f t="shared" si="26"/>
        <v>4891550.0598108191</v>
      </c>
      <c r="M104">
        <f t="shared" si="27"/>
        <v>14417788.667650864</v>
      </c>
      <c r="N104">
        <f t="shared" si="28"/>
        <v>4748351.1059767641</v>
      </c>
      <c r="O104">
        <f t="shared" si="29"/>
        <v>0</v>
      </c>
      <c r="P104">
        <f t="shared" si="30"/>
        <v>-715101.68265473191</v>
      </c>
      <c r="Q104">
        <f t="shared" si="31"/>
        <v>23327073.797834173</v>
      </c>
    </row>
    <row r="105" spans="1:17">
      <c r="A105" s="2">
        <v>41487</v>
      </c>
      <c r="B105" s="17">
        <v>21856231.656666663</v>
      </c>
      <c r="C105">
        <v>11.72</v>
      </c>
      <c r="D105">
        <v>76.849999999999994</v>
      </c>
      <c r="E105">
        <v>266.5</v>
      </c>
      <c r="F105">
        <v>21</v>
      </c>
      <c r="G105">
        <v>0</v>
      </c>
      <c r="H105">
        <v>104</v>
      </c>
      <c r="J105">
        <f t="shared" si="24"/>
        <v>-83978.6088123589</v>
      </c>
      <c r="K105">
        <f t="shared" si="25"/>
        <v>133733.51311870254</v>
      </c>
      <c r="L105">
        <f t="shared" si="26"/>
        <v>3418968.823069226</v>
      </c>
      <c r="M105">
        <f t="shared" si="27"/>
        <v>14369262.079016287</v>
      </c>
      <c r="N105">
        <f t="shared" si="28"/>
        <v>4532516.964796002</v>
      </c>
      <c r="O105">
        <f t="shared" si="29"/>
        <v>0</v>
      </c>
      <c r="P105">
        <f t="shared" si="30"/>
        <v>-722044.41743778763</v>
      </c>
      <c r="Q105">
        <f t="shared" si="31"/>
        <v>21648458.353750072</v>
      </c>
    </row>
    <row r="106" spans="1:17">
      <c r="A106" s="2">
        <v>41518</v>
      </c>
      <c r="B106" s="17">
        <v>19627599.206666663</v>
      </c>
      <c r="C106">
        <v>72.849999999999994</v>
      </c>
      <c r="D106">
        <v>24.35</v>
      </c>
      <c r="E106">
        <v>263.10000000000002</v>
      </c>
      <c r="F106">
        <v>20</v>
      </c>
      <c r="G106">
        <v>1</v>
      </c>
      <c r="H106">
        <v>105</v>
      </c>
      <c r="J106">
        <f t="shared" si="24"/>
        <v>-83978.6088123589</v>
      </c>
      <c r="K106">
        <f t="shared" si="25"/>
        <v>831270.17326770292</v>
      </c>
      <c r="L106">
        <f t="shared" si="26"/>
        <v>1083303.7194760661</v>
      </c>
      <c r="M106">
        <f t="shared" si="27"/>
        <v>14185939.410841221</v>
      </c>
      <c r="N106">
        <f t="shared" si="28"/>
        <v>4316682.8236152399</v>
      </c>
      <c r="O106">
        <f t="shared" si="29"/>
        <v>-832374.55716404796</v>
      </c>
      <c r="P106">
        <f t="shared" si="30"/>
        <v>-728987.15222084324</v>
      </c>
      <c r="Q106">
        <f t="shared" si="31"/>
        <v>18771855.809002981</v>
      </c>
    </row>
    <row r="107" spans="1:17">
      <c r="A107" s="2">
        <v>41548</v>
      </c>
      <c r="B107" s="17">
        <v>20952918.896666661</v>
      </c>
      <c r="C107">
        <v>241.64</v>
      </c>
      <c r="D107">
        <v>3.42</v>
      </c>
      <c r="E107">
        <v>259.39999999999998</v>
      </c>
      <c r="F107">
        <v>22</v>
      </c>
      <c r="G107">
        <v>1</v>
      </c>
      <c r="H107">
        <v>106</v>
      </c>
      <c r="J107">
        <f t="shared" si="24"/>
        <v>-83978.6088123589</v>
      </c>
      <c r="K107">
        <f t="shared" si="25"/>
        <v>2757283.7977818497</v>
      </c>
      <c r="L107">
        <f t="shared" si="26"/>
        <v>152151.8981769259</v>
      </c>
      <c r="M107">
        <f t="shared" si="27"/>
        <v>13986441.213121293</v>
      </c>
      <c r="N107">
        <f t="shared" si="28"/>
        <v>4748351.1059767641</v>
      </c>
      <c r="O107">
        <f t="shared" si="29"/>
        <v>-832374.55716404796</v>
      </c>
      <c r="P107">
        <f t="shared" si="30"/>
        <v>-735929.88700389885</v>
      </c>
      <c r="Q107">
        <f t="shared" si="31"/>
        <v>19991944.96207653</v>
      </c>
    </row>
    <row r="108" spans="1:17">
      <c r="A108" s="18">
        <v>41579</v>
      </c>
      <c r="B108" s="17">
        <v>23000874.046666667</v>
      </c>
      <c r="C108">
        <v>414.34</v>
      </c>
      <c r="D108">
        <v>0</v>
      </c>
      <c r="E108">
        <v>259.10000000000002</v>
      </c>
      <c r="F108">
        <v>21</v>
      </c>
      <c r="G108">
        <v>1</v>
      </c>
      <c r="H108">
        <v>107</v>
      </c>
      <c r="J108">
        <f t="shared" si="24"/>
        <v>-83978.6088123589</v>
      </c>
      <c r="K108">
        <f t="shared" si="25"/>
        <v>4727913.2956999326</v>
      </c>
      <c r="L108">
        <f t="shared" si="26"/>
        <v>0</v>
      </c>
      <c r="M108">
        <f t="shared" si="27"/>
        <v>13970265.683576437</v>
      </c>
      <c r="N108">
        <f t="shared" si="28"/>
        <v>4532516.964796002</v>
      </c>
      <c r="O108">
        <f t="shared" si="29"/>
        <v>-832374.55716404796</v>
      </c>
      <c r="P108">
        <f t="shared" si="30"/>
        <v>-742872.62178695458</v>
      </c>
      <c r="Q108">
        <f t="shared" si="31"/>
        <v>21571470.156309012</v>
      </c>
    </row>
    <row r="109" spans="1:17">
      <c r="A109" s="2">
        <v>41609</v>
      </c>
      <c r="B109" s="17">
        <v>26249065.88666667</v>
      </c>
      <c r="C109">
        <v>630.9</v>
      </c>
      <c r="D109">
        <v>0</v>
      </c>
      <c r="E109">
        <v>257.89999999999998</v>
      </c>
      <c r="F109">
        <v>20</v>
      </c>
      <c r="G109">
        <v>0</v>
      </c>
      <c r="H109">
        <v>108</v>
      </c>
      <c r="J109">
        <f t="shared" si="24"/>
        <v>-83978.6088123589</v>
      </c>
      <c r="K109">
        <f t="shared" si="25"/>
        <v>7199016.503975207</v>
      </c>
      <c r="L109">
        <f t="shared" si="26"/>
        <v>0</v>
      </c>
      <c r="M109">
        <f t="shared" si="27"/>
        <v>13905563.565396998</v>
      </c>
      <c r="N109">
        <f t="shared" si="28"/>
        <v>4316682.8236152399</v>
      </c>
      <c r="O109">
        <f t="shared" si="29"/>
        <v>0</v>
      </c>
      <c r="P109">
        <f t="shared" si="30"/>
        <v>-749815.35657001019</v>
      </c>
      <c r="Q109">
        <f t="shared" si="31"/>
        <v>24587468.927605074</v>
      </c>
    </row>
    <row r="110" spans="1:17">
      <c r="A110" s="18">
        <v>41640</v>
      </c>
      <c r="C110">
        <v>716.23</v>
      </c>
      <c r="D110">
        <v>0</v>
      </c>
      <c r="E110">
        <v>255.45955451374309</v>
      </c>
      <c r="F110">
        <v>22</v>
      </c>
      <c r="G110">
        <v>0</v>
      </c>
      <c r="H110">
        <v>109</v>
      </c>
      <c r="J110">
        <f t="shared" si="24"/>
        <v>-83978.6088123589</v>
      </c>
      <c r="K110">
        <f t="shared" si="25"/>
        <v>8172692.3294375697</v>
      </c>
      <c r="L110">
        <f t="shared" si="26"/>
        <v>0</v>
      </c>
      <c r="M110">
        <f t="shared" si="27"/>
        <v>13773978.571845112</v>
      </c>
      <c r="N110">
        <f t="shared" si="28"/>
        <v>4748351.1059767641</v>
      </c>
      <c r="O110">
        <f t="shared" si="29"/>
        <v>0</v>
      </c>
      <c r="P110">
        <f t="shared" si="30"/>
        <v>-756758.0913530658</v>
      </c>
      <c r="Q110">
        <f t="shared" si="31"/>
        <v>25854285.307094019</v>
      </c>
    </row>
    <row r="111" spans="1:17">
      <c r="A111" s="2">
        <v>41671</v>
      </c>
      <c r="C111">
        <v>650.25</v>
      </c>
      <c r="D111">
        <v>0</v>
      </c>
      <c r="E111">
        <v>252.01712131714086</v>
      </c>
      <c r="F111">
        <v>19</v>
      </c>
      <c r="G111">
        <v>0</v>
      </c>
      <c r="H111">
        <v>110</v>
      </c>
      <c r="J111">
        <f t="shared" si="24"/>
        <v>-83978.6088123589</v>
      </c>
      <c r="K111">
        <f t="shared" si="25"/>
        <v>7419813.729132792</v>
      </c>
      <c r="L111">
        <f t="shared" si="26"/>
        <v>0</v>
      </c>
      <c r="M111">
        <f t="shared" si="27"/>
        <v>13588367.972252306</v>
      </c>
      <c r="N111">
        <f t="shared" si="28"/>
        <v>4100848.6824344778</v>
      </c>
      <c r="O111">
        <f t="shared" si="29"/>
        <v>0</v>
      </c>
      <c r="P111">
        <f t="shared" si="30"/>
        <v>-763700.82613612153</v>
      </c>
      <c r="Q111">
        <f t="shared" si="31"/>
        <v>24261350.948871091</v>
      </c>
    </row>
    <row r="112" spans="1:17">
      <c r="A112" s="18">
        <v>41699</v>
      </c>
      <c r="C112">
        <v>533.91</v>
      </c>
      <c r="D112">
        <v>0.22</v>
      </c>
      <c r="E112">
        <v>249.94276816155806</v>
      </c>
      <c r="F112">
        <v>21</v>
      </c>
      <c r="G112">
        <v>1</v>
      </c>
      <c r="H112">
        <v>111</v>
      </c>
      <c r="J112">
        <f t="shared" si="24"/>
        <v>-83978.6088123589</v>
      </c>
      <c r="K112">
        <f t="shared" si="25"/>
        <v>6092291.80795277</v>
      </c>
      <c r="L112">
        <f t="shared" si="26"/>
        <v>9787.5490055332448</v>
      </c>
      <c r="M112">
        <f t="shared" si="27"/>
        <v>13476522.103070304</v>
      </c>
      <c r="N112">
        <f t="shared" si="28"/>
        <v>4532516.964796002</v>
      </c>
      <c r="O112">
        <f t="shared" si="29"/>
        <v>-832374.55716404796</v>
      </c>
      <c r="P112">
        <f t="shared" si="30"/>
        <v>-770643.56091917714</v>
      </c>
      <c r="Q112">
        <f t="shared" si="31"/>
        <v>22424121.697929028</v>
      </c>
    </row>
    <row r="113" spans="1:17">
      <c r="A113" s="2">
        <v>41730</v>
      </c>
      <c r="C113">
        <v>312.88</v>
      </c>
      <c r="D113">
        <v>0.32</v>
      </c>
      <c r="E113">
        <v>253.07803277187423</v>
      </c>
      <c r="F113">
        <v>20</v>
      </c>
      <c r="G113">
        <v>1</v>
      </c>
      <c r="H113">
        <v>112</v>
      </c>
      <c r="J113">
        <f t="shared" si="24"/>
        <v>-83978.6088123589</v>
      </c>
      <c r="K113">
        <f t="shared" si="25"/>
        <v>3570182.7290596971</v>
      </c>
      <c r="L113">
        <f t="shared" si="26"/>
        <v>14236.434917139264</v>
      </c>
      <c r="M113">
        <f t="shared" si="27"/>
        <v>13645570.654187368</v>
      </c>
      <c r="N113">
        <f t="shared" si="28"/>
        <v>4316682.8236152399</v>
      </c>
      <c r="O113">
        <f t="shared" si="29"/>
        <v>-832374.55716404796</v>
      </c>
      <c r="P113">
        <f t="shared" si="30"/>
        <v>-777586.29570223275</v>
      </c>
      <c r="Q113">
        <f t="shared" si="31"/>
        <v>19852733.180100802</v>
      </c>
    </row>
    <row r="114" spans="1:17">
      <c r="A114" s="18">
        <v>41760</v>
      </c>
      <c r="C114">
        <v>145.96</v>
      </c>
      <c r="D114">
        <v>16.98</v>
      </c>
      <c r="E114">
        <v>260.16329066083131</v>
      </c>
      <c r="F114">
        <v>21</v>
      </c>
      <c r="G114">
        <v>1</v>
      </c>
      <c r="H114">
        <v>113</v>
      </c>
      <c r="J114">
        <f t="shared" si="24"/>
        <v>-83978.6088123589</v>
      </c>
      <c r="K114">
        <f t="shared" si="25"/>
        <v>1665507.1309561282</v>
      </c>
      <c r="L114">
        <f t="shared" si="26"/>
        <v>755420.82779070223</v>
      </c>
      <c r="M114">
        <f t="shared" si="27"/>
        <v>14027596.648573266</v>
      </c>
      <c r="N114">
        <f t="shared" si="28"/>
        <v>4532516.964796002</v>
      </c>
      <c r="O114">
        <f t="shared" si="29"/>
        <v>-832374.55716404796</v>
      </c>
      <c r="P114">
        <f t="shared" si="30"/>
        <v>-784529.03048528847</v>
      </c>
      <c r="Q114">
        <f t="shared" si="31"/>
        <v>19280159.375654407</v>
      </c>
    </row>
    <row r="115" spans="1:17">
      <c r="A115" s="2">
        <v>41791</v>
      </c>
      <c r="C115">
        <v>30.95</v>
      </c>
      <c r="D115">
        <v>59.64</v>
      </c>
      <c r="E115">
        <v>266.38891199250662</v>
      </c>
      <c r="F115">
        <v>21</v>
      </c>
      <c r="G115">
        <v>0</v>
      </c>
      <c r="H115">
        <v>114</v>
      </c>
      <c r="J115">
        <f t="shared" si="24"/>
        <v>-83978.6088123589</v>
      </c>
      <c r="K115">
        <f t="shared" si="25"/>
        <v>353161.45315903099</v>
      </c>
      <c r="L115">
        <f t="shared" si="26"/>
        <v>2653315.5576818306</v>
      </c>
      <c r="M115">
        <f t="shared" si="27"/>
        <v>14363272.387858659</v>
      </c>
      <c r="N115">
        <f t="shared" si="28"/>
        <v>4532516.964796002</v>
      </c>
      <c r="O115">
        <f t="shared" si="29"/>
        <v>0</v>
      </c>
      <c r="P115">
        <f t="shared" si="30"/>
        <v>-791471.76526834408</v>
      </c>
      <c r="Q115">
        <f t="shared" si="31"/>
        <v>21026815.989414819</v>
      </c>
    </row>
    <row r="116" spans="1:17">
      <c r="A116" s="18">
        <v>41821</v>
      </c>
      <c r="C116">
        <v>6</v>
      </c>
      <c r="D116">
        <v>109.95</v>
      </c>
      <c r="E116">
        <v>270.43773174639057</v>
      </c>
      <c r="F116">
        <v>22</v>
      </c>
      <c r="G116">
        <v>0</v>
      </c>
      <c r="H116">
        <v>115</v>
      </c>
      <c r="J116">
        <f t="shared" si="24"/>
        <v>-83978.6088123589</v>
      </c>
      <c r="K116">
        <f t="shared" si="25"/>
        <v>68464.255862816994</v>
      </c>
      <c r="L116">
        <f t="shared" si="26"/>
        <v>4891550.0598108191</v>
      </c>
      <c r="M116">
        <f t="shared" si="27"/>
        <v>14581578.399694519</v>
      </c>
      <c r="N116">
        <f t="shared" si="28"/>
        <v>4748351.1059767641</v>
      </c>
      <c r="O116">
        <f t="shared" si="29"/>
        <v>0</v>
      </c>
      <c r="P116">
        <f t="shared" si="30"/>
        <v>-798414.50005139981</v>
      </c>
      <c r="Q116">
        <f t="shared" si="31"/>
        <v>23407550.71248116</v>
      </c>
    </row>
    <row r="117" spans="1:17">
      <c r="A117" s="2">
        <v>41852</v>
      </c>
      <c r="C117">
        <v>11.72</v>
      </c>
      <c r="D117">
        <v>76.849999999999994</v>
      </c>
      <c r="E117">
        <v>271.14479992248306</v>
      </c>
      <c r="F117">
        <v>20</v>
      </c>
      <c r="G117">
        <v>0</v>
      </c>
      <c r="H117">
        <v>116</v>
      </c>
      <c r="J117">
        <f t="shared" si="24"/>
        <v>-83978.6088123589</v>
      </c>
      <c r="K117">
        <f t="shared" si="25"/>
        <v>133733.51311870254</v>
      </c>
      <c r="L117">
        <f t="shared" si="26"/>
        <v>3418968.823069226</v>
      </c>
      <c r="M117">
        <f t="shared" si="27"/>
        <v>14619702.406936564</v>
      </c>
      <c r="N117">
        <f t="shared" si="28"/>
        <v>4316682.8236152399</v>
      </c>
      <c r="O117">
        <f t="shared" si="29"/>
        <v>0</v>
      </c>
      <c r="P117">
        <f t="shared" si="30"/>
        <v>-805357.23483445542</v>
      </c>
      <c r="Q117">
        <f t="shared" si="31"/>
        <v>21599751.723092921</v>
      </c>
    </row>
    <row r="118" spans="1:17">
      <c r="A118" s="18">
        <v>41883</v>
      </c>
      <c r="C118">
        <v>72.849999999999994</v>
      </c>
      <c r="D118">
        <v>24.35</v>
      </c>
      <c r="E118">
        <v>268.3609050660508</v>
      </c>
      <c r="F118">
        <v>21</v>
      </c>
      <c r="G118">
        <v>1</v>
      </c>
      <c r="H118">
        <v>117</v>
      </c>
      <c r="J118">
        <f t="shared" si="24"/>
        <v>-83978.6088123589</v>
      </c>
      <c r="K118">
        <f t="shared" si="25"/>
        <v>831270.17326770292</v>
      </c>
      <c r="L118">
        <f t="shared" si="26"/>
        <v>1083303.7194760661</v>
      </c>
      <c r="M118">
        <f t="shared" si="27"/>
        <v>14469599.161936563</v>
      </c>
      <c r="N118">
        <f t="shared" si="28"/>
        <v>4532516.964796002</v>
      </c>
      <c r="O118">
        <f t="shared" si="29"/>
        <v>-832374.55716404796</v>
      </c>
      <c r="P118">
        <f t="shared" si="30"/>
        <v>-812299.96961751103</v>
      </c>
      <c r="Q118">
        <f t="shared" si="31"/>
        <v>19188036.883882415</v>
      </c>
    </row>
    <row r="119" spans="1:17">
      <c r="A119" s="2">
        <v>41913</v>
      </c>
      <c r="C119">
        <v>241.64</v>
      </c>
      <c r="D119">
        <v>3.42</v>
      </c>
      <c r="E119">
        <v>263.55427879590445</v>
      </c>
      <c r="F119">
        <v>22</v>
      </c>
      <c r="G119">
        <v>1</v>
      </c>
      <c r="H119">
        <v>118</v>
      </c>
      <c r="J119">
        <f t="shared" si="24"/>
        <v>-83978.6088123589</v>
      </c>
      <c r="K119">
        <f t="shared" si="25"/>
        <v>2757283.7977818497</v>
      </c>
      <c r="L119">
        <f t="shared" si="26"/>
        <v>152151.8981769259</v>
      </c>
      <c r="M119">
        <f t="shared" si="27"/>
        <v>14210433.411123738</v>
      </c>
      <c r="N119">
        <f t="shared" si="28"/>
        <v>4748351.1059767641</v>
      </c>
      <c r="O119">
        <f t="shared" si="29"/>
        <v>-832374.55716404796</v>
      </c>
      <c r="P119">
        <f t="shared" si="30"/>
        <v>-819242.70440056676</v>
      </c>
      <c r="Q119">
        <f t="shared" si="31"/>
        <v>20132624.342682306</v>
      </c>
    </row>
    <row r="120" spans="1:17">
      <c r="A120" s="18">
        <v>41944</v>
      </c>
      <c r="C120">
        <v>414.34</v>
      </c>
      <c r="D120">
        <v>0</v>
      </c>
      <c r="E120">
        <v>260.82368414456897</v>
      </c>
      <c r="F120">
        <v>20</v>
      </c>
      <c r="G120">
        <v>1</v>
      </c>
      <c r="H120">
        <v>119</v>
      </c>
      <c r="J120">
        <f t="shared" si="24"/>
        <v>-83978.6088123589</v>
      </c>
      <c r="K120">
        <f t="shared" si="25"/>
        <v>4727913.2956999326</v>
      </c>
      <c r="L120">
        <f t="shared" si="26"/>
        <v>0</v>
      </c>
      <c r="M120">
        <f t="shared" si="27"/>
        <v>14063204.029598037</v>
      </c>
      <c r="N120">
        <f t="shared" si="28"/>
        <v>4316682.8236152399</v>
      </c>
      <c r="O120">
        <f t="shared" si="29"/>
        <v>-832374.55716404796</v>
      </c>
      <c r="P120">
        <f t="shared" si="30"/>
        <v>-826185.43918362237</v>
      </c>
      <c r="Q120">
        <f t="shared" si="31"/>
        <v>21365261.543753181</v>
      </c>
    </row>
    <row r="121" spans="1:17">
      <c r="A121" s="2">
        <v>41974</v>
      </c>
      <c r="C121">
        <v>630.9</v>
      </c>
      <c r="D121">
        <v>0</v>
      </c>
      <c r="E121">
        <v>259.50802090694742</v>
      </c>
      <c r="F121">
        <v>21</v>
      </c>
      <c r="G121">
        <v>0</v>
      </c>
      <c r="H121">
        <v>120</v>
      </c>
      <c r="J121">
        <f t="shared" si="24"/>
        <v>-83978.6088123589</v>
      </c>
      <c r="K121">
        <f t="shared" si="25"/>
        <v>7199016.503975207</v>
      </c>
      <c r="L121">
        <f t="shared" si="26"/>
        <v>0</v>
      </c>
      <c r="M121">
        <f t="shared" si="27"/>
        <v>13992265.531027263</v>
      </c>
      <c r="N121">
        <f t="shared" si="28"/>
        <v>4532516.964796002</v>
      </c>
      <c r="O121">
        <f t="shared" si="29"/>
        <v>0</v>
      </c>
      <c r="P121">
        <f t="shared" si="30"/>
        <v>-833128.17396667798</v>
      </c>
      <c r="Q121">
        <f t="shared" si="31"/>
        <v>24806692.217019435</v>
      </c>
    </row>
    <row r="122" spans="1:17">
      <c r="A122" s="18">
        <v>42005</v>
      </c>
      <c r="C122">
        <v>716.23</v>
      </c>
      <c r="D122">
        <v>0</v>
      </c>
      <c r="E122">
        <v>259.03598827693548</v>
      </c>
      <c r="F122">
        <v>21</v>
      </c>
      <c r="G122">
        <v>0</v>
      </c>
      <c r="H122">
        <v>121</v>
      </c>
      <c r="J122">
        <f t="shared" si="24"/>
        <v>-83978.6088123589</v>
      </c>
      <c r="K122">
        <f t="shared" si="25"/>
        <v>8172692.3294375697</v>
      </c>
      <c r="L122">
        <f t="shared" si="26"/>
        <v>0</v>
      </c>
      <c r="M122">
        <f t="shared" si="27"/>
        <v>13966814.271850944</v>
      </c>
      <c r="N122">
        <f t="shared" si="28"/>
        <v>4532516.964796002</v>
      </c>
      <c r="O122">
        <f t="shared" si="29"/>
        <v>0</v>
      </c>
      <c r="P122">
        <f t="shared" si="30"/>
        <v>-840070.9087497337</v>
      </c>
      <c r="Q122">
        <f t="shared" si="31"/>
        <v>25747974.048522424</v>
      </c>
    </row>
    <row r="123" spans="1:17">
      <c r="A123" s="2">
        <v>42036</v>
      </c>
      <c r="C123">
        <v>650.25</v>
      </c>
      <c r="D123">
        <v>0</v>
      </c>
      <c r="E123">
        <v>255.54536101558085</v>
      </c>
      <c r="F123">
        <v>19</v>
      </c>
      <c r="G123">
        <v>0</v>
      </c>
      <c r="H123">
        <v>122</v>
      </c>
      <c r="J123">
        <f t="shared" si="24"/>
        <v>-83978.6088123589</v>
      </c>
      <c r="K123">
        <f t="shared" si="25"/>
        <v>7419813.729132792</v>
      </c>
      <c r="L123">
        <f t="shared" si="26"/>
        <v>0</v>
      </c>
      <c r="M123">
        <f t="shared" si="27"/>
        <v>13778605.123863839</v>
      </c>
      <c r="N123">
        <f t="shared" si="28"/>
        <v>4100848.6824344778</v>
      </c>
      <c r="O123">
        <f t="shared" si="29"/>
        <v>0</v>
      </c>
      <c r="P123">
        <f t="shared" si="30"/>
        <v>-847013.64353278931</v>
      </c>
      <c r="Q123">
        <f t="shared" si="31"/>
        <v>24368275.283085957</v>
      </c>
    </row>
    <row r="124" spans="1:17">
      <c r="A124" s="18">
        <v>42064</v>
      </c>
      <c r="C124">
        <v>533.91</v>
      </c>
      <c r="D124">
        <v>0.22</v>
      </c>
      <c r="E124">
        <v>253.44196691581988</v>
      </c>
      <c r="F124">
        <v>22</v>
      </c>
      <c r="G124">
        <v>1</v>
      </c>
      <c r="H124">
        <v>123</v>
      </c>
      <c r="J124">
        <f t="shared" si="24"/>
        <v>-83978.6088123589</v>
      </c>
      <c r="K124">
        <f t="shared" si="25"/>
        <v>6092291.80795277</v>
      </c>
      <c r="L124">
        <f t="shared" si="26"/>
        <v>9787.5490055332448</v>
      </c>
      <c r="M124">
        <f t="shared" si="27"/>
        <v>13665193.412513288</v>
      </c>
      <c r="N124">
        <f t="shared" si="28"/>
        <v>4748351.1059767641</v>
      </c>
      <c r="O124">
        <f t="shared" si="29"/>
        <v>-832374.55716404796</v>
      </c>
      <c r="P124">
        <f t="shared" si="30"/>
        <v>-853956.37831584492</v>
      </c>
      <c r="Q124">
        <f t="shared" si="31"/>
        <v>22745314.331156105</v>
      </c>
    </row>
    <row r="125" spans="1:17">
      <c r="A125" s="2">
        <v>42095</v>
      </c>
      <c r="C125">
        <v>312.88</v>
      </c>
      <c r="D125">
        <v>0.32</v>
      </c>
      <c r="E125">
        <v>256.62112523068049</v>
      </c>
      <c r="F125">
        <v>20</v>
      </c>
      <c r="G125">
        <v>1</v>
      </c>
      <c r="H125">
        <v>124</v>
      </c>
      <c r="J125">
        <f t="shared" si="24"/>
        <v>-83978.6088123589</v>
      </c>
      <c r="K125">
        <f t="shared" si="25"/>
        <v>3570182.7290596971</v>
      </c>
      <c r="L125">
        <f t="shared" si="26"/>
        <v>14236.434917139264</v>
      </c>
      <c r="M125">
        <f t="shared" si="27"/>
        <v>13836608.643345993</v>
      </c>
      <c r="N125">
        <f t="shared" si="28"/>
        <v>4316682.8236152399</v>
      </c>
      <c r="O125">
        <f t="shared" si="29"/>
        <v>-832374.55716404796</v>
      </c>
      <c r="P125">
        <f t="shared" si="30"/>
        <v>-860899.11309890065</v>
      </c>
      <c r="Q125">
        <f t="shared" si="31"/>
        <v>19960458.351862766</v>
      </c>
    </row>
    <row r="126" spans="1:17">
      <c r="A126" s="18">
        <v>42125</v>
      </c>
      <c r="C126">
        <v>145.96</v>
      </c>
      <c r="D126">
        <v>16.98</v>
      </c>
      <c r="E126">
        <v>263.80557673008298</v>
      </c>
      <c r="F126">
        <v>20</v>
      </c>
      <c r="G126">
        <v>1</v>
      </c>
      <c r="H126">
        <v>125</v>
      </c>
      <c r="J126">
        <f t="shared" si="24"/>
        <v>-83978.6088123589</v>
      </c>
      <c r="K126">
        <f t="shared" si="25"/>
        <v>1665507.1309561282</v>
      </c>
      <c r="L126">
        <f t="shared" si="26"/>
        <v>755420.82779070223</v>
      </c>
      <c r="M126">
        <f t="shared" si="27"/>
        <v>14223983.001653293</v>
      </c>
      <c r="N126">
        <f t="shared" si="28"/>
        <v>4316682.8236152399</v>
      </c>
      <c r="O126">
        <f t="shared" si="29"/>
        <v>-832374.55716404796</v>
      </c>
      <c r="P126">
        <f t="shared" si="30"/>
        <v>-867841.84788195626</v>
      </c>
      <c r="Q126">
        <f t="shared" si="31"/>
        <v>19177398.770156998</v>
      </c>
    </row>
    <row r="127" spans="1:17">
      <c r="A127" s="2">
        <v>42156</v>
      </c>
      <c r="C127">
        <v>30.95</v>
      </c>
      <c r="D127">
        <v>59.64</v>
      </c>
      <c r="E127">
        <v>270.11835676040175</v>
      </c>
      <c r="F127">
        <v>22</v>
      </c>
      <c r="G127">
        <v>0</v>
      </c>
      <c r="H127">
        <v>126</v>
      </c>
      <c r="J127">
        <f t="shared" si="24"/>
        <v>-83978.6088123589</v>
      </c>
      <c r="K127">
        <f t="shared" si="25"/>
        <v>353161.45315903099</v>
      </c>
      <c r="L127">
        <f t="shared" si="26"/>
        <v>2653315.5576818306</v>
      </c>
      <c r="M127">
        <f t="shared" si="27"/>
        <v>14564358.201288681</v>
      </c>
      <c r="N127">
        <f t="shared" si="28"/>
        <v>4748351.1059767641</v>
      </c>
      <c r="O127">
        <f t="shared" si="29"/>
        <v>0</v>
      </c>
      <c r="P127">
        <f t="shared" si="30"/>
        <v>-874784.58266501187</v>
      </c>
      <c r="Q127">
        <f t="shared" si="31"/>
        <v>21360423.126628939</v>
      </c>
    </row>
    <row r="128" spans="1:17">
      <c r="A128" s="18">
        <v>42186</v>
      </c>
      <c r="C128">
        <v>6</v>
      </c>
      <c r="D128">
        <v>109.95</v>
      </c>
      <c r="E128">
        <v>274.22385999084008</v>
      </c>
      <c r="F128">
        <v>22</v>
      </c>
      <c r="G128">
        <v>0</v>
      </c>
      <c r="H128">
        <v>127</v>
      </c>
      <c r="J128">
        <f t="shared" si="24"/>
        <v>-83978.6088123589</v>
      </c>
      <c r="K128">
        <f t="shared" si="25"/>
        <v>68464.255862816994</v>
      </c>
      <c r="L128">
        <f t="shared" si="26"/>
        <v>4891550.0598108191</v>
      </c>
      <c r="M128">
        <f t="shared" si="27"/>
        <v>14785720.497290244</v>
      </c>
      <c r="N128">
        <f t="shared" si="28"/>
        <v>4748351.1059767641</v>
      </c>
      <c r="O128">
        <f t="shared" si="29"/>
        <v>0</v>
      </c>
      <c r="P128">
        <f t="shared" si="30"/>
        <v>-881727.3174480676</v>
      </c>
      <c r="Q128">
        <f t="shared" si="31"/>
        <v>23528379.992680218</v>
      </c>
    </row>
    <row r="129" spans="1:17">
      <c r="A129" s="2">
        <v>42217</v>
      </c>
      <c r="C129">
        <v>11.72</v>
      </c>
      <c r="D129">
        <v>76.849999999999994</v>
      </c>
      <c r="E129">
        <v>274.94082712139789</v>
      </c>
      <c r="F129">
        <v>20</v>
      </c>
      <c r="G129">
        <v>0</v>
      </c>
      <c r="H129">
        <v>128</v>
      </c>
      <c r="J129">
        <f t="shared" si="24"/>
        <v>-83978.6088123589</v>
      </c>
      <c r="K129">
        <f t="shared" si="25"/>
        <v>133733.51311870254</v>
      </c>
      <c r="L129">
        <f t="shared" si="26"/>
        <v>3418968.823069226</v>
      </c>
      <c r="M129">
        <f t="shared" si="27"/>
        <v>14824378.24063368</v>
      </c>
      <c r="N129">
        <f t="shared" si="28"/>
        <v>4316682.8236152399</v>
      </c>
      <c r="O129">
        <f t="shared" si="29"/>
        <v>0</v>
      </c>
      <c r="P129">
        <f t="shared" si="30"/>
        <v>-888670.05223112321</v>
      </c>
      <c r="Q129">
        <f t="shared" si="31"/>
        <v>21721114.739393365</v>
      </c>
    </row>
    <row r="130" spans="1:17">
      <c r="A130" s="18">
        <v>42248</v>
      </c>
      <c r="C130">
        <v>72.849999999999994</v>
      </c>
      <c r="D130">
        <v>24.35</v>
      </c>
      <c r="E130">
        <v>272.11795773697554</v>
      </c>
      <c r="F130">
        <v>21</v>
      </c>
      <c r="G130">
        <v>1</v>
      </c>
      <c r="H130">
        <v>129</v>
      </c>
      <c r="J130">
        <f t="shared" si="24"/>
        <v>-83978.6088123589</v>
      </c>
      <c r="K130">
        <f t="shared" si="25"/>
        <v>831270.17326770292</v>
      </c>
      <c r="L130">
        <f t="shared" si="26"/>
        <v>1083303.7194760661</v>
      </c>
      <c r="M130">
        <f t="shared" si="27"/>
        <v>14672173.550203675</v>
      </c>
      <c r="N130">
        <f t="shared" si="28"/>
        <v>4532516.964796002</v>
      </c>
      <c r="O130">
        <f t="shared" si="29"/>
        <v>-832374.55716404796</v>
      </c>
      <c r="P130">
        <f t="shared" si="30"/>
        <v>-895612.78701417882</v>
      </c>
      <c r="Q130">
        <f t="shared" ref="Q130:Q133" si="32">SUM(J130:P130)</f>
        <v>19307298.454752862</v>
      </c>
    </row>
    <row r="131" spans="1:17">
      <c r="A131" s="2">
        <v>42278</v>
      </c>
      <c r="C131">
        <v>241.64</v>
      </c>
      <c r="D131">
        <v>3.42</v>
      </c>
      <c r="E131">
        <v>267.24403869904717</v>
      </c>
      <c r="F131">
        <v>21</v>
      </c>
      <c r="G131">
        <v>1</v>
      </c>
      <c r="H131">
        <v>130</v>
      </c>
      <c r="J131">
        <f t="shared" si="24"/>
        <v>-83978.6088123589</v>
      </c>
      <c r="K131">
        <f t="shared" si="25"/>
        <v>2757283.7977818497</v>
      </c>
      <c r="L131">
        <f t="shared" si="26"/>
        <v>152151.8981769259</v>
      </c>
      <c r="M131">
        <f t="shared" si="27"/>
        <v>14409379.478879474</v>
      </c>
      <c r="N131">
        <f t="shared" si="28"/>
        <v>4532516.964796002</v>
      </c>
      <c r="O131">
        <f t="shared" si="29"/>
        <v>-832374.55716404796</v>
      </c>
      <c r="P131">
        <f t="shared" si="30"/>
        <v>-902555.52179723454</v>
      </c>
      <c r="Q131">
        <f t="shared" si="32"/>
        <v>20032423.45186061</v>
      </c>
    </row>
    <row r="132" spans="1:17">
      <c r="A132" s="18">
        <v>42309</v>
      </c>
      <c r="C132">
        <v>414.34</v>
      </c>
      <c r="D132">
        <v>0</v>
      </c>
      <c r="E132">
        <v>264.47521572259296</v>
      </c>
      <c r="F132">
        <v>21</v>
      </c>
      <c r="G132">
        <v>1</v>
      </c>
      <c r="H132">
        <v>131</v>
      </c>
      <c r="J132">
        <f t="shared" si="24"/>
        <v>-83978.6088123589</v>
      </c>
      <c r="K132">
        <f t="shared" si="25"/>
        <v>4727913.2956999326</v>
      </c>
      <c r="L132">
        <f t="shared" si="26"/>
        <v>0</v>
      </c>
      <c r="M132">
        <f t="shared" si="27"/>
        <v>14260088.886012411</v>
      </c>
      <c r="N132">
        <f t="shared" si="28"/>
        <v>4532516.964796002</v>
      </c>
      <c r="O132">
        <f t="shared" si="29"/>
        <v>-832374.55716404796</v>
      </c>
      <c r="P132">
        <f t="shared" si="30"/>
        <v>-909498.25658029015</v>
      </c>
      <c r="Q132">
        <f t="shared" si="32"/>
        <v>21694667.723951649</v>
      </c>
    </row>
    <row r="133" spans="1:17">
      <c r="A133" s="2">
        <v>42339</v>
      </c>
      <c r="C133">
        <v>630.9</v>
      </c>
      <c r="D133">
        <v>0</v>
      </c>
      <c r="E133">
        <v>263.14113319964468</v>
      </c>
      <c r="F133">
        <v>21</v>
      </c>
      <c r="G133">
        <v>0</v>
      </c>
      <c r="H133">
        <v>132</v>
      </c>
      <c r="J133">
        <f t="shared" si="24"/>
        <v>-83978.6088123589</v>
      </c>
      <c r="K133">
        <f t="shared" si="25"/>
        <v>7199016.503975207</v>
      </c>
      <c r="L133">
        <f t="shared" si="26"/>
        <v>0</v>
      </c>
      <c r="M133">
        <f t="shared" si="27"/>
        <v>14188157.248461643</v>
      </c>
      <c r="N133">
        <f t="shared" si="28"/>
        <v>4532516.964796002</v>
      </c>
      <c r="O133">
        <f t="shared" si="29"/>
        <v>0</v>
      </c>
      <c r="P133">
        <f t="shared" si="30"/>
        <v>-916440.99136334576</v>
      </c>
      <c r="Q133">
        <f t="shared" si="32"/>
        <v>24919271.117057148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D133"/>
  <sheetViews>
    <sheetView workbookViewId="0"/>
  </sheetViews>
  <sheetFormatPr defaultRowHeight="15"/>
  <cols>
    <col min="3" max="3" width="11.28515625" bestFit="1" customWidth="1"/>
  </cols>
  <sheetData>
    <row r="1" spans="1:4">
      <c r="A1" t="s">
        <v>1</v>
      </c>
      <c r="B1" t="s">
        <v>0</v>
      </c>
      <c r="C1" t="s">
        <v>36</v>
      </c>
      <c r="D1" t="s">
        <v>33</v>
      </c>
    </row>
    <row r="2" spans="1:4">
      <c r="A2" s="2">
        <v>38353</v>
      </c>
      <c r="B2" s="6">
        <f t="shared" ref="B2:B33" si="0">YEAR(A2)</f>
        <v>2005</v>
      </c>
      <c r="C2" s="17">
        <v>28622997.07</v>
      </c>
      <c r="D2">
        <v>26568217.690753754</v>
      </c>
    </row>
    <row r="3" spans="1:4">
      <c r="A3" s="2">
        <v>38384</v>
      </c>
      <c r="B3" s="6">
        <f t="shared" si="0"/>
        <v>2005</v>
      </c>
      <c r="C3" s="17">
        <v>24248151.560000002</v>
      </c>
      <c r="D3">
        <v>25803004.512484301</v>
      </c>
    </row>
    <row r="4" spans="1:4">
      <c r="A4" s="2">
        <v>38412</v>
      </c>
      <c r="B4" s="6">
        <f t="shared" si="0"/>
        <v>2005</v>
      </c>
      <c r="C4" s="17">
        <v>25340650.720000003</v>
      </c>
      <c r="D4">
        <v>23851003.303180236</v>
      </c>
    </row>
    <row r="5" spans="1:4">
      <c r="A5" s="2">
        <v>38443</v>
      </c>
      <c r="B5" s="6">
        <f t="shared" si="0"/>
        <v>2005</v>
      </c>
      <c r="C5" s="17">
        <v>20286648.91</v>
      </c>
      <c r="D5">
        <v>21445020.925411347</v>
      </c>
    </row>
    <row r="6" spans="1:4">
      <c r="A6" s="2">
        <v>38473</v>
      </c>
      <c r="B6" s="6">
        <f t="shared" si="0"/>
        <v>2005</v>
      </c>
      <c r="C6" s="17">
        <v>19819607.190000001</v>
      </c>
      <c r="D6">
        <v>20414774.908120394</v>
      </c>
    </row>
    <row r="7" spans="1:4">
      <c r="A7" s="2">
        <v>38504</v>
      </c>
      <c r="B7" s="6">
        <f t="shared" si="0"/>
        <v>2005</v>
      </c>
      <c r="C7" s="17">
        <v>24239634.66</v>
      </c>
      <c r="D7">
        <v>22316573.926038776</v>
      </c>
    </row>
    <row r="8" spans="1:4">
      <c r="A8" s="2">
        <v>38534</v>
      </c>
      <c r="B8" s="6">
        <f t="shared" si="0"/>
        <v>2005</v>
      </c>
      <c r="C8" s="17">
        <v>25395311.940000001</v>
      </c>
      <c r="D8">
        <v>24106484.215989575</v>
      </c>
    </row>
    <row r="9" spans="1:4">
      <c r="A9" s="2">
        <v>38565</v>
      </c>
      <c r="B9" s="6">
        <f t="shared" si="0"/>
        <v>2005</v>
      </c>
      <c r="C9" s="17">
        <v>24070887.219999999</v>
      </c>
      <c r="D9">
        <v>23269477.549986064</v>
      </c>
    </row>
    <row r="10" spans="1:4">
      <c r="A10" s="2">
        <v>38596</v>
      </c>
      <c r="B10" s="6">
        <f t="shared" si="0"/>
        <v>2005</v>
      </c>
      <c r="C10" s="17">
        <v>20477242.48</v>
      </c>
      <c r="D10">
        <v>20344348.416604396</v>
      </c>
    </row>
    <row r="11" spans="1:4">
      <c r="A11" s="2">
        <v>38626</v>
      </c>
      <c r="B11" s="6">
        <f t="shared" si="0"/>
        <v>2005</v>
      </c>
      <c r="C11" s="17">
        <v>20828690.909999996</v>
      </c>
      <c r="D11">
        <v>20733612.47796059</v>
      </c>
    </row>
    <row r="12" spans="1:4">
      <c r="A12" s="2">
        <v>38657</v>
      </c>
      <c r="B12" s="6">
        <f t="shared" si="0"/>
        <v>2005</v>
      </c>
      <c r="C12" s="17">
        <v>22508551.010000002</v>
      </c>
      <c r="D12">
        <v>22664088.720746275</v>
      </c>
    </row>
    <row r="13" spans="1:4">
      <c r="A13" s="2">
        <v>38687</v>
      </c>
      <c r="B13" s="6">
        <f t="shared" si="0"/>
        <v>2005</v>
      </c>
      <c r="C13" s="17">
        <v>27451289.5</v>
      </c>
      <c r="D13">
        <v>25475037.037224825</v>
      </c>
    </row>
    <row r="14" spans="1:4">
      <c r="A14" s="2">
        <v>38718</v>
      </c>
      <c r="B14" s="6">
        <f t="shared" si="0"/>
        <v>2006</v>
      </c>
      <c r="C14" s="17">
        <v>25519571.829999998</v>
      </c>
      <c r="D14">
        <v>26549767.405452501</v>
      </c>
    </row>
    <row r="15" spans="1:4">
      <c r="A15" s="2">
        <v>38749</v>
      </c>
      <c r="B15" s="6">
        <f t="shared" si="0"/>
        <v>2006</v>
      </c>
      <c r="C15" s="17">
        <v>23636616.529999997</v>
      </c>
      <c r="D15">
        <v>25433924.006461799</v>
      </c>
    </row>
    <row r="16" spans="1:4">
      <c r="A16" s="2">
        <v>38777</v>
      </c>
      <c r="B16" s="6">
        <f t="shared" si="0"/>
        <v>2006</v>
      </c>
      <c r="C16" s="17">
        <v>24126650.760000002</v>
      </c>
      <c r="D16">
        <v>23848888.961339816</v>
      </c>
    </row>
    <row r="17" spans="1:4">
      <c r="A17" s="2">
        <v>38808</v>
      </c>
      <c r="B17" s="6">
        <f t="shared" si="0"/>
        <v>2006</v>
      </c>
      <c r="C17" s="17">
        <v>19562803.740000002</v>
      </c>
      <c r="D17">
        <v>20498531.957207605</v>
      </c>
    </row>
    <row r="18" spans="1:4">
      <c r="A18" s="2">
        <v>38838</v>
      </c>
      <c r="B18" s="6">
        <f t="shared" si="0"/>
        <v>2006</v>
      </c>
      <c r="C18" s="17">
        <v>19991986.050000001</v>
      </c>
      <c r="D18">
        <v>20547296.231904488</v>
      </c>
    </row>
    <row r="19" spans="1:4">
      <c r="A19" s="2">
        <v>38869</v>
      </c>
      <c r="B19" s="6">
        <f t="shared" si="0"/>
        <v>2006</v>
      </c>
      <c r="C19" s="17">
        <v>20889575.020000003</v>
      </c>
      <c r="D19">
        <v>22141599.774554573</v>
      </c>
    </row>
    <row r="20" spans="1:4">
      <c r="A20" s="2">
        <v>38899</v>
      </c>
      <c r="B20" s="6">
        <f t="shared" si="0"/>
        <v>2006</v>
      </c>
      <c r="C20" s="17">
        <v>24737970.199999999</v>
      </c>
      <c r="D20">
        <v>23758971.082693543</v>
      </c>
    </row>
    <row r="21" spans="1:4">
      <c r="A21" s="2">
        <v>38930</v>
      </c>
      <c r="B21" s="6">
        <f t="shared" si="0"/>
        <v>2006</v>
      </c>
      <c r="C21" s="17">
        <v>22593665.560000002</v>
      </c>
      <c r="D21">
        <v>22814127.553057645</v>
      </c>
    </row>
    <row r="22" spans="1:4">
      <c r="A22" s="2">
        <v>38961</v>
      </c>
      <c r="B22" s="6">
        <f t="shared" si="0"/>
        <v>2006</v>
      </c>
      <c r="C22" s="17">
        <v>19182041.209999997</v>
      </c>
      <c r="D22">
        <v>19878054.319396757</v>
      </c>
    </row>
    <row r="23" spans="1:4">
      <c r="A23" s="2">
        <v>38991</v>
      </c>
      <c r="B23" s="6">
        <f t="shared" si="0"/>
        <v>2006</v>
      </c>
      <c r="C23" s="17">
        <v>21407417.84</v>
      </c>
      <c r="D23">
        <v>20973970.66537708</v>
      </c>
    </row>
    <row r="24" spans="1:4">
      <c r="A24" s="2">
        <v>39022</v>
      </c>
      <c r="B24" s="6">
        <f t="shared" si="0"/>
        <v>2006</v>
      </c>
      <c r="C24" s="17">
        <v>22027561.960000001</v>
      </c>
      <c r="D24">
        <v>22801841.473796017</v>
      </c>
    </row>
    <row r="25" spans="1:4">
      <c r="A25" s="2">
        <v>39052</v>
      </c>
      <c r="B25" s="6">
        <f t="shared" si="0"/>
        <v>2006</v>
      </c>
      <c r="C25" s="17">
        <v>25361773.539999999</v>
      </c>
      <c r="D25">
        <v>25483225.13999971</v>
      </c>
    </row>
    <row r="26" spans="1:4">
      <c r="A26" s="2">
        <v>39083</v>
      </c>
      <c r="B26" s="6">
        <f t="shared" si="0"/>
        <v>2007</v>
      </c>
      <c r="C26" s="17">
        <v>25989297.806666661</v>
      </c>
      <c r="D26">
        <v>26860219.554230042</v>
      </c>
    </row>
    <row r="27" spans="1:4">
      <c r="A27" s="2">
        <v>39114</v>
      </c>
      <c r="B27" s="6">
        <f t="shared" si="0"/>
        <v>2007</v>
      </c>
      <c r="C27" s="17">
        <v>25405002.176666662</v>
      </c>
      <c r="D27">
        <v>25555501.22996667</v>
      </c>
    </row>
    <row r="28" spans="1:4">
      <c r="A28" s="2">
        <v>39142</v>
      </c>
      <c r="B28" s="6">
        <f t="shared" si="0"/>
        <v>2007</v>
      </c>
      <c r="C28" s="17">
        <v>24292353.446666665</v>
      </c>
      <c r="D28">
        <v>23641403.33684992</v>
      </c>
    </row>
    <row r="29" spans="1:4">
      <c r="A29" s="2">
        <v>39173</v>
      </c>
      <c r="B29" s="6">
        <f t="shared" si="0"/>
        <v>2007</v>
      </c>
      <c r="C29" s="17">
        <v>21175397.006666664</v>
      </c>
      <c r="D29">
        <v>20625661.437810082</v>
      </c>
    </row>
    <row r="30" spans="1:4">
      <c r="A30" s="2">
        <v>39203</v>
      </c>
      <c r="B30" s="6">
        <f t="shared" si="0"/>
        <v>2007</v>
      </c>
      <c r="C30" s="17">
        <v>19844241.896666665</v>
      </c>
      <c r="D30">
        <v>20329187.334967326</v>
      </c>
    </row>
    <row r="31" spans="1:4">
      <c r="A31" s="2">
        <v>39234</v>
      </c>
      <c r="B31" s="6">
        <f t="shared" si="0"/>
        <v>2007</v>
      </c>
      <c r="C31" s="17">
        <v>22507117.626666661</v>
      </c>
      <c r="D31">
        <v>21718440.422799896</v>
      </c>
    </row>
    <row r="32" spans="1:4">
      <c r="A32" s="2">
        <v>39264</v>
      </c>
      <c r="B32" s="6">
        <f t="shared" si="0"/>
        <v>2007</v>
      </c>
      <c r="C32" s="17">
        <v>22641026.906666666</v>
      </c>
      <c r="D32">
        <v>24080206.917834327</v>
      </c>
    </row>
    <row r="33" spans="1:4">
      <c r="A33" s="2">
        <v>39295</v>
      </c>
      <c r="B33" s="6">
        <f t="shared" si="0"/>
        <v>2007</v>
      </c>
      <c r="C33" s="17">
        <v>23733180.766666666</v>
      </c>
      <c r="D33">
        <v>23005798.737923574</v>
      </c>
    </row>
    <row r="34" spans="1:4">
      <c r="A34" s="2">
        <v>39326</v>
      </c>
      <c r="B34" s="6">
        <f t="shared" ref="B34:B65" si="1">YEAR(A34)</f>
        <v>2007</v>
      </c>
      <c r="C34" s="17">
        <v>20748753.376666665</v>
      </c>
      <c r="D34">
        <v>20031822.188075375</v>
      </c>
    </row>
    <row r="35" spans="1:4">
      <c r="A35" s="2">
        <v>39356</v>
      </c>
      <c r="B35" s="6">
        <f t="shared" si="1"/>
        <v>2007</v>
      </c>
      <c r="C35" s="17">
        <v>21043161.836666662</v>
      </c>
      <c r="D35">
        <v>21478529.168692924</v>
      </c>
    </row>
    <row r="36" spans="1:4">
      <c r="A36" s="2">
        <v>39387</v>
      </c>
      <c r="B36" s="6">
        <f t="shared" si="1"/>
        <v>2007</v>
      </c>
      <c r="C36" s="17">
        <v>23066783.216666665</v>
      </c>
      <c r="D36">
        <v>23042039.247296527</v>
      </c>
    </row>
    <row r="37" spans="1:4">
      <c r="A37" s="2">
        <v>39417</v>
      </c>
      <c r="B37" s="6">
        <f t="shared" si="1"/>
        <v>2007</v>
      </c>
      <c r="C37" s="17">
        <v>27007513.506666664</v>
      </c>
      <c r="D37">
        <v>25615586.049867827</v>
      </c>
    </row>
    <row r="38" spans="1:4">
      <c r="A38" s="2">
        <v>39448</v>
      </c>
      <c r="B38" s="6">
        <f t="shared" si="1"/>
        <v>2008</v>
      </c>
      <c r="C38" s="17">
        <v>26898401.383333337</v>
      </c>
      <c r="D38">
        <v>27089633.641367316</v>
      </c>
    </row>
    <row r="39" spans="1:4">
      <c r="A39" s="2">
        <v>39479</v>
      </c>
      <c r="B39" s="6">
        <f t="shared" si="1"/>
        <v>2008</v>
      </c>
      <c r="C39" s="17">
        <v>25491713.493333336</v>
      </c>
      <c r="D39">
        <v>25914319.553462815</v>
      </c>
    </row>
    <row r="40" spans="1:4">
      <c r="A40" s="2">
        <v>39508</v>
      </c>
      <c r="B40" s="6">
        <f t="shared" si="1"/>
        <v>2008</v>
      </c>
      <c r="C40" s="17">
        <v>25384508.963333335</v>
      </c>
      <c r="D40">
        <v>23417421.354983211</v>
      </c>
    </row>
    <row r="41" spans="1:4">
      <c r="A41" s="2">
        <v>39539</v>
      </c>
      <c r="B41" s="6">
        <f t="shared" si="1"/>
        <v>2008</v>
      </c>
      <c r="C41" s="17">
        <v>20527641.313333336</v>
      </c>
      <c r="D41">
        <v>21518753.478034496</v>
      </c>
    </row>
    <row r="42" spans="1:4">
      <c r="A42" s="2">
        <v>39569</v>
      </c>
      <c r="B42" s="6">
        <f t="shared" si="1"/>
        <v>2008</v>
      </c>
      <c r="C42" s="17">
        <v>19827797.303333335</v>
      </c>
      <c r="D42">
        <v>20164836.455930389</v>
      </c>
    </row>
    <row r="43" spans="1:4">
      <c r="A43" s="2">
        <v>39600</v>
      </c>
      <c r="B43" s="6">
        <f t="shared" si="1"/>
        <v>2008</v>
      </c>
      <c r="C43" s="17">
        <v>21414260.283333335</v>
      </c>
      <c r="D43">
        <v>21796882.900851816</v>
      </c>
    </row>
    <row r="44" spans="1:4">
      <c r="A44" s="2">
        <v>39630</v>
      </c>
      <c r="B44" s="6">
        <f t="shared" si="1"/>
        <v>2008</v>
      </c>
      <c r="C44" s="17">
        <v>23762525.153333336</v>
      </c>
      <c r="D44">
        <v>24239687.45752652</v>
      </c>
    </row>
    <row r="45" spans="1:4">
      <c r="A45" s="2">
        <v>39661</v>
      </c>
      <c r="B45" s="6">
        <f t="shared" si="1"/>
        <v>2008</v>
      </c>
      <c r="C45" s="17">
        <v>22118269.213333335</v>
      </c>
      <c r="D45">
        <v>22690315.835885312</v>
      </c>
    </row>
    <row r="46" spans="1:4">
      <c r="A46" s="2">
        <v>39692</v>
      </c>
      <c r="B46" s="6">
        <f t="shared" si="1"/>
        <v>2008</v>
      </c>
      <c r="C46" s="17">
        <v>20204472.273333337</v>
      </c>
      <c r="D46">
        <v>20180679.45532031</v>
      </c>
    </row>
    <row r="47" spans="1:4">
      <c r="A47" s="2">
        <v>39722</v>
      </c>
      <c r="B47" s="6">
        <f t="shared" si="1"/>
        <v>2008</v>
      </c>
      <c r="C47" s="17">
        <v>21060690.823333338</v>
      </c>
      <c r="D47">
        <v>21125624.192215279</v>
      </c>
    </row>
    <row r="48" spans="1:4">
      <c r="A48" s="2">
        <v>39753</v>
      </c>
      <c r="B48" s="6">
        <f t="shared" si="1"/>
        <v>2008</v>
      </c>
      <c r="C48" s="17">
        <v>23006111.283333331</v>
      </c>
      <c r="D48">
        <v>21987873.829376373</v>
      </c>
    </row>
    <row r="49" spans="1:4">
      <c r="A49" s="2">
        <v>39783</v>
      </c>
      <c r="B49" s="6">
        <f t="shared" si="1"/>
        <v>2008</v>
      </c>
      <c r="C49" s="17">
        <v>27318717.57333333</v>
      </c>
      <c r="D49">
        <v>25300744.803493474</v>
      </c>
    </row>
    <row r="50" spans="1:4">
      <c r="A50" s="2">
        <v>39814</v>
      </c>
      <c r="B50" s="6">
        <f t="shared" si="1"/>
        <v>2009</v>
      </c>
      <c r="C50" s="17">
        <v>28195934.98</v>
      </c>
      <c r="D50">
        <v>25960142.83282046</v>
      </c>
    </row>
    <row r="51" spans="1:4">
      <c r="A51" s="2">
        <v>39845</v>
      </c>
      <c r="B51" s="6">
        <f t="shared" si="1"/>
        <v>2009</v>
      </c>
      <c r="C51" s="17">
        <v>23533242.719999995</v>
      </c>
      <c r="D51">
        <v>24509844.742653362</v>
      </c>
    </row>
    <row r="52" spans="1:4">
      <c r="A52" s="2">
        <v>39873</v>
      </c>
      <c r="B52" s="6">
        <f t="shared" si="1"/>
        <v>2009</v>
      </c>
      <c r="C52" s="17">
        <v>23805160.720000003</v>
      </c>
      <c r="D52">
        <v>22822364.677080609</v>
      </c>
    </row>
    <row r="53" spans="1:4">
      <c r="A53" s="2">
        <v>39904</v>
      </c>
      <c r="B53" s="6">
        <f t="shared" si="1"/>
        <v>2009</v>
      </c>
      <c r="C53" s="17">
        <v>21691888.189999998</v>
      </c>
      <c r="D53">
        <v>19812175.035138369</v>
      </c>
    </row>
    <row r="54" spans="1:4">
      <c r="A54" s="2">
        <v>39934</v>
      </c>
      <c r="B54" s="6">
        <f t="shared" si="1"/>
        <v>2009</v>
      </c>
      <c r="C54" s="17">
        <v>19644740.68</v>
      </c>
      <c r="D54">
        <v>18819671.920118753</v>
      </c>
    </row>
    <row r="55" spans="1:4">
      <c r="A55" s="2">
        <v>39965</v>
      </c>
      <c r="B55" s="6">
        <f t="shared" si="1"/>
        <v>2009</v>
      </c>
      <c r="C55" s="17">
        <v>19976014.390000004</v>
      </c>
      <c r="D55">
        <v>20894170.333764944</v>
      </c>
    </row>
    <row r="56" spans="1:4">
      <c r="A56" s="2">
        <v>39995</v>
      </c>
      <c r="B56" s="6">
        <f t="shared" si="1"/>
        <v>2009</v>
      </c>
      <c r="C56" s="17">
        <v>20346936.549999997</v>
      </c>
      <c r="D56">
        <v>23045654.944716208</v>
      </c>
    </row>
    <row r="57" spans="1:4">
      <c r="A57" s="2">
        <v>40026</v>
      </c>
      <c r="B57" s="6">
        <f t="shared" si="1"/>
        <v>2009</v>
      </c>
      <c r="C57" s="17">
        <v>22334126.620000001</v>
      </c>
      <c r="D57">
        <v>21259042.223083735</v>
      </c>
    </row>
    <row r="58" spans="1:4">
      <c r="A58" s="2">
        <v>40057</v>
      </c>
      <c r="B58" s="6">
        <f t="shared" si="1"/>
        <v>2009</v>
      </c>
      <c r="C58" s="17">
        <v>19258864.259999998</v>
      </c>
      <c r="D58">
        <v>18835675.33342465</v>
      </c>
    </row>
    <row r="59" spans="1:4">
      <c r="A59" s="2">
        <v>40087</v>
      </c>
      <c r="B59" s="6">
        <f t="shared" si="1"/>
        <v>2009</v>
      </c>
      <c r="C59" s="17">
        <v>20756342.680000003</v>
      </c>
      <c r="D59">
        <v>19640271.73368153</v>
      </c>
    </row>
    <row r="60" spans="1:4">
      <c r="A60" s="2">
        <v>40118</v>
      </c>
      <c r="B60" s="6">
        <f t="shared" si="1"/>
        <v>2009</v>
      </c>
      <c r="C60" s="17">
        <v>21120714.619999994</v>
      </c>
      <c r="D60">
        <v>21327794.205462381</v>
      </c>
    </row>
    <row r="61" spans="1:4">
      <c r="A61" s="2">
        <v>40148</v>
      </c>
      <c r="B61" s="6">
        <f t="shared" si="1"/>
        <v>2009</v>
      </c>
      <c r="C61" s="17">
        <v>25946111.009999998</v>
      </c>
      <c r="D61">
        <v>24699815.040661324</v>
      </c>
    </row>
    <row r="62" spans="1:4">
      <c r="A62" s="2">
        <v>40179</v>
      </c>
      <c r="B62" s="6">
        <f t="shared" si="1"/>
        <v>2010</v>
      </c>
      <c r="C62" s="17">
        <v>26142073.753333338</v>
      </c>
      <c r="D62">
        <v>25288958.694711279</v>
      </c>
    </row>
    <row r="63" spans="1:4">
      <c r="A63" s="2">
        <v>40210</v>
      </c>
      <c r="B63" s="6">
        <f t="shared" si="1"/>
        <v>2010</v>
      </c>
      <c r="C63" s="17">
        <v>22846232.453333337</v>
      </c>
      <c r="D63">
        <v>24237817.41390001</v>
      </c>
    </row>
    <row r="64" spans="1:4">
      <c r="A64" s="2">
        <v>40238</v>
      </c>
      <c r="B64" s="6">
        <f t="shared" si="1"/>
        <v>2010</v>
      </c>
      <c r="C64" s="17">
        <v>21856743.573333338</v>
      </c>
      <c r="D64">
        <v>22798522.548597734</v>
      </c>
    </row>
    <row r="65" spans="1:4">
      <c r="A65" s="2">
        <v>40269</v>
      </c>
      <c r="B65" s="6">
        <f t="shared" si="1"/>
        <v>2010</v>
      </c>
      <c r="C65" s="17">
        <v>18311020.943333331</v>
      </c>
      <c r="D65">
        <v>19928360.415461622</v>
      </c>
    </row>
    <row r="66" spans="1:4">
      <c r="A66" s="2">
        <v>40299</v>
      </c>
      <c r="B66" s="6">
        <f t="shared" ref="B66:B97" si="2">YEAR(A66)</f>
        <v>2010</v>
      </c>
      <c r="C66" s="17">
        <v>19813333.883333333</v>
      </c>
      <c r="D66">
        <v>19038302.320892785</v>
      </c>
    </row>
    <row r="67" spans="1:4">
      <c r="A67" s="2">
        <v>40330</v>
      </c>
      <c r="B67" s="6">
        <f t="shared" si="2"/>
        <v>2010</v>
      </c>
      <c r="C67" s="17">
        <v>20211623.123333335</v>
      </c>
      <c r="D67">
        <v>21231421.284534607</v>
      </c>
    </row>
    <row r="68" spans="1:4">
      <c r="A68" s="2">
        <v>40360</v>
      </c>
      <c r="B68" s="6">
        <f t="shared" si="2"/>
        <v>2010</v>
      </c>
      <c r="C68" s="17">
        <v>24129649.153333332</v>
      </c>
      <c r="D68">
        <v>23053843.047491096</v>
      </c>
    </row>
    <row r="69" spans="1:4">
      <c r="A69" s="2">
        <v>40391</v>
      </c>
      <c r="B69" s="6">
        <f t="shared" si="2"/>
        <v>2010</v>
      </c>
      <c r="C69" s="17">
        <v>23362004.293333333</v>
      </c>
      <c r="D69">
        <v>21515575.940045081</v>
      </c>
    </row>
    <row r="70" spans="1:4">
      <c r="A70" s="2">
        <v>40422</v>
      </c>
      <c r="B70" s="6">
        <f t="shared" si="2"/>
        <v>2010</v>
      </c>
      <c r="C70" s="17">
        <v>18923454.90333334</v>
      </c>
      <c r="D70">
        <v>18720011.456938259</v>
      </c>
    </row>
    <row r="71" spans="1:4">
      <c r="A71" s="2">
        <v>40452</v>
      </c>
      <c r="B71" s="6">
        <f t="shared" si="2"/>
        <v>2010</v>
      </c>
      <c r="C71" s="17">
        <v>19435090.90333334</v>
      </c>
      <c r="D71">
        <v>19211720.538745232</v>
      </c>
    </row>
    <row r="72" spans="1:4">
      <c r="A72" s="2">
        <v>40483</v>
      </c>
      <c r="B72" s="6">
        <f t="shared" si="2"/>
        <v>2010</v>
      </c>
      <c r="C72" s="17">
        <v>21055943.953333341</v>
      </c>
      <c r="D72">
        <v>21530409.49060753</v>
      </c>
    </row>
    <row r="73" spans="1:4">
      <c r="A73" s="2">
        <v>40513</v>
      </c>
      <c r="B73" s="6">
        <f t="shared" si="2"/>
        <v>2010</v>
      </c>
      <c r="C73" s="17">
        <v>25379014.213333335</v>
      </c>
      <c r="D73">
        <v>24708163.557352185</v>
      </c>
    </row>
    <row r="74" spans="1:4">
      <c r="A74" s="2">
        <v>40544</v>
      </c>
      <c r="B74" s="6">
        <f t="shared" si="2"/>
        <v>2011</v>
      </c>
      <c r="C74" s="17">
        <v>25968288.383333337</v>
      </c>
      <c r="D74">
        <v>25464454.350032352</v>
      </c>
    </row>
    <row r="75" spans="1:4">
      <c r="A75" s="2">
        <v>40575</v>
      </c>
      <c r="B75" s="6">
        <f t="shared" si="2"/>
        <v>2011</v>
      </c>
      <c r="C75" s="17">
        <v>22895626.133333344</v>
      </c>
      <c r="D75">
        <v>24434880.441947557</v>
      </c>
    </row>
    <row r="76" spans="1:4">
      <c r="A76" s="2">
        <v>40603</v>
      </c>
      <c r="B76" s="6">
        <f t="shared" si="2"/>
        <v>2011</v>
      </c>
      <c r="C76" s="17">
        <v>23442172.173333336</v>
      </c>
      <c r="D76">
        <v>23200475.617546834</v>
      </c>
    </row>
    <row r="77" spans="1:4">
      <c r="A77" s="2">
        <v>40634</v>
      </c>
      <c r="B77" s="6">
        <f t="shared" si="2"/>
        <v>2011</v>
      </c>
      <c r="C77" s="17">
        <v>19943782.243333336</v>
      </c>
      <c r="D77">
        <v>19995858.79323433</v>
      </c>
    </row>
    <row r="78" spans="1:4">
      <c r="A78" s="2">
        <v>40664</v>
      </c>
      <c r="B78" s="6">
        <f t="shared" si="2"/>
        <v>2011</v>
      </c>
      <c r="C78" s="17">
        <v>19207800.74333334</v>
      </c>
      <c r="D78">
        <v>19386497.371941663</v>
      </c>
    </row>
    <row r="79" spans="1:4">
      <c r="A79" s="2">
        <v>40695</v>
      </c>
      <c r="B79" s="6">
        <f t="shared" si="2"/>
        <v>2011</v>
      </c>
      <c r="C79" s="17">
        <v>19760831.673333336</v>
      </c>
      <c r="D79">
        <v>21083406.348958503</v>
      </c>
    </row>
    <row r="80" spans="1:4">
      <c r="A80" s="2">
        <v>40725</v>
      </c>
      <c r="B80" s="6">
        <f t="shared" si="2"/>
        <v>2011</v>
      </c>
      <c r="C80" s="17">
        <v>25169327.073333334</v>
      </c>
      <c r="D80">
        <v>22733128.716187187</v>
      </c>
    </row>
    <row r="81" spans="1:4">
      <c r="A81" s="2">
        <v>40756</v>
      </c>
      <c r="B81" s="6">
        <f t="shared" si="2"/>
        <v>2011</v>
      </c>
      <c r="C81" s="17">
        <v>22460865.073333338</v>
      </c>
      <c r="D81">
        <v>21874554.677457202</v>
      </c>
    </row>
    <row r="82" spans="1:4">
      <c r="A82" s="2">
        <v>40787</v>
      </c>
      <c r="B82" s="6">
        <f t="shared" si="2"/>
        <v>2011</v>
      </c>
      <c r="C82" s="17">
        <v>19343184.393333334</v>
      </c>
      <c r="D82">
        <v>19245976.919064611</v>
      </c>
    </row>
    <row r="83" spans="1:4">
      <c r="A83" s="2">
        <v>40817</v>
      </c>
      <c r="B83" s="6">
        <f t="shared" si="2"/>
        <v>2011</v>
      </c>
      <c r="C83" s="17">
        <v>19754696.887333337</v>
      </c>
      <c r="D83">
        <v>19775428.903142918</v>
      </c>
    </row>
    <row r="84" spans="1:4">
      <c r="A84" s="2">
        <v>40848</v>
      </c>
      <c r="B84" s="6">
        <f t="shared" si="2"/>
        <v>2011</v>
      </c>
      <c r="C84" s="17">
        <v>20484671.063333333</v>
      </c>
      <c r="D84">
        <v>21689729.616383746</v>
      </c>
    </row>
    <row r="85" spans="1:4">
      <c r="A85" s="2">
        <v>40878</v>
      </c>
      <c r="B85" s="6">
        <f t="shared" si="2"/>
        <v>2011</v>
      </c>
      <c r="C85" s="17">
        <v>24136908.163333334</v>
      </c>
      <c r="D85">
        <v>24462935.030590955</v>
      </c>
    </row>
    <row r="86" spans="1:4">
      <c r="A86" s="2">
        <v>40909</v>
      </c>
      <c r="B86" s="6">
        <f t="shared" si="2"/>
        <v>2012</v>
      </c>
      <c r="C86" s="17">
        <v>24503624.296666659</v>
      </c>
      <c r="D86">
        <v>25559232.771545112</v>
      </c>
    </row>
    <row r="87" spans="1:4">
      <c r="A87" s="2">
        <v>40940</v>
      </c>
      <c r="B87" s="6">
        <f t="shared" si="2"/>
        <v>2012</v>
      </c>
      <c r="C87" s="17">
        <v>21864892.256666664</v>
      </c>
      <c r="D87">
        <v>24475740.431644119</v>
      </c>
    </row>
    <row r="88" spans="1:4">
      <c r="A88" s="2">
        <v>40969</v>
      </c>
      <c r="B88" s="6">
        <f t="shared" si="2"/>
        <v>2012</v>
      </c>
      <c r="C88" s="17">
        <v>20378098.906666666</v>
      </c>
      <c r="D88">
        <v>22610169.127161942</v>
      </c>
    </row>
    <row r="89" spans="1:4">
      <c r="A89" s="2">
        <v>41000</v>
      </c>
      <c r="B89" s="6">
        <f t="shared" si="2"/>
        <v>2012</v>
      </c>
      <c r="C89" s="17">
        <v>18775059.906666663</v>
      </c>
      <c r="D89">
        <v>19745398.837207455</v>
      </c>
    </row>
    <row r="90" spans="1:4">
      <c r="A90" s="2">
        <v>41030</v>
      </c>
      <c r="B90" s="6">
        <f t="shared" si="2"/>
        <v>2012</v>
      </c>
      <c r="C90" s="17">
        <v>18685878.536666665</v>
      </c>
      <c r="D90">
        <v>19572937.127541956</v>
      </c>
    </row>
    <row r="91" spans="1:4">
      <c r="A91" s="2">
        <v>41061</v>
      </c>
      <c r="B91" s="6">
        <f t="shared" si="2"/>
        <v>2012</v>
      </c>
      <c r="C91" s="17">
        <v>20735989.536666665</v>
      </c>
      <c r="D91">
        <v>21032284.176735576</v>
      </c>
    </row>
    <row r="92" spans="1:4">
      <c r="A92" s="2">
        <v>41091</v>
      </c>
      <c r="B92" s="6">
        <f t="shared" si="2"/>
        <v>2012</v>
      </c>
      <c r="C92" s="17">
        <v>24756579.266666666</v>
      </c>
      <c r="D92">
        <v>23172985.101323601</v>
      </c>
    </row>
    <row r="93" spans="1:4">
      <c r="A93" s="2">
        <v>41122</v>
      </c>
      <c r="B93" s="6">
        <f t="shared" si="2"/>
        <v>2012</v>
      </c>
      <c r="C93" s="17">
        <v>21905861.66666666</v>
      </c>
      <c r="D93">
        <v>22098576.921412852</v>
      </c>
    </row>
    <row r="94" spans="1:4">
      <c r="A94" s="2">
        <v>41153</v>
      </c>
      <c r="B94" s="6">
        <f t="shared" si="2"/>
        <v>2012</v>
      </c>
      <c r="C94" s="17">
        <v>18885814.516666662</v>
      </c>
      <c r="D94">
        <v>18860400.055665292</v>
      </c>
    </row>
    <row r="95" spans="1:4">
      <c r="A95" s="2">
        <v>41183</v>
      </c>
      <c r="B95" s="6">
        <f t="shared" si="2"/>
        <v>2012</v>
      </c>
      <c r="C95" s="17">
        <v>19665509.326666664</v>
      </c>
      <c r="D95">
        <v>20183094.643105589</v>
      </c>
    </row>
    <row r="96" spans="1:4">
      <c r="A96" s="2">
        <v>41214</v>
      </c>
      <c r="B96" s="6">
        <f t="shared" si="2"/>
        <v>2012</v>
      </c>
      <c r="C96" s="17">
        <v>21360467.68666666</v>
      </c>
      <c r="D96">
        <v>21719645.505801093</v>
      </c>
    </row>
    <row r="97" spans="1:4">
      <c r="A97" s="2">
        <v>41244</v>
      </c>
      <c r="B97" s="6">
        <f t="shared" si="2"/>
        <v>2012</v>
      </c>
      <c r="C97" s="17">
        <v>23911472.796666663</v>
      </c>
      <c r="D97">
        <v>24293192.308372393</v>
      </c>
    </row>
    <row r="98" spans="1:4">
      <c r="A98" s="2">
        <v>41275</v>
      </c>
      <c r="B98" s="6">
        <f t="shared" ref="B98:B129" si="3">YEAR(A98)</f>
        <v>2013</v>
      </c>
      <c r="C98" s="17">
        <v>24740826.696666665</v>
      </c>
      <c r="D98">
        <v>25853509.390777789</v>
      </c>
    </row>
    <row r="99" spans="1:4">
      <c r="A99" s="18">
        <v>41306</v>
      </c>
      <c r="B99" s="19">
        <f t="shared" si="3"/>
        <v>2013</v>
      </c>
      <c r="C99" s="17">
        <v>22536631.536666662</v>
      </c>
      <c r="D99">
        <v>24187377.15942993</v>
      </c>
    </row>
    <row r="100" spans="1:4">
      <c r="A100" s="2">
        <v>41334</v>
      </c>
      <c r="B100" s="6">
        <f t="shared" si="3"/>
        <v>2013</v>
      </c>
      <c r="C100" s="17">
        <v>22952454.086666659</v>
      </c>
      <c r="D100">
        <v>22165281.988764804</v>
      </c>
    </row>
    <row r="101" spans="1:4">
      <c r="A101" s="2">
        <v>41365</v>
      </c>
      <c r="B101" s="6">
        <f t="shared" si="3"/>
        <v>2013</v>
      </c>
      <c r="C101" s="17">
        <v>20061175.656666666</v>
      </c>
      <c r="D101">
        <v>19883472.418089148</v>
      </c>
    </row>
    <row r="102" spans="1:4">
      <c r="A102" s="2">
        <v>41395</v>
      </c>
      <c r="B102" s="6">
        <f t="shared" si="3"/>
        <v>2013</v>
      </c>
      <c r="C102" s="17">
        <v>18868716.00666666</v>
      </c>
      <c r="D102">
        <v>19333260.857878316</v>
      </c>
    </row>
    <row r="103" spans="1:4">
      <c r="A103" s="2">
        <v>41426</v>
      </c>
      <c r="B103" s="6">
        <f t="shared" si="3"/>
        <v>2013</v>
      </c>
      <c r="C103" s="17">
        <v>20142170.716666665</v>
      </c>
      <c r="D103">
        <v>20711569.845431663</v>
      </c>
    </row>
    <row r="104" spans="1:4">
      <c r="A104" s="2">
        <v>41456</v>
      </c>
      <c r="B104" s="6">
        <f t="shared" si="3"/>
        <v>2013</v>
      </c>
      <c r="C104" s="17">
        <v>24441287.616666667</v>
      </c>
      <c r="D104">
        <v>23327073.797834173</v>
      </c>
    </row>
    <row r="105" spans="1:4">
      <c r="A105" s="2">
        <v>41487</v>
      </c>
      <c r="B105" s="6">
        <f t="shared" si="3"/>
        <v>2013</v>
      </c>
      <c r="C105" s="17">
        <v>21856231.656666663</v>
      </c>
      <c r="D105">
        <v>21648458.353750072</v>
      </c>
    </row>
    <row r="106" spans="1:4">
      <c r="A106" s="2">
        <v>41518</v>
      </c>
      <c r="B106" s="6">
        <f t="shared" si="3"/>
        <v>2013</v>
      </c>
      <c r="C106" s="17">
        <v>19627599.206666663</v>
      </c>
      <c r="D106">
        <v>18771855.809002981</v>
      </c>
    </row>
    <row r="107" spans="1:4">
      <c r="A107" s="2">
        <v>41548</v>
      </c>
      <c r="B107" s="6">
        <f t="shared" si="3"/>
        <v>2013</v>
      </c>
      <c r="C107" s="17">
        <v>20952918.896666661</v>
      </c>
      <c r="D107">
        <v>19991944.96207653</v>
      </c>
    </row>
    <row r="108" spans="1:4">
      <c r="A108" s="18">
        <v>41579</v>
      </c>
      <c r="B108" s="19">
        <f t="shared" si="3"/>
        <v>2013</v>
      </c>
      <c r="C108" s="17">
        <v>23000874.046666667</v>
      </c>
      <c r="D108">
        <v>21571470.156309012</v>
      </c>
    </row>
    <row r="109" spans="1:4">
      <c r="A109" s="2">
        <v>41609</v>
      </c>
      <c r="B109" s="6">
        <f t="shared" si="3"/>
        <v>2013</v>
      </c>
      <c r="C109" s="17">
        <v>26249065.88666667</v>
      </c>
      <c r="D109">
        <v>24587468.927605074</v>
      </c>
    </row>
    <row r="110" spans="1:4">
      <c r="A110" s="18">
        <v>41640</v>
      </c>
      <c r="B110" s="19">
        <f t="shared" si="3"/>
        <v>2014</v>
      </c>
      <c r="D110">
        <v>25854285.307094019</v>
      </c>
    </row>
    <row r="111" spans="1:4">
      <c r="A111" s="2">
        <v>41671</v>
      </c>
      <c r="B111" s="6">
        <f t="shared" si="3"/>
        <v>2014</v>
      </c>
      <c r="D111">
        <v>24261350.948871091</v>
      </c>
    </row>
    <row r="112" spans="1:4">
      <c r="A112" s="18">
        <v>41699</v>
      </c>
      <c r="B112" s="19">
        <f t="shared" si="3"/>
        <v>2014</v>
      </c>
      <c r="D112">
        <v>22424121.697929028</v>
      </c>
    </row>
    <row r="113" spans="1:4">
      <c r="A113" s="2">
        <v>41730</v>
      </c>
      <c r="B113" s="6">
        <f t="shared" si="3"/>
        <v>2014</v>
      </c>
      <c r="D113">
        <v>19852733.180100802</v>
      </c>
    </row>
    <row r="114" spans="1:4">
      <c r="A114" s="18">
        <v>41760</v>
      </c>
      <c r="B114" s="19">
        <f t="shared" si="3"/>
        <v>2014</v>
      </c>
      <c r="D114">
        <v>19280159.375654407</v>
      </c>
    </row>
    <row r="115" spans="1:4">
      <c r="A115" s="2">
        <v>41791</v>
      </c>
      <c r="B115" s="6">
        <f t="shared" si="3"/>
        <v>2014</v>
      </c>
      <c r="D115">
        <v>21026815.989414819</v>
      </c>
    </row>
    <row r="116" spans="1:4">
      <c r="A116" s="18">
        <v>41821</v>
      </c>
      <c r="B116" s="19">
        <f t="shared" si="3"/>
        <v>2014</v>
      </c>
      <c r="D116">
        <v>23407550.71248116</v>
      </c>
    </row>
    <row r="117" spans="1:4">
      <c r="A117" s="2">
        <v>41852</v>
      </c>
      <c r="B117" s="6">
        <f t="shared" si="3"/>
        <v>2014</v>
      </c>
      <c r="D117">
        <v>21599751.723092921</v>
      </c>
    </row>
    <row r="118" spans="1:4">
      <c r="A118" s="18">
        <v>41883</v>
      </c>
      <c r="B118" s="19">
        <f t="shared" si="3"/>
        <v>2014</v>
      </c>
      <c r="D118">
        <v>19188036.883882415</v>
      </c>
    </row>
    <row r="119" spans="1:4">
      <c r="A119" s="2">
        <v>41913</v>
      </c>
      <c r="B119" s="6">
        <f t="shared" si="3"/>
        <v>2014</v>
      </c>
      <c r="D119">
        <v>20132624.342682306</v>
      </c>
    </row>
    <row r="120" spans="1:4">
      <c r="A120" s="18">
        <v>41944</v>
      </c>
      <c r="B120" s="19">
        <f t="shared" si="3"/>
        <v>2014</v>
      </c>
      <c r="D120">
        <v>21365261.543753181</v>
      </c>
    </row>
    <row r="121" spans="1:4">
      <c r="A121" s="2">
        <v>41974</v>
      </c>
      <c r="B121" s="6">
        <f t="shared" si="3"/>
        <v>2014</v>
      </c>
      <c r="D121">
        <v>24806692.217019435</v>
      </c>
    </row>
    <row r="122" spans="1:4">
      <c r="A122" s="18">
        <v>42005</v>
      </c>
      <c r="B122" s="19">
        <f t="shared" si="3"/>
        <v>2015</v>
      </c>
      <c r="D122">
        <v>25747974.048522424</v>
      </c>
    </row>
    <row r="123" spans="1:4">
      <c r="A123" s="2">
        <v>42036</v>
      </c>
      <c r="B123" s="6">
        <f t="shared" si="3"/>
        <v>2015</v>
      </c>
      <c r="D123">
        <v>24368275.283085957</v>
      </c>
    </row>
    <row r="124" spans="1:4">
      <c r="A124" s="18">
        <v>42064</v>
      </c>
      <c r="B124" s="19">
        <f t="shared" si="3"/>
        <v>2015</v>
      </c>
      <c r="D124">
        <v>22745314.331156105</v>
      </c>
    </row>
    <row r="125" spans="1:4">
      <c r="A125" s="2">
        <v>42095</v>
      </c>
      <c r="B125" s="6">
        <f t="shared" si="3"/>
        <v>2015</v>
      </c>
      <c r="D125">
        <v>19960458.351862766</v>
      </c>
    </row>
    <row r="126" spans="1:4">
      <c r="A126" s="18">
        <v>42125</v>
      </c>
      <c r="B126" s="19">
        <f t="shared" si="3"/>
        <v>2015</v>
      </c>
      <c r="D126">
        <v>19177398.770156998</v>
      </c>
    </row>
    <row r="127" spans="1:4">
      <c r="A127" s="2">
        <v>42156</v>
      </c>
      <c r="B127" s="6">
        <f t="shared" si="3"/>
        <v>2015</v>
      </c>
      <c r="D127">
        <v>21360423.126628939</v>
      </c>
    </row>
    <row r="128" spans="1:4">
      <c r="A128" s="18">
        <v>42186</v>
      </c>
      <c r="B128" s="19">
        <f t="shared" si="3"/>
        <v>2015</v>
      </c>
      <c r="D128">
        <v>23528379.992680218</v>
      </c>
    </row>
    <row r="129" spans="1:4">
      <c r="A129" s="2">
        <v>42217</v>
      </c>
      <c r="B129" s="6">
        <f t="shared" si="3"/>
        <v>2015</v>
      </c>
      <c r="D129">
        <v>21721114.739393365</v>
      </c>
    </row>
    <row r="130" spans="1:4">
      <c r="A130" s="18">
        <v>42248</v>
      </c>
      <c r="B130" s="19">
        <f t="shared" ref="B130:B133" si="4">YEAR(A130)</f>
        <v>2015</v>
      </c>
      <c r="D130">
        <v>19307298.454752862</v>
      </c>
    </row>
    <row r="131" spans="1:4">
      <c r="A131" s="2">
        <v>42278</v>
      </c>
      <c r="B131" s="6">
        <f t="shared" si="4"/>
        <v>2015</v>
      </c>
      <c r="D131">
        <v>20032423.45186061</v>
      </c>
    </row>
    <row r="132" spans="1:4">
      <c r="A132" s="18">
        <v>42309</v>
      </c>
      <c r="B132" s="19">
        <f t="shared" si="4"/>
        <v>2015</v>
      </c>
      <c r="D132">
        <v>21694667.723951649</v>
      </c>
    </row>
    <row r="133" spans="1:4">
      <c r="A133" s="2">
        <v>42339</v>
      </c>
      <c r="B133" s="6">
        <f t="shared" si="4"/>
        <v>2015</v>
      </c>
      <c r="D133">
        <v>24919271.117057148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Monthly Data</vt:lpstr>
      <vt:lpstr>OLS Model</vt:lpstr>
      <vt:lpstr>OLS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OLS!const</vt:lpstr>
      <vt:lpstr>const</vt:lpstr>
      <vt:lpstr>OLS!Increment</vt:lpstr>
      <vt:lpstr>Increment</vt:lpstr>
      <vt:lpstr>OLS!LondonCDD</vt:lpstr>
      <vt:lpstr>LondonCDD</vt:lpstr>
      <vt:lpstr>OLS!LondonHDD</vt:lpstr>
      <vt:lpstr>LondonHDD</vt:lpstr>
      <vt:lpstr>OLS!LONFTE</vt:lpstr>
      <vt:lpstr>LONFTE</vt:lpstr>
      <vt:lpstr>OLS!PeakDays</vt:lpstr>
      <vt:lpstr>PeakDays</vt:lpstr>
      <vt:lpstr>OLS!Shoulder1</vt:lpstr>
      <vt:lpstr>Shoulder1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Debbie Reece</cp:lastModifiedBy>
  <dcterms:created xsi:type="dcterms:W3CDTF">2013-12-10T17:59:21Z</dcterms:created>
  <dcterms:modified xsi:type="dcterms:W3CDTF">2014-04-26T23:49:28Z</dcterms:modified>
</cp:coreProperties>
</file>