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40" windowWidth="18120" windowHeight="11020" activeTab="4"/>
  </bookViews>
  <sheets>
    <sheet name="DeprLife" sheetId="1" r:id="rId1"/>
    <sheet name="CapexITC" sheetId="4" r:id="rId2"/>
    <sheet name="OpexITC" sheetId="2" r:id="rId3"/>
    <sheet name="HSTnoITC" sheetId="5" r:id="rId4"/>
    <sheet name="RatepayerProvision" sheetId="6" r:id="rId5"/>
  </sheets>
  <calcPr calcId="145621"/>
</workbook>
</file>

<file path=xl/calcChain.xml><?xml version="1.0" encoding="utf-8"?>
<calcChain xmlns="http://schemas.openxmlformats.org/spreadsheetml/2006/main">
  <c r="B6" i="6" l="1"/>
  <c r="B7" i="6" l="1"/>
  <c r="C7" i="1"/>
  <c r="C10" i="1" s="1"/>
  <c r="F4" i="5" l="1"/>
  <c r="F5" i="5" s="1"/>
  <c r="B4" i="2"/>
  <c r="B5" i="2" s="1"/>
  <c r="B13" i="6" s="1"/>
  <c r="B4" i="4"/>
  <c r="B5" i="4" l="1"/>
  <c r="B7" i="4" s="1"/>
  <c r="B8" i="4" l="1"/>
  <c r="B12" i="6" s="1"/>
  <c r="B14" i="6" l="1"/>
  <c r="B15" i="6" s="1"/>
</calcChain>
</file>

<file path=xl/sharedStrings.xml><?xml version="1.0" encoding="utf-8"?>
<sst xmlns="http://schemas.openxmlformats.org/spreadsheetml/2006/main" count="56" uniqueCount="47">
  <si>
    <t>a</t>
  </si>
  <si>
    <t>b</t>
  </si>
  <si>
    <t>Avg Depreciable Life</t>
  </si>
  <si>
    <t>Estimated Average Fixed Asset Depreciable Life</t>
  </si>
  <si>
    <t>ITC on Capex items previously subject to PST</t>
  </si>
  <si>
    <t>Avg Depreciable Asset Life (years)</t>
  </si>
  <si>
    <t>2010 Depreciation</t>
  </si>
  <si>
    <t>HST on Opex items with restricted ITC</t>
  </si>
  <si>
    <t>Regulatory Assets</t>
  </si>
  <si>
    <t>Non-Current Liabilities</t>
  </si>
  <si>
    <t>2010 Ending Gross Fixed Assets</t>
  </si>
  <si>
    <t>2010 Opening Gross Fixed Assets</t>
  </si>
  <si>
    <t>2010 Average Gross Fixed Assets</t>
  </si>
  <si>
    <t>*</t>
  </si>
  <si>
    <t>a/b</t>
  </si>
  <si>
    <t>before allocation out to fleet/stores</t>
  </si>
  <si>
    <t>2010 Depreciation Impact (3 months)</t>
  </si>
  <si>
    <t>a/b/4</t>
  </si>
  <si>
    <t>To record the deferral account balance per the OEB's Accounting Procedures Handbook</t>
  </si>
  <si>
    <t>1592 - HST/OVAT Input Tax Credits re: capex</t>
  </si>
  <si>
    <t>1592 - HST/OVAT Contra Account re: capex</t>
  </si>
  <si>
    <t>2405 - Other Regulatory Liabilities/Credits (HST/OVAT re: capex)</t>
  </si>
  <si>
    <t>1592 - HST/OVAT Input Tax Credits re: OM&amp;A</t>
  </si>
  <si>
    <t>1592 - HST/OVAT Contra Account re: OM&amp;A</t>
  </si>
  <si>
    <t>To track the incremental opex associated with restricted ITCs</t>
  </si>
  <si>
    <t>ITC on OM&amp;A items previously subject to PST</t>
  </si>
  <si>
    <t>1460 - Other Non-Current Assets (re: Restricted ITCs)</t>
  </si>
  <si>
    <t>1460 - Other Non-Current Assets (re: Restricted ITCs Contra)</t>
  </si>
  <si>
    <t>for future rate application to recover 50% from ratepayers e.g. 2013 IRM</t>
  </si>
  <si>
    <t>actual amount</t>
  </si>
  <si>
    <t>estimate per tab 'DeprLife'</t>
  </si>
  <si>
    <t>actual</t>
  </si>
  <si>
    <t>* Source: 2010 Fixed Asset Continuity</t>
  </si>
  <si>
    <t xml:space="preserve">  Total Horizon Utilities, excluding Work-in-Process and Smart Meters</t>
  </si>
  <si>
    <t>Provision for ITC benefit to ratepayers</t>
  </si>
  <si>
    <t>4080 - Distribution Revenue</t>
  </si>
  <si>
    <t>Impact of capex ITCs</t>
  </si>
  <si>
    <t>To recognize 50% of the HST/OVAT deferral account balance as a liability to ratepayers under GAAP</t>
  </si>
  <si>
    <t>Impact of opex ITCs</t>
  </si>
  <si>
    <t>Revenue</t>
  </si>
  <si>
    <t>Mgmt Adjustment</t>
  </si>
  <si>
    <t>see below</t>
  </si>
  <si>
    <t>Total</t>
  </si>
  <si>
    <t>50% amount re: capex</t>
  </si>
  <si>
    <t>50% of amount re: OM&amp;A</t>
  </si>
  <si>
    <t>re: possible shortfalls in above estimates</t>
  </si>
  <si>
    <t>(Revenue impact to be split by rate class, fixed/variable)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</si>
</sst>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43" formatCode="_(* #,##0.00_);_(* \(#,##0.00\);_(* &quot;-&quot;??_);_(@_)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quotePrefix="1"/>
    <xf numFmtId="37" fontId="0" fillId="0" borderId="0" xfId="0" applyNumberFormat="1"/>
    <xf numFmtId="39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applyFont="1"/>
    <xf numFmtId="0" fontId="3" fillId="0" borderId="0" xfId="0" applyFont="1"/>
    <xf numFmtId="5" fontId="0" fillId="0" borderId="0" xfId="0" applyNumberFormat="1"/>
    <xf numFmtId="5" fontId="0" fillId="2" borderId="0" xfId="0" applyNumberFormat="1" applyFill="1"/>
    <xf numFmtId="43" fontId="4" fillId="0" borderId="0" xfId="1" applyFont="1"/>
    <xf numFmtId="5" fontId="0" fillId="0" borderId="0" xfId="0" applyNumberFormat="1" applyFill="1"/>
    <xf numFmtId="0" fontId="0" fillId="0" borderId="0" xfId="0" applyFont="1"/>
    <xf numFmtId="39" fontId="0" fillId="0" borderId="0" xfId="0" applyNumberFormat="1" applyFill="1"/>
    <xf numFmtId="37" fontId="0" fillId="0" borderId="0" xfId="0" applyNumberFormat="1" applyFill="1"/>
    <xf numFmtId="5" fontId="0" fillId="0" borderId="0" xfId="0" applyNumberFormat="1" applyAlignment="1">
      <alignment horizontal="center"/>
    </xf>
    <xf numFmtId="5" fontId="0" fillId="0" borderId="0" xfId="0" applyNumberFormat="1" applyBorder="1" applyAlignment="1">
      <alignment horizontal="center"/>
    </xf>
    <xf numFmtId="0" fontId="2" fillId="0" borderId="0" xfId="0" quotePrefix="1" applyFont="1"/>
    <xf numFmtId="5" fontId="2" fillId="0" borderId="0" xfId="0" applyNumberFormat="1" applyFont="1"/>
    <xf numFmtId="0" fontId="4" fillId="0" borderId="0" xfId="0" applyFont="1"/>
    <xf numFmtId="43" fontId="0" fillId="0" borderId="0" xfId="1" applyFont="1"/>
    <xf numFmtId="0" fontId="4" fillId="0" borderId="0" xfId="0" applyFont="1" applyAlignment="1"/>
    <xf numFmtId="37" fontId="0" fillId="0" borderId="1" xfId="0" applyNumberFormat="1" applyBorder="1"/>
    <xf numFmtId="37" fontId="0" fillId="0" borderId="0" xfId="0" applyNumberFormat="1" applyAlignment="1"/>
    <xf numFmtId="37" fontId="0" fillId="0" borderId="1" xfId="0" applyNumberFormat="1" applyBorder="1" applyAlignment="1"/>
    <xf numFmtId="0" fontId="5" fillId="0" borderId="0" xfId="0" applyFont="1" applyAlignment="1">
      <alignment horizontal="left" indent="1"/>
    </xf>
    <xf numFmtId="5" fontId="5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A29" sqref="A29"/>
    </sheetView>
  </sheetViews>
  <sheetFormatPr defaultRowHeight="14" x14ac:dyDescent="0.3"/>
  <cols>
    <col min="1" max="1" width="30.75" customWidth="1"/>
    <col min="2" max="2" width="5.75" style="5" customWidth="1"/>
    <col min="3" max="3" width="14.75" style="9" bestFit="1" customWidth="1"/>
    <col min="4" max="4" width="2.5" style="16" customWidth="1"/>
    <col min="5" max="5" width="29.08203125" customWidth="1"/>
  </cols>
  <sheetData>
    <row r="2" spans="1:5" ht="15" x14ac:dyDescent="0.25">
      <c r="A2" s="8" t="s">
        <v>3</v>
      </c>
    </row>
    <row r="5" spans="1:5" ht="14.25" x14ac:dyDescent="0.2">
      <c r="A5" t="s">
        <v>11</v>
      </c>
      <c r="C5" s="2">
        <v>610134194.50999999</v>
      </c>
      <c r="D5" s="16" t="s">
        <v>13</v>
      </c>
    </row>
    <row r="6" spans="1:5" ht="14.25" x14ac:dyDescent="0.2">
      <c r="A6" t="s">
        <v>10</v>
      </c>
      <c r="C6" s="23">
        <v>633321883.06000006</v>
      </c>
      <c r="D6" s="17" t="s">
        <v>13</v>
      </c>
    </row>
    <row r="7" spans="1:5" ht="14.25" x14ac:dyDescent="0.2">
      <c r="A7" s="4" t="s">
        <v>12</v>
      </c>
      <c r="B7" s="5" t="s">
        <v>0</v>
      </c>
      <c r="C7" s="9">
        <f>AVERAGE(C5:C6)</f>
        <v>621728038.78500009</v>
      </c>
    </row>
    <row r="8" spans="1:5" ht="14.25" x14ac:dyDescent="0.2">
      <c r="A8" t="s">
        <v>6</v>
      </c>
      <c r="B8" s="5" t="s">
        <v>1</v>
      </c>
      <c r="C8" s="9">
        <v>27357678.579999998</v>
      </c>
      <c r="E8" s="11" t="s">
        <v>15</v>
      </c>
    </row>
    <row r="9" spans="1:5" ht="14.25" x14ac:dyDescent="0.2">
      <c r="E9" s="11"/>
    </row>
    <row r="10" spans="1:5" ht="14.25" x14ac:dyDescent="0.2">
      <c r="A10" s="4" t="s">
        <v>2</v>
      </c>
      <c r="B10" s="6" t="s">
        <v>14</v>
      </c>
      <c r="C10" s="3">
        <f>C7/C8</f>
        <v>22.725906255785834</v>
      </c>
    </row>
    <row r="13" spans="1:5" ht="14.25" x14ac:dyDescent="0.2">
      <c r="A13" s="7" t="s">
        <v>32</v>
      </c>
    </row>
    <row r="14" spans="1:5" ht="14.25" x14ac:dyDescent="0.2">
      <c r="A14" s="7" t="s">
        <v>33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workbookViewId="0">
      <selection activeCell="B8" sqref="B8"/>
    </sheetView>
  </sheetViews>
  <sheetFormatPr defaultRowHeight="14" x14ac:dyDescent="0.3"/>
  <cols>
    <col min="1" max="1" width="53.83203125" customWidth="1"/>
    <col min="2" max="2" width="11.5" customWidth="1"/>
    <col min="3" max="3" width="6.58203125" customWidth="1"/>
  </cols>
  <sheetData>
    <row r="2" spans="1:4" ht="15" x14ac:dyDescent="0.25">
      <c r="A2" s="8" t="s">
        <v>4</v>
      </c>
      <c r="B2" s="10">
        <v>480501.67433846154</v>
      </c>
      <c r="C2" s="5" t="s">
        <v>0</v>
      </c>
      <c r="D2" s="20" t="s">
        <v>31</v>
      </c>
    </row>
    <row r="3" spans="1:4" ht="14.25" x14ac:dyDescent="0.2">
      <c r="A3" s="13"/>
      <c r="B3" s="12"/>
      <c r="C3" s="5"/>
    </row>
    <row r="4" spans="1:4" ht="14.25" x14ac:dyDescent="0.2">
      <c r="A4" s="13" t="s">
        <v>5</v>
      </c>
      <c r="B4" s="14">
        <f>DeprLife!$C$10</f>
        <v>22.725906255785834</v>
      </c>
      <c r="C4" s="22" t="s">
        <v>30</v>
      </c>
    </row>
    <row r="5" spans="1:4" ht="14.25" x14ac:dyDescent="0.2">
      <c r="A5" s="13" t="s">
        <v>16</v>
      </c>
      <c r="B5" s="15">
        <f>B2/B4/4</f>
        <v>5285.8362272805916</v>
      </c>
      <c r="C5" s="5" t="s">
        <v>17</v>
      </c>
    </row>
    <row r="6" spans="1:4" ht="14.25" x14ac:dyDescent="0.2">
      <c r="A6" s="13"/>
      <c r="B6" s="14"/>
    </row>
    <row r="7" spans="1:4" ht="14.25" x14ac:dyDescent="0.2">
      <c r="A7" s="1" t="s">
        <v>19</v>
      </c>
      <c r="B7" s="9">
        <f>-$B$5</f>
        <v>-5285.8362272805916</v>
      </c>
      <c r="C7" s="21" t="s">
        <v>8</v>
      </c>
    </row>
    <row r="8" spans="1:4" ht="14.25" x14ac:dyDescent="0.2">
      <c r="A8" s="1" t="s">
        <v>20</v>
      </c>
      <c r="B8" s="9">
        <f>-B7</f>
        <v>5285.8362272805916</v>
      </c>
      <c r="C8" s="21" t="s">
        <v>8</v>
      </c>
    </row>
    <row r="9" spans="1:4" s="7" customFormat="1" ht="20.25" customHeight="1" x14ac:dyDescent="0.2">
      <c r="A9" s="18" t="s">
        <v>18</v>
      </c>
      <c r="B9" s="19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"/>
  <sheetViews>
    <sheetView workbookViewId="0">
      <selection activeCell="A22" sqref="A22"/>
    </sheetView>
  </sheetViews>
  <sheetFormatPr defaultRowHeight="14" x14ac:dyDescent="0.3"/>
  <cols>
    <col min="1" max="1" width="55.58203125" customWidth="1"/>
    <col min="2" max="2" width="11.25" customWidth="1"/>
    <col min="3" max="3" width="3.5" customWidth="1"/>
  </cols>
  <sheetData>
    <row r="2" spans="1:4" ht="15" x14ac:dyDescent="0.25">
      <c r="A2" s="8" t="s">
        <v>25</v>
      </c>
      <c r="B2" s="10">
        <v>415428.44824615383</v>
      </c>
      <c r="D2" s="20" t="s">
        <v>31</v>
      </c>
    </row>
    <row r="4" spans="1:4" ht="14.25" x14ac:dyDescent="0.2">
      <c r="A4" s="1" t="s">
        <v>22</v>
      </c>
      <c r="B4" s="9">
        <f>-$B$2</f>
        <v>-415428.44824615383</v>
      </c>
      <c r="D4" s="21" t="s">
        <v>8</v>
      </c>
    </row>
    <row r="5" spans="1:4" ht="14.25" x14ac:dyDescent="0.2">
      <c r="A5" s="1" t="s">
        <v>23</v>
      </c>
      <c r="B5" s="9">
        <f>-B4</f>
        <v>415428.44824615383</v>
      </c>
      <c r="D5" s="21" t="s">
        <v>8</v>
      </c>
    </row>
    <row r="6" spans="1:4" s="7" customFormat="1" ht="20.25" customHeight="1" x14ac:dyDescent="0.2">
      <c r="A6" s="18" t="s">
        <v>18</v>
      </c>
      <c r="B6" s="19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workbookViewId="0">
      <selection activeCell="H2" sqref="H2"/>
    </sheetView>
  </sheetViews>
  <sheetFormatPr defaultRowHeight="14" x14ac:dyDescent="0.3"/>
  <cols>
    <col min="5" max="5" width="15.5" customWidth="1"/>
    <col min="6" max="6" width="14" customWidth="1"/>
    <col min="7" max="7" width="3.75" customWidth="1"/>
  </cols>
  <sheetData>
    <row r="2" spans="1:8" ht="15" x14ac:dyDescent="0.25">
      <c r="A2" s="8" t="s">
        <v>7</v>
      </c>
      <c r="F2" s="10">
        <v>43666</v>
      </c>
      <c r="H2" s="20" t="s">
        <v>29</v>
      </c>
    </row>
    <row r="4" spans="1:8" ht="14.25" x14ac:dyDescent="0.2">
      <c r="A4" s="1" t="s">
        <v>26</v>
      </c>
      <c r="F4" s="9">
        <f>$F$2</f>
        <v>43666</v>
      </c>
    </row>
    <row r="5" spans="1:8" ht="14.25" x14ac:dyDescent="0.2">
      <c r="A5" s="1" t="s">
        <v>27</v>
      </c>
      <c r="F5" s="9">
        <f>-F4</f>
        <v>-43666</v>
      </c>
    </row>
    <row r="6" spans="1:8" s="7" customFormat="1" ht="20.25" customHeight="1" x14ac:dyDescent="0.2">
      <c r="A6" s="18" t="s">
        <v>24</v>
      </c>
      <c r="B6" s="19"/>
    </row>
    <row r="7" spans="1:8" ht="14.25" x14ac:dyDescent="0.2">
      <c r="A7" s="7" t="s">
        <v>28</v>
      </c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tabSelected="1" workbookViewId="0">
      <selection activeCell="A11" sqref="A11"/>
    </sheetView>
  </sheetViews>
  <sheetFormatPr defaultRowHeight="14" x14ac:dyDescent="0.3"/>
  <cols>
    <col min="1" max="1" width="53.83203125" customWidth="1"/>
    <col min="2" max="2" width="11.5" customWidth="1"/>
    <col min="3" max="3" width="6.58203125" customWidth="1"/>
  </cols>
  <sheetData>
    <row r="2" spans="1:4" ht="15" x14ac:dyDescent="0.25">
      <c r="A2" s="8" t="s">
        <v>34</v>
      </c>
      <c r="B2" s="10">
        <v>220000</v>
      </c>
      <c r="C2" s="5" t="s">
        <v>0</v>
      </c>
      <c r="D2" s="20" t="s">
        <v>41</v>
      </c>
    </row>
    <row r="3" spans="1:4" ht="14.25" x14ac:dyDescent="0.2">
      <c r="A3" s="13"/>
      <c r="B3" s="12"/>
      <c r="C3" s="5"/>
    </row>
    <row r="6" spans="1:4" ht="14.25" x14ac:dyDescent="0.2">
      <c r="A6" s="1" t="s">
        <v>21</v>
      </c>
      <c r="B6" s="2">
        <f>-B2</f>
        <v>-220000</v>
      </c>
      <c r="C6" s="21" t="s">
        <v>9</v>
      </c>
    </row>
    <row r="7" spans="1:4" ht="14.25" x14ac:dyDescent="0.2">
      <c r="A7" s="1" t="s">
        <v>35</v>
      </c>
      <c r="B7" s="2">
        <f>-B6</f>
        <v>220000</v>
      </c>
      <c r="C7" s="21" t="s">
        <v>39</v>
      </c>
    </row>
    <row r="8" spans="1:4" s="7" customFormat="1" ht="20.25" customHeight="1" x14ac:dyDescent="0.2">
      <c r="A8" s="18" t="s">
        <v>37</v>
      </c>
      <c r="B8" s="19"/>
    </row>
    <row r="9" spans="1:4" ht="14.25" x14ac:dyDescent="0.2">
      <c r="A9" s="7" t="s">
        <v>46</v>
      </c>
    </row>
    <row r="11" spans="1:4" ht="14.25" x14ac:dyDescent="0.2">
      <c r="A11" t="s">
        <v>0</v>
      </c>
    </row>
    <row r="12" spans="1:4" ht="14.25" x14ac:dyDescent="0.2">
      <c r="A12" t="s">
        <v>36</v>
      </c>
      <c r="B12" s="24">
        <f>CapexITC!B8/2</f>
        <v>2642.9181136402958</v>
      </c>
      <c r="D12" s="20" t="s">
        <v>43</v>
      </c>
    </row>
    <row r="13" spans="1:4" ht="14.25" x14ac:dyDescent="0.2">
      <c r="A13" t="s">
        <v>38</v>
      </c>
      <c r="B13" s="24">
        <f>OpexITC!B5/2</f>
        <v>207714.22412307691</v>
      </c>
      <c r="D13" s="20" t="s">
        <v>44</v>
      </c>
    </row>
    <row r="14" spans="1:4" ht="14.25" x14ac:dyDescent="0.2">
      <c r="A14" t="s">
        <v>40</v>
      </c>
      <c r="B14" s="25">
        <f>B2-SUM(B12:B13)</f>
        <v>9642.8577632827801</v>
      </c>
      <c r="D14" s="20" t="s">
        <v>45</v>
      </c>
    </row>
    <row r="15" spans="1:4" ht="15" x14ac:dyDescent="0.25">
      <c r="A15" s="26" t="s">
        <v>42</v>
      </c>
      <c r="B15" s="27">
        <f>SUM(B12:B14)</f>
        <v>220000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DeprLife</vt:lpstr>
      <vt:lpstr>CapexITC</vt:lpstr>
      <vt:lpstr>OpexITC</vt:lpstr>
      <vt:lpstr>HSTnoITC</vt:lpstr>
      <vt:lpstr>RatepayerProvision</vt:lpstr>
    </vt:vector>
  </TitlesOfParts>
  <Company>Horizon Utilities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Cochrane</dc:creator>
  <cp:lastModifiedBy>Blackwell, Sally</cp:lastModifiedBy>
  <cp:lastPrinted>2011-01-04T14:12:56Z</cp:lastPrinted>
  <dcterms:created xsi:type="dcterms:W3CDTF">2011-01-03T22:01:06Z</dcterms:created>
  <dcterms:modified xsi:type="dcterms:W3CDTF">2014-07-09T03:15:31Z</dcterms:modified>
</cp:coreProperties>
</file>