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0376" windowHeight="94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Q27" i="1" l="1"/>
  <c r="AP27" i="1"/>
  <c r="AO27" i="1"/>
  <c r="AN27" i="1"/>
  <c r="AM27" i="1"/>
  <c r="AF27" i="1" l="1"/>
  <c r="L27" i="1"/>
  <c r="L25" i="1"/>
  <c r="L24" i="1"/>
  <c r="L23" i="1"/>
  <c r="L22" i="1"/>
  <c r="L21" i="1"/>
  <c r="L20" i="1"/>
  <c r="L19" i="1"/>
  <c r="L18" i="1"/>
  <c r="L17" i="1"/>
  <c r="L16" i="1"/>
  <c r="L15" i="1"/>
  <c r="L14" i="1"/>
  <c r="M13" i="1"/>
  <c r="L13" i="1"/>
  <c r="L12" i="1"/>
  <c r="L11" i="1"/>
  <c r="L10" i="1"/>
  <c r="L9" i="1"/>
  <c r="L8" i="1"/>
  <c r="L7" i="1"/>
  <c r="L6" i="1"/>
  <c r="AI27" i="1"/>
  <c r="AJ25" i="1"/>
  <c r="M25" i="1" s="1"/>
  <c r="AJ24" i="1"/>
  <c r="M24" i="1" s="1"/>
  <c r="AJ23" i="1"/>
  <c r="M23" i="1" s="1"/>
  <c r="AJ22" i="1"/>
  <c r="M22" i="1" s="1"/>
  <c r="AJ21" i="1"/>
  <c r="M21" i="1" s="1"/>
  <c r="AJ20" i="1"/>
  <c r="M20" i="1" s="1"/>
  <c r="AJ19" i="1"/>
  <c r="M19" i="1" s="1"/>
  <c r="AJ18" i="1"/>
  <c r="M18" i="1" s="1"/>
  <c r="AJ17" i="1"/>
  <c r="M17" i="1" s="1"/>
  <c r="AJ16" i="1"/>
  <c r="M16" i="1" s="1"/>
  <c r="AJ15" i="1"/>
  <c r="M15" i="1" s="1"/>
  <c r="AJ14" i="1"/>
  <c r="M14" i="1" s="1"/>
  <c r="AJ13" i="1"/>
  <c r="AJ12" i="1"/>
  <c r="M12" i="1" s="1"/>
  <c r="AJ11" i="1"/>
  <c r="M11" i="1" s="1"/>
  <c r="AJ10" i="1"/>
  <c r="AJ9" i="1"/>
  <c r="M9" i="1" s="1"/>
  <c r="AJ8" i="1"/>
  <c r="M8" i="1" s="1"/>
  <c r="AJ7" i="1"/>
  <c r="M7" i="1" s="1"/>
  <c r="AJ6" i="1"/>
  <c r="M6" i="1" s="1"/>
  <c r="AH27" i="1"/>
  <c r="AG27" i="1"/>
  <c r="AE27" i="1"/>
  <c r="AJ27" i="1" l="1"/>
  <c r="M27" i="1" s="1"/>
  <c r="M10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7" i="1" s="1"/>
  <c r="I7" i="1"/>
  <c r="I6" i="1"/>
  <c r="G27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Z27" i="1"/>
  <c r="V27" i="1"/>
  <c r="R27" i="1"/>
  <c r="T27" i="1"/>
  <c r="X27" i="1"/>
  <c r="AB27" i="1"/>
  <c r="AD27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AM15" i="1"/>
  <c r="AO15" i="1" s="1"/>
  <c r="AM22" i="1"/>
  <c r="AO25" i="1"/>
  <c r="AO24" i="1"/>
  <c r="AO23" i="1"/>
  <c r="AO22" i="1"/>
  <c r="AO21" i="1"/>
  <c r="AO20" i="1"/>
  <c r="AO19" i="1"/>
  <c r="AO18" i="1"/>
  <c r="AO17" i="1"/>
  <c r="AO16" i="1"/>
  <c r="AO14" i="1"/>
  <c r="AO13" i="1"/>
  <c r="AO12" i="1"/>
  <c r="AO11" i="1"/>
  <c r="AO10" i="1"/>
  <c r="AO9" i="1"/>
  <c r="AO8" i="1"/>
  <c r="AO7" i="1"/>
  <c r="AO6" i="1"/>
  <c r="E27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J27" i="1"/>
  <c r="H27" i="1"/>
  <c r="F27" i="1"/>
  <c r="B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AA27" i="1"/>
  <c r="W27" i="1"/>
  <c r="S27" i="1"/>
  <c r="K27" i="1" l="1"/>
</calcChain>
</file>

<file path=xl/sharedStrings.xml><?xml version="1.0" encoding="utf-8"?>
<sst xmlns="http://schemas.openxmlformats.org/spreadsheetml/2006/main" count="48" uniqueCount="39">
  <si>
    <t>HYDRO ONE NETWORKS INC.</t>
  </si>
  <si>
    <t>TORONTO HYDRO-ELECTRIC SYSTEM LIMITED</t>
  </si>
  <si>
    <t>LONDON HYDRO INC.</t>
  </si>
  <si>
    <t>HORIZON UTILITIES CORPORATION</t>
  </si>
  <si>
    <t>HYDRO OTTAWA LIMITED</t>
  </si>
  <si>
    <t>POWERSTREAM INC.</t>
  </si>
  <si>
    <t>KITCHENER-WILMOT HYDRO INC.</t>
  </si>
  <si>
    <t>ENERSOURCE HYDRO MISSISSAUGA INC.</t>
  </si>
  <si>
    <t>VERIDIAN CONNECTIONS INC.</t>
  </si>
  <si>
    <t>HYDRO ONE BRAMPTON NETWORKS INC.</t>
  </si>
  <si>
    <t>ENWIN UTILITIES LTD.</t>
  </si>
  <si>
    <t>WATERLOO NORTH HYDRO INC.</t>
  </si>
  <si>
    <t>GUELPH HYDRO ELECTRIC SYSTEMS INC.</t>
  </si>
  <si>
    <t>BURLINGTON HYDRO INC.</t>
  </si>
  <si>
    <t>GREATER SUDBURY HYDRO INC.</t>
  </si>
  <si>
    <t>CAMBRIDGE AND NORTH DUMFRIES HYDRO INC.</t>
  </si>
  <si>
    <t>OAKVILLE HYDRO ELECTRICITY DISTRIBUTION INC.</t>
  </si>
  <si>
    <t>OSHAWA PUC NETWORKS INC.</t>
  </si>
  <si>
    <t>NIAGARA PENINSULA ENERGY INC.</t>
  </si>
  <si>
    <t>THUNDER BAY HYDRO ELECTRICITY DISTRIBUTION INC.</t>
  </si>
  <si>
    <t>TFP</t>
  </si>
  <si>
    <t>Customers</t>
  </si>
  <si>
    <t>Utility</t>
  </si>
  <si>
    <t>Performance Comparisons of Twenty Largest LDCs</t>
  </si>
  <si>
    <t>OM&amp;A per customer</t>
  </si>
  <si>
    <t>Change</t>
  </si>
  <si>
    <t>PPE/Customer</t>
  </si>
  <si>
    <t>Avg.</t>
  </si>
  <si>
    <t>Dx Revenue/Customer</t>
  </si>
  <si>
    <t>Trend</t>
  </si>
  <si>
    <t>Averages</t>
  </si>
  <si>
    <t>Growth</t>
  </si>
  <si>
    <t>% Residential</t>
  </si>
  <si>
    <t>OM&amp;A/Customer</t>
  </si>
  <si>
    <t>Capital Assets/Customer</t>
  </si>
  <si>
    <t>Average</t>
  </si>
  <si>
    <t>Residential</t>
  </si>
  <si>
    <t>Percent</t>
  </si>
  <si>
    <t>CapAdds/Dep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</si>
</sst>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0" fontId="0" fillId="0" borderId="0" xfId="0" applyNumberFormat="1"/>
    <xf numFmtId="3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27"/>
  <sheetViews>
    <sheetView tabSelected="1" workbookViewId="0">
      <pane xSplit="1" topLeftCell="B1" activePane="topRight" state="frozen"/>
      <selection pane="topRight" activeCell="D18" sqref="D18"/>
    </sheetView>
  </sheetViews>
  <sheetFormatPr defaultRowHeight="14.4" x14ac:dyDescent="0.3"/>
  <cols>
    <col min="1" max="1" width="46.33203125" customWidth="1"/>
    <col min="2" max="2" width="7" customWidth="1"/>
    <col min="3" max="3" width="9.5546875" style="2" customWidth="1"/>
    <col min="4" max="4" width="7.44140625" style="2" customWidth="1"/>
    <col min="5" max="5" width="8.5546875" style="2" customWidth="1"/>
    <col min="6" max="6" width="9.109375" customWidth="1"/>
    <col min="7" max="7" width="8.88671875" customWidth="1"/>
    <col min="8" max="8" width="9.33203125" customWidth="1"/>
    <col min="9" max="9" width="9" customWidth="1"/>
    <col min="10" max="10" width="10" customWidth="1"/>
    <col min="11" max="11" width="9.33203125" customWidth="1"/>
    <col min="12" max="12" width="8.6640625" customWidth="1"/>
    <col min="13" max="13" width="9" customWidth="1"/>
    <col min="14" max="18" width="11.33203125" customWidth="1"/>
    <col min="21" max="21" width="3.109375" customWidth="1"/>
    <col min="25" max="25" width="2.6640625" customWidth="1"/>
    <col min="29" max="29" width="4" customWidth="1"/>
    <col min="30" max="30" width="10" bestFit="1" customWidth="1"/>
    <col min="42" max="42" width="10.109375" customWidth="1"/>
  </cols>
  <sheetData>
    <row r="2" spans="1:43" ht="18" x14ac:dyDescent="0.35">
      <c r="A2" s="3" t="s">
        <v>23</v>
      </c>
      <c r="R2" s="5" t="s">
        <v>24</v>
      </c>
      <c r="S2" s="5"/>
      <c r="T2" s="5"/>
      <c r="U2" s="5"/>
      <c r="V2" s="5" t="s">
        <v>28</v>
      </c>
      <c r="W2" s="5"/>
      <c r="X2" s="5"/>
      <c r="Y2" s="5"/>
      <c r="Z2" s="5" t="s">
        <v>26</v>
      </c>
      <c r="AA2" s="5"/>
      <c r="AB2" s="5"/>
      <c r="AC2" s="5"/>
      <c r="AD2" s="5" t="s">
        <v>38</v>
      </c>
      <c r="AM2" s="5" t="s">
        <v>21</v>
      </c>
    </row>
    <row r="4" spans="1:43" s="4" customFormat="1" x14ac:dyDescent="0.3">
      <c r="A4" s="19" t="s">
        <v>22</v>
      </c>
      <c r="B4" s="19" t="s">
        <v>20</v>
      </c>
      <c r="C4" s="21" t="s">
        <v>21</v>
      </c>
      <c r="D4" s="21"/>
      <c r="E4" s="16"/>
      <c r="F4" s="15" t="s">
        <v>33</v>
      </c>
      <c r="G4" s="16"/>
      <c r="H4" s="17" t="s">
        <v>28</v>
      </c>
      <c r="I4" s="18"/>
      <c r="J4" s="17" t="s">
        <v>34</v>
      </c>
      <c r="K4" s="18"/>
      <c r="L4" s="15" t="s">
        <v>38</v>
      </c>
      <c r="M4" s="16"/>
      <c r="R4" s="4">
        <v>2007</v>
      </c>
      <c r="S4" s="4">
        <v>2012</v>
      </c>
      <c r="T4" s="4" t="s">
        <v>25</v>
      </c>
      <c r="V4" s="4">
        <v>2007</v>
      </c>
      <c r="W4" s="4">
        <v>2012</v>
      </c>
      <c r="X4" s="4" t="s">
        <v>25</v>
      </c>
      <c r="Z4" s="4">
        <v>2007</v>
      </c>
      <c r="AA4" s="4">
        <v>2012</v>
      </c>
      <c r="AB4" s="4" t="s">
        <v>25</v>
      </c>
      <c r="AD4" s="4">
        <v>2007</v>
      </c>
      <c r="AE4" s="4">
        <v>2008</v>
      </c>
      <c r="AF4" s="4">
        <v>2009</v>
      </c>
      <c r="AG4" s="4">
        <v>2010</v>
      </c>
      <c r="AH4" s="4">
        <v>2011</v>
      </c>
      <c r="AI4" s="4">
        <v>2012</v>
      </c>
      <c r="AJ4" s="4" t="s">
        <v>27</v>
      </c>
      <c r="AK4" s="4" t="s">
        <v>29</v>
      </c>
      <c r="AM4" s="4">
        <v>2007</v>
      </c>
      <c r="AN4" s="4">
        <v>2012</v>
      </c>
      <c r="AO4" s="4" t="s">
        <v>25</v>
      </c>
      <c r="AP4" s="4" t="s">
        <v>36</v>
      </c>
      <c r="AQ4" s="4" t="s">
        <v>37</v>
      </c>
    </row>
    <row r="5" spans="1:43" s="4" customFormat="1" x14ac:dyDescent="0.3">
      <c r="A5" s="20"/>
      <c r="B5" s="20"/>
      <c r="C5" s="13">
        <v>2012</v>
      </c>
      <c r="D5" s="7" t="s">
        <v>31</v>
      </c>
      <c r="E5" s="14" t="s">
        <v>32</v>
      </c>
      <c r="F5" s="13">
        <v>2012</v>
      </c>
      <c r="G5" s="8" t="s">
        <v>25</v>
      </c>
      <c r="H5" s="13">
        <v>2012</v>
      </c>
      <c r="I5" s="8" t="s">
        <v>25</v>
      </c>
      <c r="J5" s="13">
        <v>2012</v>
      </c>
      <c r="K5" s="8" t="s">
        <v>25</v>
      </c>
      <c r="L5" s="8">
        <v>2012</v>
      </c>
      <c r="M5" s="8" t="s">
        <v>35</v>
      </c>
    </row>
    <row r="6" spans="1:43" x14ac:dyDescent="0.3">
      <c r="A6" s="9" t="s">
        <v>9</v>
      </c>
      <c r="B6" s="10">
        <v>1.8417456648624111E-2</v>
      </c>
      <c r="C6" s="11">
        <v>141789</v>
      </c>
      <c r="D6" s="10">
        <f>+AO6</f>
        <v>0.12507736498817704</v>
      </c>
      <c r="E6" s="10">
        <f>+AQ6</f>
        <v>0.92857697000472528</v>
      </c>
      <c r="F6" s="12">
        <f>+S6</f>
        <v>144.24</v>
      </c>
      <c r="G6" s="10">
        <f>+T6</f>
        <v>0.13673260304200496</v>
      </c>
      <c r="H6" s="12">
        <f>+W6</f>
        <v>436.65</v>
      </c>
      <c r="I6" s="10">
        <f>+X6</f>
        <v>-0.14444422673746504</v>
      </c>
      <c r="J6" s="12">
        <f>+AA6</f>
        <v>2114.5300000000002</v>
      </c>
      <c r="K6" s="10">
        <f>+AB6</f>
        <v>-0.10016936746782863</v>
      </c>
      <c r="L6" s="10">
        <f>+AI6</f>
        <v>3.5686</v>
      </c>
      <c r="M6" s="10">
        <f>+AJ6</f>
        <v>2.4113666666666664</v>
      </c>
      <c r="R6" s="6">
        <v>126.89</v>
      </c>
      <c r="S6" s="6">
        <v>144.24</v>
      </c>
      <c r="T6" s="1">
        <f t="shared" ref="T6:T25" si="0">+(S6-R6)/R6</f>
        <v>0.13673260304200496</v>
      </c>
      <c r="U6" s="6"/>
      <c r="V6" s="6">
        <v>510.37</v>
      </c>
      <c r="W6" s="6">
        <v>436.65</v>
      </c>
      <c r="X6" s="1">
        <f t="shared" ref="X6:X25" si="1">+(W6-V6)/V6</f>
        <v>-0.14444422673746504</v>
      </c>
      <c r="Y6" s="6"/>
      <c r="Z6" s="6">
        <v>2349.92</v>
      </c>
      <c r="AA6" s="6">
        <v>2114.5300000000002</v>
      </c>
      <c r="AB6" s="1">
        <f t="shared" ref="AB6:AB25" si="2">+(AA6-Z6)/Z6</f>
        <v>-0.10016936746782863</v>
      </c>
      <c r="AD6" s="1">
        <v>1.9798</v>
      </c>
      <c r="AE6" s="1">
        <v>1.5757000000000001</v>
      </c>
      <c r="AF6" s="1">
        <v>1.9939</v>
      </c>
      <c r="AG6" s="1">
        <v>2.0236999999999998</v>
      </c>
      <c r="AH6" s="1">
        <v>3.3264999999999998</v>
      </c>
      <c r="AI6" s="1">
        <v>3.5686</v>
      </c>
      <c r="AJ6" s="1">
        <f>AVERAGE(AD6:AI6)</f>
        <v>2.4113666666666664</v>
      </c>
      <c r="AM6" s="2">
        <v>126026</v>
      </c>
      <c r="AN6" s="2">
        <f>+C6</f>
        <v>141789</v>
      </c>
      <c r="AO6" s="1">
        <f>+(AN6-AM6)/AM6</f>
        <v>0.12507736498817704</v>
      </c>
      <c r="AP6" s="2">
        <v>131662</v>
      </c>
      <c r="AQ6" s="1">
        <f>+AP6/AN6</f>
        <v>0.92857697000472528</v>
      </c>
    </row>
    <row r="7" spans="1:43" x14ac:dyDescent="0.3">
      <c r="A7" s="9" t="s">
        <v>10</v>
      </c>
      <c r="B7" s="10">
        <v>1.463483910459145E-2</v>
      </c>
      <c r="C7" s="11">
        <v>85611</v>
      </c>
      <c r="D7" s="10">
        <f t="shared" ref="D7:D25" si="3">+AO7</f>
        <v>1.0075863940441498E-2</v>
      </c>
      <c r="E7" s="10">
        <f t="shared" ref="E7:E25" si="4">+AQ7</f>
        <v>0.90343530621065049</v>
      </c>
      <c r="F7" s="12">
        <f t="shared" ref="F7:F25" si="5">+S7</f>
        <v>306.77999999999997</v>
      </c>
      <c r="G7" s="10">
        <f t="shared" ref="G7:G25" si="6">+T7</f>
        <v>-0.10941446279792159</v>
      </c>
      <c r="H7" s="12">
        <f t="shared" ref="H7:H25" si="7">+W7</f>
        <v>599.96</v>
      </c>
      <c r="I7" s="10">
        <f t="shared" ref="I7:I25" si="8">+X7</f>
        <v>0.11382159101457359</v>
      </c>
      <c r="J7" s="12">
        <f t="shared" ref="J7:J25" si="9">+AA7</f>
        <v>2269.37</v>
      </c>
      <c r="K7" s="10">
        <f t="shared" ref="K7:K25" si="10">+AB7</f>
        <v>9.7857374376538867E-2</v>
      </c>
      <c r="L7" s="10">
        <f t="shared" ref="L7:L25" si="11">+AI7</f>
        <v>2.492</v>
      </c>
      <c r="M7" s="10">
        <f t="shared" ref="M7:M25" si="12">+AJ7</f>
        <v>1.4355</v>
      </c>
      <c r="R7" s="6">
        <v>344.47</v>
      </c>
      <c r="S7" s="6">
        <v>306.77999999999997</v>
      </c>
      <c r="T7" s="1">
        <f t="shared" si="0"/>
        <v>-0.10941446279792159</v>
      </c>
      <c r="U7" s="6"/>
      <c r="V7" s="6">
        <v>538.65</v>
      </c>
      <c r="W7" s="6">
        <v>599.96</v>
      </c>
      <c r="X7" s="1">
        <f t="shared" si="1"/>
        <v>0.11382159101457359</v>
      </c>
      <c r="Y7" s="6"/>
      <c r="Z7" s="6">
        <v>2067.09</v>
      </c>
      <c r="AA7" s="6">
        <v>2269.37</v>
      </c>
      <c r="AB7" s="1">
        <f t="shared" si="2"/>
        <v>9.7857374376538867E-2</v>
      </c>
      <c r="AD7" s="1">
        <v>0.93859999999999999</v>
      </c>
      <c r="AE7" s="1">
        <v>0.95050000000000001</v>
      </c>
      <c r="AF7" s="1">
        <v>1.6015999999999999</v>
      </c>
      <c r="AG7" s="1">
        <v>1.5143</v>
      </c>
      <c r="AH7" s="1">
        <v>1.1160000000000001</v>
      </c>
      <c r="AI7" s="1">
        <v>2.492</v>
      </c>
      <c r="AJ7" s="1">
        <f t="shared" ref="AJ7:AJ25" si="13">AVERAGE(AD7:AI7)</f>
        <v>1.4355</v>
      </c>
      <c r="AM7" s="2">
        <v>84757</v>
      </c>
      <c r="AN7" s="2">
        <f t="shared" ref="AN7:AN25" si="14">+C7</f>
        <v>85611</v>
      </c>
      <c r="AO7" s="1">
        <f t="shared" ref="AO7:AO27" si="15">+(AN7-AM7)/AM7</f>
        <v>1.0075863940441498E-2</v>
      </c>
      <c r="AP7" s="2">
        <v>77344</v>
      </c>
      <c r="AQ7" s="1">
        <f t="shared" ref="AQ7:AQ27" si="16">+AP7/AN7</f>
        <v>0.90343530621065049</v>
      </c>
    </row>
    <row r="8" spans="1:43" x14ac:dyDescent="0.3">
      <c r="A8" s="9" t="s">
        <v>8</v>
      </c>
      <c r="B8" s="10">
        <v>1.1045036654359809E-2</v>
      </c>
      <c r="C8" s="11">
        <v>115276</v>
      </c>
      <c r="D8" s="10">
        <f t="shared" si="3"/>
        <v>5.5399404898146029E-2</v>
      </c>
      <c r="E8" s="10">
        <f t="shared" si="4"/>
        <v>0.91556785454040734</v>
      </c>
      <c r="F8" s="12">
        <f t="shared" si="5"/>
        <v>238.24</v>
      </c>
      <c r="G8" s="10">
        <f t="shared" si="6"/>
        <v>0.46294135707706491</v>
      </c>
      <c r="H8" s="12">
        <f t="shared" si="7"/>
        <v>484.38</v>
      </c>
      <c r="I8" s="10">
        <f t="shared" si="8"/>
        <v>0.14654294979525165</v>
      </c>
      <c r="J8" s="12">
        <f t="shared" si="9"/>
        <v>1654.29</v>
      </c>
      <c r="K8" s="10">
        <f t="shared" si="10"/>
        <v>0.30572635068471521</v>
      </c>
      <c r="L8" s="10">
        <f t="shared" si="11"/>
        <v>1.4561999999999999</v>
      </c>
      <c r="M8" s="10">
        <f t="shared" si="12"/>
        <v>1.8935500000000001</v>
      </c>
      <c r="R8" s="6">
        <v>162.85</v>
      </c>
      <c r="S8" s="6">
        <v>238.24</v>
      </c>
      <c r="T8" s="1">
        <f t="shared" si="0"/>
        <v>0.46294135707706491</v>
      </c>
      <c r="U8" s="6"/>
      <c r="V8" s="6">
        <v>422.47</v>
      </c>
      <c r="W8" s="6">
        <v>484.38</v>
      </c>
      <c r="X8" s="1">
        <f t="shared" si="1"/>
        <v>0.14654294979525165</v>
      </c>
      <c r="Y8" s="6"/>
      <c r="Z8" s="6">
        <v>1266.95</v>
      </c>
      <c r="AA8" s="6">
        <v>1654.29</v>
      </c>
      <c r="AB8" s="1">
        <f t="shared" si="2"/>
        <v>0.30572635068471521</v>
      </c>
      <c r="AD8" s="1">
        <v>2.0049999999999999</v>
      </c>
      <c r="AE8" s="1">
        <v>1.4558</v>
      </c>
      <c r="AF8" s="1">
        <v>2.4544000000000001</v>
      </c>
      <c r="AG8" s="1">
        <v>2.1194999999999999</v>
      </c>
      <c r="AH8" s="1">
        <v>1.8704000000000001</v>
      </c>
      <c r="AI8" s="1">
        <v>1.4561999999999999</v>
      </c>
      <c r="AJ8" s="1">
        <f t="shared" si="13"/>
        <v>1.8935500000000001</v>
      </c>
      <c r="AM8" s="2">
        <v>109225</v>
      </c>
      <c r="AN8" s="2">
        <f t="shared" si="14"/>
        <v>115276</v>
      </c>
      <c r="AO8" s="1">
        <f t="shared" si="15"/>
        <v>5.5399404898146029E-2</v>
      </c>
      <c r="AP8" s="2">
        <v>105543</v>
      </c>
      <c r="AQ8" s="1">
        <f t="shared" si="16"/>
        <v>0.91556785454040734</v>
      </c>
    </row>
    <row r="9" spans="1:43" x14ac:dyDescent="0.3">
      <c r="A9" s="9" t="s">
        <v>16</v>
      </c>
      <c r="B9" s="10">
        <v>1.011385634386539E-2</v>
      </c>
      <c r="C9" s="11">
        <v>64106</v>
      </c>
      <c r="D9" s="10">
        <f t="shared" si="3"/>
        <v>7.0520848988861615E-2</v>
      </c>
      <c r="E9" s="10">
        <f t="shared" si="4"/>
        <v>0.90921286619037223</v>
      </c>
      <c r="F9" s="12">
        <f t="shared" si="5"/>
        <v>223.21</v>
      </c>
      <c r="G9" s="10">
        <f t="shared" si="6"/>
        <v>0.27782230364094346</v>
      </c>
      <c r="H9" s="12">
        <f t="shared" si="7"/>
        <v>543.19000000000005</v>
      </c>
      <c r="I9" s="10">
        <f t="shared" si="8"/>
        <v>1.0792906455274694E-2</v>
      </c>
      <c r="J9" s="12">
        <f t="shared" si="9"/>
        <v>2394.56</v>
      </c>
      <c r="K9" s="10">
        <f t="shared" si="10"/>
        <v>0.40619898288761264</v>
      </c>
      <c r="L9" s="10">
        <f t="shared" si="11"/>
        <v>1.1061000000000001</v>
      </c>
      <c r="M9" s="10">
        <f t="shared" si="12"/>
        <v>2.1614499999999999</v>
      </c>
      <c r="R9" s="6">
        <v>174.68</v>
      </c>
      <c r="S9" s="6">
        <v>223.21</v>
      </c>
      <c r="T9" s="1">
        <f t="shared" si="0"/>
        <v>0.27782230364094346</v>
      </c>
      <c r="U9" s="6"/>
      <c r="V9" s="6">
        <v>537.39</v>
      </c>
      <c r="W9" s="6">
        <v>543.19000000000005</v>
      </c>
      <c r="X9" s="1">
        <f t="shared" si="1"/>
        <v>1.0792906455274694E-2</v>
      </c>
      <c r="Y9" s="6"/>
      <c r="Z9" s="6">
        <v>1702.86</v>
      </c>
      <c r="AA9" s="6">
        <v>2394.56</v>
      </c>
      <c r="AB9" s="1">
        <f t="shared" si="2"/>
        <v>0.40619898288761264</v>
      </c>
      <c r="AD9" s="1">
        <v>1.9726999999999999</v>
      </c>
      <c r="AE9" s="1">
        <v>2.1648000000000001</v>
      </c>
      <c r="AF9" s="1">
        <v>1.8329</v>
      </c>
      <c r="AG9" s="1">
        <v>2.9702000000000002</v>
      </c>
      <c r="AH9" s="1">
        <v>2.9220000000000002</v>
      </c>
      <c r="AI9" s="1">
        <v>1.1061000000000001</v>
      </c>
      <c r="AJ9" s="1">
        <f t="shared" si="13"/>
        <v>2.1614499999999999</v>
      </c>
      <c r="AM9" s="2">
        <v>59883</v>
      </c>
      <c r="AN9" s="2">
        <f t="shared" si="14"/>
        <v>64106</v>
      </c>
      <c r="AO9" s="1">
        <f t="shared" si="15"/>
        <v>7.0520848988861615E-2</v>
      </c>
      <c r="AP9" s="2">
        <v>58286</v>
      </c>
      <c r="AQ9" s="1">
        <f t="shared" si="16"/>
        <v>0.90921286619037223</v>
      </c>
    </row>
    <row r="10" spans="1:43" x14ac:dyDescent="0.3">
      <c r="A10" s="9" t="s">
        <v>7</v>
      </c>
      <c r="B10" s="10">
        <v>9.3499392496771746E-3</v>
      </c>
      <c r="C10" s="11">
        <v>197737</v>
      </c>
      <c r="D10" s="10">
        <f t="shared" si="3"/>
        <v>7.6324742127752226E-2</v>
      </c>
      <c r="E10" s="10">
        <f t="shared" si="4"/>
        <v>0.88948957453587341</v>
      </c>
      <c r="F10" s="12">
        <f t="shared" si="5"/>
        <v>267.42</v>
      </c>
      <c r="G10" s="10">
        <f t="shared" si="6"/>
        <v>5.4620026028315741E-2</v>
      </c>
      <c r="H10" s="12">
        <f t="shared" si="7"/>
        <v>591.91999999999996</v>
      </c>
      <c r="I10" s="10">
        <f t="shared" si="8"/>
        <v>-6.6534197536705073E-2</v>
      </c>
      <c r="J10" s="12">
        <f t="shared" si="9"/>
        <v>2550.98</v>
      </c>
      <c r="K10" s="10">
        <f t="shared" si="10"/>
        <v>0.15356926444120861</v>
      </c>
      <c r="L10" s="10">
        <f t="shared" si="11"/>
        <v>2.1381999999999999</v>
      </c>
      <c r="M10" s="10">
        <f t="shared" si="12"/>
        <v>1.5645</v>
      </c>
      <c r="R10" s="6">
        <v>253.57</v>
      </c>
      <c r="S10" s="6">
        <v>267.42</v>
      </c>
      <c r="T10" s="1">
        <f t="shared" si="0"/>
        <v>5.4620026028315741E-2</v>
      </c>
      <c r="U10" s="6"/>
      <c r="V10" s="6">
        <v>634.11</v>
      </c>
      <c r="W10" s="6">
        <v>591.91999999999996</v>
      </c>
      <c r="X10" s="1">
        <f t="shared" si="1"/>
        <v>-6.6534197536705073E-2</v>
      </c>
      <c r="Y10" s="6"/>
      <c r="Z10" s="6">
        <v>2211.38</v>
      </c>
      <c r="AA10" s="6">
        <v>2550.98</v>
      </c>
      <c r="AB10" s="1">
        <f t="shared" si="2"/>
        <v>0.15356926444120861</v>
      </c>
      <c r="AD10" s="1">
        <v>1.2351000000000001</v>
      </c>
      <c r="AE10" s="1">
        <v>1.5948</v>
      </c>
      <c r="AF10" s="1">
        <v>1.6173</v>
      </c>
      <c r="AG10" s="1">
        <v>1.379</v>
      </c>
      <c r="AH10" s="1">
        <v>1.4226000000000001</v>
      </c>
      <c r="AI10" s="1">
        <v>2.1381999999999999</v>
      </c>
      <c r="AJ10" s="1">
        <f t="shared" si="13"/>
        <v>1.5645</v>
      </c>
      <c r="AM10" s="2">
        <v>183715</v>
      </c>
      <c r="AN10" s="2">
        <f t="shared" si="14"/>
        <v>197737</v>
      </c>
      <c r="AO10" s="1">
        <f t="shared" si="15"/>
        <v>7.6324742127752226E-2</v>
      </c>
      <c r="AP10" s="2">
        <v>175885</v>
      </c>
      <c r="AQ10" s="1">
        <f t="shared" si="16"/>
        <v>0.88948957453587341</v>
      </c>
    </row>
    <row r="11" spans="1:43" x14ac:dyDescent="0.3">
      <c r="A11" s="9" t="s">
        <v>6</v>
      </c>
      <c r="B11" s="10">
        <v>7.2881201148817781E-3</v>
      </c>
      <c r="C11" s="11">
        <v>89023</v>
      </c>
      <c r="D11" s="10">
        <f t="shared" si="3"/>
        <v>7.7773338660274333E-2</v>
      </c>
      <c r="E11" s="10">
        <f t="shared" si="4"/>
        <v>0.90330588724262273</v>
      </c>
      <c r="F11" s="12">
        <f t="shared" si="5"/>
        <v>189.02</v>
      </c>
      <c r="G11" s="10">
        <f t="shared" si="6"/>
        <v>0.25636424061149898</v>
      </c>
      <c r="H11" s="12">
        <f t="shared" si="7"/>
        <v>497.09</v>
      </c>
      <c r="I11" s="10">
        <f t="shared" si="8"/>
        <v>0.20314164004259838</v>
      </c>
      <c r="J11" s="12">
        <f t="shared" si="9"/>
        <v>1938.38</v>
      </c>
      <c r="K11" s="10">
        <f t="shared" si="10"/>
        <v>0.18937990108851724</v>
      </c>
      <c r="L11" s="10">
        <f t="shared" si="11"/>
        <v>2.1219999999999999</v>
      </c>
      <c r="M11" s="10">
        <f t="shared" si="12"/>
        <v>1.9915499999999999</v>
      </c>
      <c r="R11" s="6">
        <v>150.44999999999999</v>
      </c>
      <c r="S11" s="6">
        <v>189.02</v>
      </c>
      <c r="T11" s="1">
        <f t="shared" si="0"/>
        <v>0.25636424061149898</v>
      </c>
      <c r="U11" s="6"/>
      <c r="V11" s="6">
        <v>413.16</v>
      </c>
      <c r="W11" s="6">
        <v>497.09</v>
      </c>
      <c r="X11" s="1">
        <f t="shared" si="1"/>
        <v>0.20314164004259838</v>
      </c>
      <c r="Y11" s="6"/>
      <c r="Z11" s="6">
        <v>1629.74</v>
      </c>
      <c r="AA11" s="6">
        <v>1938.38</v>
      </c>
      <c r="AB11" s="1">
        <f t="shared" si="2"/>
        <v>0.18937990108851724</v>
      </c>
      <c r="AD11" s="1">
        <v>1.8728</v>
      </c>
      <c r="AE11" s="1">
        <v>1.9376</v>
      </c>
      <c r="AF11" s="1">
        <v>1.6257999999999999</v>
      </c>
      <c r="AG11" s="1">
        <v>2.1259999999999999</v>
      </c>
      <c r="AH11" s="1">
        <v>2.2650999999999999</v>
      </c>
      <c r="AI11" s="1">
        <v>2.1219999999999999</v>
      </c>
      <c r="AJ11" s="1">
        <f t="shared" si="13"/>
        <v>1.9915499999999999</v>
      </c>
      <c r="AM11" s="2">
        <v>82599</v>
      </c>
      <c r="AN11" s="2">
        <f t="shared" si="14"/>
        <v>89023</v>
      </c>
      <c r="AO11" s="1">
        <f t="shared" si="15"/>
        <v>7.7773338660274333E-2</v>
      </c>
      <c r="AP11" s="2">
        <v>80415</v>
      </c>
      <c r="AQ11" s="1">
        <f t="shared" si="16"/>
        <v>0.90330588724262273</v>
      </c>
    </row>
    <row r="12" spans="1:43" x14ac:dyDescent="0.3">
      <c r="A12" s="9" t="s">
        <v>19</v>
      </c>
      <c r="B12" s="10">
        <v>3.5728222777690038E-3</v>
      </c>
      <c r="C12" s="11">
        <v>49998</v>
      </c>
      <c r="D12" s="10">
        <f t="shared" si="3"/>
        <v>1.1675198802128649E-2</v>
      </c>
      <c r="E12" s="10">
        <f t="shared" si="4"/>
        <v>0.89893595743829757</v>
      </c>
      <c r="F12" s="12">
        <f t="shared" si="5"/>
        <v>262.57</v>
      </c>
      <c r="G12" s="10">
        <f t="shared" si="6"/>
        <v>7.6194770063119949E-2</v>
      </c>
      <c r="H12" s="12">
        <f t="shared" si="7"/>
        <v>442.66</v>
      </c>
      <c r="I12" s="10">
        <f t="shared" si="8"/>
        <v>0.26749513228725236</v>
      </c>
      <c r="J12" s="12">
        <f t="shared" si="9"/>
        <v>1548.54</v>
      </c>
      <c r="K12" s="10">
        <f t="shared" si="10"/>
        <v>0.26022558960920589</v>
      </c>
      <c r="L12" s="10">
        <f t="shared" si="11"/>
        <v>1.7273000000000001</v>
      </c>
      <c r="M12" s="10">
        <f t="shared" si="12"/>
        <v>1.8222499999999997</v>
      </c>
      <c r="R12" s="6">
        <v>243.98</v>
      </c>
      <c r="S12" s="6">
        <v>262.57</v>
      </c>
      <c r="T12" s="1">
        <f t="shared" si="0"/>
        <v>7.6194770063119949E-2</v>
      </c>
      <c r="U12" s="6"/>
      <c r="V12" s="6">
        <v>349.24</v>
      </c>
      <c r="W12" s="6">
        <v>442.66</v>
      </c>
      <c r="X12" s="1">
        <f t="shared" si="1"/>
        <v>0.26749513228725236</v>
      </c>
      <c r="Y12" s="6"/>
      <c r="Z12" s="6">
        <v>1228.78</v>
      </c>
      <c r="AA12" s="6">
        <v>1548.54</v>
      </c>
      <c r="AB12" s="1">
        <f t="shared" si="2"/>
        <v>0.26022558960920589</v>
      </c>
      <c r="AD12" s="1">
        <v>1.3178000000000001</v>
      </c>
      <c r="AE12" s="1">
        <v>1.6668000000000001</v>
      </c>
      <c r="AF12" s="1">
        <v>1.8073999999999999</v>
      </c>
      <c r="AG12" s="1">
        <v>2.0708000000000002</v>
      </c>
      <c r="AH12" s="1">
        <v>2.3433999999999999</v>
      </c>
      <c r="AI12" s="1">
        <v>1.7273000000000001</v>
      </c>
      <c r="AJ12" s="1">
        <f t="shared" si="13"/>
        <v>1.8222499999999997</v>
      </c>
      <c r="AM12" s="2">
        <v>49421</v>
      </c>
      <c r="AN12" s="2">
        <f t="shared" si="14"/>
        <v>49998</v>
      </c>
      <c r="AO12" s="1">
        <f t="shared" si="15"/>
        <v>1.1675198802128649E-2</v>
      </c>
      <c r="AP12" s="2">
        <v>44945</v>
      </c>
      <c r="AQ12" s="1">
        <f t="shared" si="16"/>
        <v>0.89893595743829757</v>
      </c>
    </row>
    <row r="13" spans="1:43" x14ac:dyDescent="0.3">
      <c r="A13" s="9" t="s">
        <v>15</v>
      </c>
      <c r="B13" s="10">
        <v>2.0298264953017573E-3</v>
      </c>
      <c r="C13" s="11">
        <v>51980</v>
      </c>
      <c r="D13" s="10">
        <f t="shared" si="3"/>
        <v>6.2030075187969921E-2</v>
      </c>
      <c r="E13" s="10">
        <f t="shared" si="4"/>
        <v>0.89519045786841089</v>
      </c>
      <c r="F13" s="12">
        <f t="shared" si="5"/>
        <v>266.20999999999998</v>
      </c>
      <c r="G13" s="10">
        <f t="shared" si="6"/>
        <v>0.49003694167692818</v>
      </c>
      <c r="H13" s="12">
        <f t="shared" si="7"/>
        <v>502.48</v>
      </c>
      <c r="I13" s="10">
        <f t="shared" si="8"/>
        <v>0.11310974259004918</v>
      </c>
      <c r="J13" s="12">
        <f t="shared" si="9"/>
        <v>1848.38</v>
      </c>
      <c r="K13" s="10">
        <f t="shared" si="10"/>
        <v>0.12393588558641835</v>
      </c>
      <c r="L13" s="10">
        <f t="shared" si="11"/>
        <v>3.4548000000000001</v>
      </c>
      <c r="M13" s="10">
        <f t="shared" si="12"/>
        <v>1.9205666666666668</v>
      </c>
      <c r="R13" s="6">
        <v>178.66</v>
      </c>
      <c r="S13" s="6">
        <v>266.20999999999998</v>
      </c>
      <c r="T13" s="1">
        <f t="shared" si="0"/>
        <v>0.49003694167692818</v>
      </c>
      <c r="U13" s="6"/>
      <c r="V13" s="6">
        <v>451.42</v>
      </c>
      <c r="W13" s="6">
        <v>502.48</v>
      </c>
      <c r="X13" s="1">
        <f t="shared" si="1"/>
        <v>0.11310974259004918</v>
      </c>
      <c r="Y13" s="6"/>
      <c r="Z13" s="6">
        <v>1644.56</v>
      </c>
      <c r="AA13" s="6">
        <v>1848.38</v>
      </c>
      <c r="AB13" s="1">
        <f t="shared" si="2"/>
        <v>0.12393588558641835</v>
      </c>
      <c r="AD13" s="1">
        <v>1.8133999999999999</v>
      </c>
      <c r="AE13" s="1">
        <v>1.45</v>
      </c>
      <c r="AF13" s="1">
        <v>1.3352999999999999</v>
      </c>
      <c r="AG13" s="1">
        <v>1.8685</v>
      </c>
      <c r="AH13" s="1">
        <v>1.6013999999999999</v>
      </c>
      <c r="AI13" s="1">
        <v>3.4548000000000001</v>
      </c>
      <c r="AJ13" s="1">
        <f t="shared" si="13"/>
        <v>1.9205666666666668</v>
      </c>
      <c r="AM13" s="2">
        <v>48944</v>
      </c>
      <c r="AN13" s="2">
        <f t="shared" si="14"/>
        <v>51980</v>
      </c>
      <c r="AO13" s="1">
        <f t="shared" si="15"/>
        <v>6.2030075187969921E-2</v>
      </c>
      <c r="AP13" s="2">
        <v>46532</v>
      </c>
      <c r="AQ13" s="1">
        <f t="shared" si="16"/>
        <v>0.89519045786841089</v>
      </c>
    </row>
    <row r="14" spans="1:43" x14ac:dyDescent="0.3">
      <c r="A14" s="9" t="s">
        <v>17</v>
      </c>
      <c r="B14" s="10">
        <v>1.4100292967917495E-3</v>
      </c>
      <c r="C14" s="11">
        <v>53360</v>
      </c>
      <c r="D14" s="10">
        <f t="shared" si="3"/>
        <v>4.6684974499803841E-2</v>
      </c>
      <c r="E14" s="10">
        <f t="shared" si="4"/>
        <v>0.91808470764617689</v>
      </c>
      <c r="F14" s="12">
        <f t="shared" si="5"/>
        <v>210.65</v>
      </c>
      <c r="G14" s="10">
        <f t="shared" si="6"/>
        <v>0.20827119421819434</v>
      </c>
      <c r="H14" s="12">
        <f t="shared" si="7"/>
        <v>361.05</v>
      </c>
      <c r="I14" s="10">
        <f t="shared" si="8"/>
        <v>-7.0297412128234871E-2</v>
      </c>
      <c r="J14" s="12">
        <f t="shared" si="9"/>
        <v>1325.1</v>
      </c>
      <c r="K14" s="10">
        <f t="shared" si="10"/>
        <v>0.38552264243666279</v>
      </c>
      <c r="L14" s="10">
        <f t="shared" si="11"/>
        <v>4.1359000000000004</v>
      </c>
      <c r="M14" s="10">
        <f t="shared" si="12"/>
        <v>2.5192833333333335</v>
      </c>
      <c r="R14" s="6">
        <v>174.34</v>
      </c>
      <c r="S14" s="6">
        <v>210.65</v>
      </c>
      <c r="T14" s="1">
        <f t="shared" si="0"/>
        <v>0.20827119421819434</v>
      </c>
      <c r="U14" s="6"/>
      <c r="V14" s="6">
        <v>388.35</v>
      </c>
      <c r="W14" s="6">
        <v>361.05</v>
      </c>
      <c r="X14" s="1">
        <f t="shared" si="1"/>
        <v>-7.0297412128234871E-2</v>
      </c>
      <c r="Y14" s="6"/>
      <c r="Z14" s="6">
        <v>956.39</v>
      </c>
      <c r="AA14" s="6">
        <v>1325.1</v>
      </c>
      <c r="AB14" s="1">
        <f t="shared" si="2"/>
        <v>0.38552264243666279</v>
      </c>
      <c r="AD14" s="1">
        <v>2.2320000000000002</v>
      </c>
      <c r="AE14" s="1">
        <v>2.3193000000000001</v>
      </c>
      <c r="AF14" s="1">
        <v>1.4336</v>
      </c>
      <c r="AG14" s="1">
        <v>1.3929</v>
      </c>
      <c r="AH14" s="1">
        <v>3.6019999999999999</v>
      </c>
      <c r="AI14" s="1">
        <v>4.1359000000000004</v>
      </c>
      <c r="AJ14" s="1">
        <f t="shared" si="13"/>
        <v>2.5192833333333335</v>
      </c>
      <c r="AM14" s="2">
        <v>50980</v>
      </c>
      <c r="AN14" s="2">
        <f t="shared" si="14"/>
        <v>53360</v>
      </c>
      <c r="AO14" s="1">
        <f t="shared" si="15"/>
        <v>4.6684974499803841E-2</v>
      </c>
      <c r="AP14" s="2">
        <v>48989</v>
      </c>
      <c r="AQ14" s="1">
        <f t="shared" si="16"/>
        <v>0.91808470764617689</v>
      </c>
    </row>
    <row r="15" spans="1:43" x14ac:dyDescent="0.3">
      <c r="A15" s="9" t="s">
        <v>5</v>
      </c>
      <c r="B15" s="10">
        <v>2.3872773973134131E-4</v>
      </c>
      <c r="C15" s="11">
        <v>340342</v>
      </c>
      <c r="D15" s="10">
        <f t="shared" si="3"/>
        <v>0.11677248937671245</v>
      </c>
      <c r="E15" s="10">
        <f t="shared" si="4"/>
        <v>0.89557268864847717</v>
      </c>
      <c r="F15" s="12">
        <f t="shared" si="5"/>
        <v>244.47</v>
      </c>
      <c r="G15" s="10">
        <f t="shared" si="6"/>
        <v>0.44845360824742264</v>
      </c>
      <c r="H15" s="12">
        <f t="shared" si="7"/>
        <v>495.01</v>
      </c>
      <c r="I15" s="10">
        <f t="shared" si="8"/>
        <v>2.173464332892993E-2</v>
      </c>
      <c r="J15" s="12">
        <f t="shared" si="9"/>
        <v>2555.63</v>
      </c>
      <c r="K15" s="10">
        <f t="shared" si="10"/>
        <v>0.29368855861419624</v>
      </c>
      <c r="L15" s="10">
        <f t="shared" si="11"/>
        <v>3.3454000000000002</v>
      </c>
      <c r="M15" s="10">
        <f t="shared" si="12"/>
        <v>2.2702333333333331</v>
      </c>
      <c r="R15" s="6">
        <v>168.78</v>
      </c>
      <c r="S15" s="6">
        <v>244.47</v>
      </c>
      <c r="T15" s="1">
        <f t="shared" si="0"/>
        <v>0.44845360824742264</v>
      </c>
      <c r="U15" s="6"/>
      <c r="V15" s="6">
        <v>484.48</v>
      </c>
      <c r="W15" s="6">
        <v>495.01</v>
      </c>
      <c r="X15" s="1">
        <f t="shared" si="1"/>
        <v>2.173464332892993E-2</v>
      </c>
      <c r="Y15" s="6"/>
      <c r="Z15" s="6">
        <v>1975.46</v>
      </c>
      <c r="AA15" s="6">
        <v>2555.63</v>
      </c>
      <c r="AB15" s="1">
        <f t="shared" si="2"/>
        <v>0.29368855861419624</v>
      </c>
      <c r="AD15" s="1">
        <v>2.0972</v>
      </c>
      <c r="AE15" s="1">
        <v>2.2046000000000001</v>
      </c>
      <c r="AF15" s="1">
        <v>1.5029999999999999</v>
      </c>
      <c r="AG15" s="1">
        <v>2.0127999999999999</v>
      </c>
      <c r="AH15" s="1">
        <v>2.4584000000000001</v>
      </c>
      <c r="AI15" s="1">
        <v>3.3454000000000002</v>
      </c>
      <c r="AJ15" s="1">
        <f t="shared" si="13"/>
        <v>2.2702333333333331</v>
      </c>
      <c r="AM15" s="2">
        <f>236220+68535</f>
        <v>304755</v>
      </c>
      <c r="AN15" s="2">
        <f t="shared" si="14"/>
        <v>340342</v>
      </c>
      <c r="AO15" s="1">
        <f t="shared" si="15"/>
        <v>0.11677248937671245</v>
      </c>
      <c r="AP15" s="2">
        <v>304801</v>
      </c>
      <c r="AQ15" s="1">
        <f t="shared" si="16"/>
        <v>0.89557268864847717</v>
      </c>
    </row>
    <row r="16" spans="1:43" x14ac:dyDescent="0.3">
      <c r="A16" s="9" t="s">
        <v>13</v>
      </c>
      <c r="B16" s="10">
        <v>-5.2828330497781248E-4</v>
      </c>
      <c r="C16" s="11">
        <v>65377</v>
      </c>
      <c r="D16" s="10">
        <f t="shared" si="3"/>
        <v>5.829124579124579E-2</v>
      </c>
      <c r="E16" s="10">
        <f t="shared" si="4"/>
        <v>0.90567018982210867</v>
      </c>
      <c r="F16" s="12">
        <f t="shared" si="5"/>
        <v>252.49</v>
      </c>
      <c r="G16" s="10">
        <f t="shared" si="6"/>
        <v>0.22973894408727849</v>
      </c>
      <c r="H16" s="12">
        <f t="shared" si="7"/>
        <v>555.14</v>
      </c>
      <c r="I16" s="10">
        <f t="shared" si="8"/>
        <v>0.18736364803011499</v>
      </c>
      <c r="J16" s="12">
        <f t="shared" si="9"/>
        <v>1561.11</v>
      </c>
      <c r="K16" s="10">
        <f t="shared" si="10"/>
        <v>0.21937902753368474</v>
      </c>
      <c r="L16" s="10">
        <f t="shared" si="11"/>
        <v>2.1461999999999999</v>
      </c>
      <c r="M16" s="10">
        <f t="shared" si="12"/>
        <v>1.9913333333333334</v>
      </c>
      <c r="R16" s="6">
        <v>205.32</v>
      </c>
      <c r="S16" s="6">
        <v>252.49</v>
      </c>
      <c r="T16" s="1">
        <f t="shared" si="0"/>
        <v>0.22973894408727849</v>
      </c>
      <c r="U16" s="6"/>
      <c r="V16" s="6">
        <v>467.54</v>
      </c>
      <c r="W16" s="6">
        <v>555.14</v>
      </c>
      <c r="X16" s="1">
        <f t="shared" si="1"/>
        <v>0.18736364803011499</v>
      </c>
      <c r="Y16" s="6"/>
      <c r="Z16" s="6">
        <v>1280.25</v>
      </c>
      <c r="AA16" s="6">
        <v>1561.11</v>
      </c>
      <c r="AB16" s="1">
        <f t="shared" si="2"/>
        <v>0.21937902753368474</v>
      </c>
      <c r="AD16" s="1">
        <v>1.6713</v>
      </c>
      <c r="AE16" s="1">
        <v>1.7821</v>
      </c>
      <c r="AF16" s="1">
        <v>2.8407</v>
      </c>
      <c r="AG16" s="1">
        <v>1.8987000000000001</v>
      </c>
      <c r="AH16" s="1">
        <v>1.609</v>
      </c>
      <c r="AI16" s="1">
        <v>2.1461999999999999</v>
      </c>
      <c r="AJ16" s="1">
        <f t="shared" si="13"/>
        <v>1.9913333333333334</v>
      </c>
      <c r="AM16" s="2">
        <v>61776</v>
      </c>
      <c r="AN16" s="2">
        <f t="shared" si="14"/>
        <v>65377</v>
      </c>
      <c r="AO16" s="1">
        <f t="shared" si="15"/>
        <v>5.829124579124579E-2</v>
      </c>
      <c r="AP16" s="2">
        <v>59210</v>
      </c>
      <c r="AQ16" s="1">
        <f t="shared" si="16"/>
        <v>0.90567018982210867</v>
      </c>
    </row>
    <row r="17" spans="1:43" x14ac:dyDescent="0.3">
      <c r="A17" s="9" t="s">
        <v>4</v>
      </c>
      <c r="B17" s="10">
        <v>-8.6018580178069985E-4</v>
      </c>
      <c r="C17" s="11">
        <v>309523</v>
      </c>
      <c r="D17" s="10">
        <f t="shared" si="3"/>
        <v>7.8454805822874785E-2</v>
      </c>
      <c r="E17" s="10">
        <f t="shared" si="4"/>
        <v>0.91168346132597577</v>
      </c>
      <c r="F17" s="12">
        <f t="shared" si="5"/>
        <v>234.64</v>
      </c>
      <c r="G17" s="10">
        <f t="shared" si="6"/>
        <v>0.56583249916583245</v>
      </c>
      <c r="H17" s="12">
        <f t="shared" si="7"/>
        <v>505.21</v>
      </c>
      <c r="I17" s="10">
        <f t="shared" si="8"/>
        <v>0.12944043280946094</v>
      </c>
      <c r="J17" s="12">
        <f t="shared" si="9"/>
        <v>1987.47</v>
      </c>
      <c r="K17" s="10">
        <f t="shared" si="10"/>
        <v>0.19576557226142996</v>
      </c>
      <c r="L17" s="10">
        <f t="shared" si="11"/>
        <v>2.149</v>
      </c>
      <c r="M17" s="10">
        <f t="shared" si="12"/>
        <v>1.8190333333333335</v>
      </c>
      <c r="R17" s="6">
        <v>149.85</v>
      </c>
      <c r="S17" s="6">
        <v>234.64</v>
      </c>
      <c r="T17" s="1">
        <f t="shared" si="0"/>
        <v>0.56583249916583245</v>
      </c>
      <c r="U17" s="6"/>
      <c r="V17" s="6">
        <v>447.31</v>
      </c>
      <c r="W17" s="6">
        <v>505.21</v>
      </c>
      <c r="X17" s="1">
        <f t="shared" si="1"/>
        <v>0.12944043280946094</v>
      </c>
      <c r="Y17" s="6"/>
      <c r="Z17" s="6">
        <v>1662.09</v>
      </c>
      <c r="AA17" s="6">
        <v>1987.47</v>
      </c>
      <c r="AB17" s="1">
        <f t="shared" si="2"/>
        <v>0.19576557226142996</v>
      </c>
      <c r="AD17" s="1">
        <v>1.8292999999999999</v>
      </c>
      <c r="AE17" s="1">
        <v>1.7264999999999999</v>
      </c>
      <c r="AF17" s="1">
        <v>1.2853000000000001</v>
      </c>
      <c r="AG17" s="1">
        <v>2.0716999999999999</v>
      </c>
      <c r="AH17" s="1">
        <v>1.8524</v>
      </c>
      <c r="AI17" s="1">
        <v>2.149</v>
      </c>
      <c r="AJ17" s="1">
        <f t="shared" si="13"/>
        <v>1.8190333333333335</v>
      </c>
      <c r="AM17" s="2">
        <v>287006</v>
      </c>
      <c r="AN17" s="2">
        <f t="shared" si="14"/>
        <v>309523</v>
      </c>
      <c r="AO17" s="1">
        <f t="shared" si="15"/>
        <v>7.8454805822874785E-2</v>
      </c>
      <c r="AP17" s="2">
        <v>282187</v>
      </c>
      <c r="AQ17" s="1">
        <f t="shared" si="16"/>
        <v>0.91168346132597577</v>
      </c>
    </row>
    <row r="18" spans="1:43" x14ac:dyDescent="0.3">
      <c r="A18" s="9" t="s">
        <v>3</v>
      </c>
      <c r="B18" s="10">
        <v>-1.4744406388939497E-3</v>
      </c>
      <c r="C18" s="11">
        <v>237174</v>
      </c>
      <c r="D18" s="10">
        <f t="shared" si="3"/>
        <v>2.013393951645856E-2</v>
      </c>
      <c r="E18" s="10">
        <f t="shared" si="4"/>
        <v>0.91385227723106244</v>
      </c>
      <c r="F18" s="12">
        <f t="shared" si="5"/>
        <v>217.04</v>
      </c>
      <c r="G18" s="10">
        <f t="shared" si="6"/>
        <v>0.3636592108569992</v>
      </c>
      <c r="H18" s="12">
        <f t="shared" si="7"/>
        <v>465.14</v>
      </c>
      <c r="I18" s="10">
        <f t="shared" si="8"/>
        <v>0.22125659673904477</v>
      </c>
      <c r="J18" s="12">
        <f t="shared" si="9"/>
        <v>1697.1</v>
      </c>
      <c r="K18" s="10">
        <f t="shared" si="10"/>
        <v>0.30850128760659368</v>
      </c>
      <c r="L18" s="10">
        <f t="shared" si="11"/>
        <v>2.8820999999999999</v>
      </c>
      <c r="M18" s="10">
        <f t="shared" si="12"/>
        <v>1.9326999999999999</v>
      </c>
      <c r="R18" s="6">
        <v>159.16</v>
      </c>
      <c r="S18" s="6">
        <v>217.04</v>
      </c>
      <c r="T18" s="1">
        <f t="shared" si="0"/>
        <v>0.3636592108569992</v>
      </c>
      <c r="U18" s="6"/>
      <c r="V18" s="6">
        <v>380.87</v>
      </c>
      <c r="W18" s="6">
        <v>465.14</v>
      </c>
      <c r="X18" s="1">
        <f t="shared" si="1"/>
        <v>0.22125659673904477</v>
      </c>
      <c r="Y18" s="6"/>
      <c r="Z18" s="6">
        <v>1296.98</v>
      </c>
      <c r="AA18" s="6">
        <v>1697.1</v>
      </c>
      <c r="AB18" s="1">
        <f t="shared" si="2"/>
        <v>0.30850128760659368</v>
      </c>
      <c r="AD18" s="1">
        <v>1.8378000000000001</v>
      </c>
      <c r="AE18" s="1">
        <v>1.8823000000000001</v>
      </c>
      <c r="AF18" s="1">
        <v>1.9177999999999999</v>
      </c>
      <c r="AG18" s="1">
        <v>1.5774999999999999</v>
      </c>
      <c r="AH18" s="1">
        <v>1.4986999999999999</v>
      </c>
      <c r="AI18" s="1">
        <v>2.8820999999999999</v>
      </c>
      <c r="AJ18" s="1">
        <f t="shared" si="13"/>
        <v>1.9326999999999999</v>
      </c>
      <c r="AM18" s="2">
        <v>232493</v>
      </c>
      <c r="AN18" s="2">
        <f t="shared" si="14"/>
        <v>237174</v>
      </c>
      <c r="AO18" s="1">
        <f t="shared" si="15"/>
        <v>2.013393951645856E-2</v>
      </c>
      <c r="AP18" s="2">
        <v>216742</v>
      </c>
      <c r="AQ18" s="1">
        <f t="shared" si="16"/>
        <v>0.91385227723106244</v>
      </c>
    </row>
    <row r="19" spans="1:43" x14ac:dyDescent="0.3">
      <c r="A19" s="9" t="s">
        <v>2</v>
      </c>
      <c r="B19" s="10">
        <v>-1.9015787080751967E-3</v>
      </c>
      <c r="C19" s="11">
        <v>149739</v>
      </c>
      <c r="D19" s="10">
        <f t="shared" si="3"/>
        <v>5.3720840223778189E-2</v>
      </c>
      <c r="E19" s="10">
        <f t="shared" si="4"/>
        <v>0.90846072165568093</v>
      </c>
      <c r="F19" s="12">
        <f t="shared" si="5"/>
        <v>208.64</v>
      </c>
      <c r="G19" s="10">
        <f t="shared" si="6"/>
        <v>0.17022827976891577</v>
      </c>
      <c r="H19" s="12">
        <f t="shared" si="7"/>
        <v>432.43</v>
      </c>
      <c r="I19" s="10">
        <f t="shared" si="8"/>
        <v>0.12197083700897719</v>
      </c>
      <c r="J19" s="12">
        <f t="shared" si="9"/>
        <v>1551.44</v>
      </c>
      <c r="K19" s="10">
        <f t="shared" si="10"/>
        <v>0.25090909090909097</v>
      </c>
      <c r="L19" s="10">
        <f t="shared" si="11"/>
        <v>1.5638000000000001</v>
      </c>
      <c r="M19" s="10">
        <f t="shared" si="12"/>
        <v>1.7072666666666667</v>
      </c>
      <c r="R19" s="6">
        <v>178.29</v>
      </c>
      <c r="S19" s="6">
        <v>208.64</v>
      </c>
      <c r="T19" s="1">
        <f t="shared" si="0"/>
        <v>0.17022827976891577</v>
      </c>
      <c r="U19" s="6"/>
      <c r="V19" s="6">
        <v>385.42</v>
      </c>
      <c r="W19" s="6">
        <v>432.43</v>
      </c>
      <c r="X19" s="1">
        <f t="shared" si="1"/>
        <v>0.12197083700897719</v>
      </c>
      <c r="Y19" s="6"/>
      <c r="Z19" s="6">
        <v>1240.25</v>
      </c>
      <c r="AA19" s="6">
        <v>1551.44</v>
      </c>
      <c r="AB19" s="1">
        <f t="shared" si="2"/>
        <v>0.25090909090909097</v>
      </c>
      <c r="AD19" s="1">
        <v>1.7774000000000001</v>
      </c>
      <c r="AE19" s="1">
        <v>1.7992999999999999</v>
      </c>
      <c r="AF19" s="1">
        <v>1.7064999999999999</v>
      </c>
      <c r="AG19" s="1">
        <v>1.6659999999999999</v>
      </c>
      <c r="AH19" s="1">
        <v>1.7305999999999999</v>
      </c>
      <c r="AI19" s="1">
        <v>1.5638000000000001</v>
      </c>
      <c r="AJ19" s="1">
        <f t="shared" si="13"/>
        <v>1.7072666666666667</v>
      </c>
      <c r="AM19" s="2">
        <v>142105</v>
      </c>
      <c r="AN19" s="2">
        <f t="shared" si="14"/>
        <v>149739</v>
      </c>
      <c r="AO19" s="1">
        <f t="shared" si="15"/>
        <v>5.3720840223778189E-2</v>
      </c>
      <c r="AP19" s="2">
        <v>136032</v>
      </c>
      <c r="AQ19" s="1">
        <f t="shared" si="16"/>
        <v>0.90846072165568093</v>
      </c>
    </row>
    <row r="20" spans="1:43" x14ac:dyDescent="0.3">
      <c r="A20" s="9" t="s">
        <v>14</v>
      </c>
      <c r="B20" s="10">
        <v>-2.4958087783336822E-3</v>
      </c>
      <c r="C20" s="11">
        <v>46879</v>
      </c>
      <c r="D20" s="10">
        <f t="shared" si="3"/>
        <v>8.5991613964370925E-2</v>
      </c>
      <c r="E20" s="10">
        <f t="shared" si="4"/>
        <v>0.90496810938799888</v>
      </c>
      <c r="F20" s="12">
        <f t="shared" si="5"/>
        <v>298.74</v>
      </c>
      <c r="G20" s="10">
        <f t="shared" si="6"/>
        <v>-0.16711274673803947</v>
      </c>
      <c r="H20" s="12">
        <f t="shared" si="7"/>
        <v>537.59</v>
      </c>
      <c r="I20" s="10">
        <f t="shared" si="8"/>
        <v>9.8243105209397413E-2</v>
      </c>
      <c r="J20" s="12">
        <f t="shared" si="9"/>
        <v>1435.52</v>
      </c>
      <c r="K20" s="10">
        <f t="shared" si="10"/>
        <v>4.4143639577256866E-2</v>
      </c>
      <c r="L20" s="10">
        <f t="shared" si="11"/>
        <v>1.4758</v>
      </c>
      <c r="M20" s="10">
        <f t="shared" si="12"/>
        <v>1.6328499999999997</v>
      </c>
      <c r="R20" s="6">
        <v>358.68</v>
      </c>
      <c r="S20" s="6">
        <v>298.74</v>
      </c>
      <c r="T20" s="1">
        <f t="shared" si="0"/>
        <v>-0.16711274673803947</v>
      </c>
      <c r="U20" s="6"/>
      <c r="V20" s="6">
        <v>489.5</v>
      </c>
      <c r="W20" s="6">
        <v>537.59</v>
      </c>
      <c r="X20" s="1">
        <f t="shared" si="1"/>
        <v>9.8243105209397413E-2</v>
      </c>
      <c r="Y20" s="6"/>
      <c r="Z20" s="6">
        <v>1374.83</v>
      </c>
      <c r="AA20" s="6">
        <v>1435.52</v>
      </c>
      <c r="AB20" s="1">
        <f t="shared" si="2"/>
        <v>4.4143639577256866E-2</v>
      </c>
      <c r="AD20" s="1">
        <v>1.5014000000000001</v>
      </c>
      <c r="AE20" s="1">
        <v>1.7929999999999999</v>
      </c>
      <c r="AF20" s="1">
        <v>1.8414999999999999</v>
      </c>
      <c r="AG20" s="1">
        <v>1.6854</v>
      </c>
      <c r="AH20" s="1">
        <v>1.5</v>
      </c>
      <c r="AI20" s="1">
        <v>1.4758</v>
      </c>
      <c r="AJ20" s="1">
        <f t="shared" si="13"/>
        <v>1.6328499999999997</v>
      </c>
      <c r="AM20" s="2">
        <v>43167</v>
      </c>
      <c r="AN20" s="2">
        <f t="shared" si="14"/>
        <v>46879</v>
      </c>
      <c r="AO20" s="1">
        <f t="shared" si="15"/>
        <v>8.5991613964370925E-2</v>
      </c>
      <c r="AP20" s="2">
        <v>42424</v>
      </c>
      <c r="AQ20" s="1">
        <f t="shared" si="16"/>
        <v>0.90496810938799888</v>
      </c>
    </row>
    <row r="21" spans="1:43" x14ac:dyDescent="0.3">
      <c r="A21" s="9" t="s">
        <v>12</v>
      </c>
      <c r="B21" s="10">
        <v>-3.0128818004857192E-3</v>
      </c>
      <c r="C21" s="11">
        <v>51548</v>
      </c>
      <c r="D21" s="10">
        <f t="shared" si="3"/>
        <v>8.0217937971500425E-2</v>
      </c>
      <c r="E21" s="10">
        <f t="shared" si="4"/>
        <v>0.91481725770155975</v>
      </c>
      <c r="F21" s="12">
        <f t="shared" si="5"/>
        <v>266.86</v>
      </c>
      <c r="G21" s="10">
        <f t="shared" si="6"/>
        <v>0.18752224991100042</v>
      </c>
      <c r="H21" s="12">
        <f t="shared" si="7"/>
        <v>521.65</v>
      </c>
      <c r="I21" s="10">
        <f t="shared" si="8"/>
        <v>1.053834679684613E-2</v>
      </c>
      <c r="J21" s="12">
        <f t="shared" si="9"/>
        <v>2494.31</v>
      </c>
      <c r="K21" s="10">
        <f t="shared" si="10"/>
        <v>0.39316573483989509</v>
      </c>
      <c r="L21" s="10">
        <f t="shared" si="11"/>
        <v>2.4055</v>
      </c>
      <c r="M21" s="10">
        <f t="shared" si="12"/>
        <v>2.7686666666666668</v>
      </c>
      <c r="R21" s="6">
        <v>224.72</v>
      </c>
      <c r="S21" s="6">
        <v>266.86</v>
      </c>
      <c r="T21" s="1">
        <f t="shared" si="0"/>
        <v>0.18752224991100042</v>
      </c>
      <c r="U21" s="6"/>
      <c r="V21" s="6">
        <v>516.21</v>
      </c>
      <c r="W21" s="6">
        <v>521.65</v>
      </c>
      <c r="X21" s="1">
        <f t="shared" si="1"/>
        <v>1.053834679684613E-2</v>
      </c>
      <c r="Y21" s="6"/>
      <c r="Z21" s="6">
        <v>1790.39</v>
      </c>
      <c r="AA21" s="6">
        <v>2494.31</v>
      </c>
      <c r="AB21" s="1">
        <f t="shared" si="2"/>
        <v>0.39316573483989509</v>
      </c>
      <c r="AD21" s="1">
        <v>1.9903999999999999</v>
      </c>
      <c r="AE21" s="1">
        <v>2.2559</v>
      </c>
      <c r="AF21" s="1">
        <v>2.5377999999999998</v>
      </c>
      <c r="AG21" s="1">
        <v>2.5771999999999999</v>
      </c>
      <c r="AH21" s="1">
        <v>4.8452000000000002</v>
      </c>
      <c r="AI21" s="1">
        <v>2.4055</v>
      </c>
      <c r="AJ21" s="1">
        <f t="shared" si="13"/>
        <v>2.7686666666666668</v>
      </c>
      <c r="AM21" s="2">
        <v>47720</v>
      </c>
      <c r="AN21" s="2">
        <f t="shared" si="14"/>
        <v>51548</v>
      </c>
      <c r="AO21" s="1">
        <f t="shared" si="15"/>
        <v>8.0217937971500425E-2</v>
      </c>
      <c r="AP21" s="2">
        <v>47157</v>
      </c>
      <c r="AQ21" s="1">
        <f t="shared" si="16"/>
        <v>0.91481725770155975</v>
      </c>
    </row>
    <row r="22" spans="1:43" x14ac:dyDescent="0.3">
      <c r="A22" s="9" t="s">
        <v>18</v>
      </c>
      <c r="B22" s="10">
        <v>-6.6652422630799875E-3</v>
      </c>
      <c r="C22" s="11">
        <v>50986</v>
      </c>
      <c r="D22" s="10">
        <f t="shared" si="3"/>
        <v>1.5758541687419067E-2</v>
      </c>
      <c r="E22" s="10">
        <f t="shared" si="4"/>
        <v>0.89967834307456951</v>
      </c>
      <c r="F22" s="12">
        <f t="shared" si="5"/>
        <v>289.67</v>
      </c>
      <c r="G22" s="10">
        <f t="shared" si="6"/>
        <v>0.10186770131994383</v>
      </c>
      <c r="H22" s="12">
        <f t="shared" si="7"/>
        <v>564.86</v>
      </c>
      <c r="I22" s="10">
        <f t="shared" si="8"/>
        <v>2.3167351966236097E-2</v>
      </c>
      <c r="J22" s="12">
        <f t="shared" si="9"/>
        <v>2038.52</v>
      </c>
      <c r="K22" s="10">
        <f t="shared" si="10"/>
        <v>0.22128495770327583</v>
      </c>
      <c r="L22" s="10">
        <f t="shared" si="11"/>
        <v>1.5926</v>
      </c>
      <c r="M22" s="10">
        <f t="shared" si="12"/>
        <v>1.7961833333333335</v>
      </c>
      <c r="R22" s="6">
        <v>262.89</v>
      </c>
      <c r="S22" s="6">
        <v>289.67</v>
      </c>
      <c r="T22" s="1">
        <f t="shared" si="0"/>
        <v>0.10186770131994383</v>
      </c>
      <c r="U22" s="6"/>
      <c r="V22" s="6">
        <v>552.07000000000005</v>
      </c>
      <c r="W22" s="6">
        <v>564.86</v>
      </c>
      <c r="X22" s="1">
        <f t="shared" si="1"/>
        <v>2.3167351966236097E-2</v>
      </c>
      <c r="Y22" s="6"/>
      <c r="Z22" s="6">
        <v>1669.16</v>
      </c>
      <c r="AA22" s="6">
        <v>2038.52</v>
      </c>
      <c r="AB22" s="1">
        <f t="shared" si="2"/>
        <v>0.22128495770327583</v>
      </c>
      <c r="AD22" s="1">
        <v>2.5032000000000001</v>
      </c>
      <c r="AE22" s="1">
        <v>1.9915</v>
      </c>
      <c r="AF22" s="1">
        <v>1.5471999999999999</v>
      </c>
      <c r="AG22" s="1">
        <v>1.7668999999999999</v>
      </c>
      <c r="AH22" s="1">
        <v>1.3756999999999999</v>
      </c>
      <c r="AI22" s="1">
        <v>1.5926</v>
      </c>
      <c r="AJ22" s="1">
        <f t="shared" si="13"/>
        <v>1.7961833333333335</v>
      </c>
      <c r="AM22" s="2">
        <f>34704+15491</f>
        <v>50195</v>
      </c>
      <c r="AN22" s="2">
        <f t="shared" si="14"/>
        <v>50986</v>
      </c>
      <c r="AO22" s="1">
        <f t="shared" si="15"/>
        <v>1.5758541687419067E-2</v>
      </c>
      <c r="AP22" s="2">
        <v>45871</v>
      </c>
      <c r="AQ22" s="1">
        <f t="shared" si="16"/>
        <v>0.89967834307456951</v>
      </c>
    </row>
    <row r="23" spans="1:43" x14ac:dyDescent="0.3">
      <c r="A23" s="9" t="s">
        <v>11</v>
      </c>
      <c r="B23" s="10">
        <v>-7.5620609373075499E-3</v>
      </c>
      <c r="C23" s="11">
        <v>53386</v>
      </c>
      <c r="D23" s="10">
        <f t="shared" si="3"/>
        <v>7.7242826587029342E-2</v>
      </c>
      <c r="E23" s="10">
        <f t="shared" si="4"/>
        <v>0.8846514067358483</v>
      </c>
      <c r="F23" s="12">
        <f t="shared" si="5"/>
        <v>219.96</v>
      </c>
      <c r="G23" s="10">
        <f t="shared" si="6"/>
        <v>0.25390491392087577</v>
      </c>
      <c r="H23" s="12">
        <f t="shared" si="7"/>
        <v>639.53</v>
      </c>
      <c r="I23" s="10">
        <f t="shared" si="8"/>
        <v>0.23956738317213583</v>
      </c>
      <c r="J23" s="12">
        <f t="shared" si="9"/>
        <v>3227.03</v>
      </c>
      <c r="K23" s="10">
        <f t="shared" si="10"/>
        <v>0.71500013286211572</v>
      </c>
      <c r="L23" s="10">
        <f t="shared" si="11"/>
        <v>2.2111999999999998</v>
      </c>
      <c r="M23" s="10">
        <f t="shared" si="12"/>
        <v>2.8264666666666667</v>
      </c>
      <c r="R23" s="6">
        <v>175.42</v>
      </c>
      <c r="S23" s="6">
        <v>219.96</v>
      </c>
      <c r="T23" s="1">
        <f t="shared" si="0"/>
        <v>0.25390491392087577</v>
      </c>
      <c r="U23" s="6"/>
      <c r="V23" s="6">
        <v>515.92999999999995</v>
      </c>
      <c r="W23" s="6">
        <v>639.53</v>
      </c>
      <c r="X23" s="1">
        <f t="shared" si="1"/>
        <v>0.23956738317213583</v>
      </c>
      <c r="Y23" s="6"/>
      <c r="Z23" s="6">
        <v>1881.65</v>
      </c>
      <c r="AA23" s="6">
        <v>3227.03</v>
      </c>
      <c r="AB23" s="1">
        <f t="shared" si="2"/>
        <v>0.71500013286211572</v>
      </c>
      <c r="AD23" s="1">
        <v>1.9646999999999999</v>
      </c>
      <c r="AE23" s="1">
        <v>2.2724000000000002</v>
      </c>
      <c r="AF23" s="1">
        <v>2.5474000000000001</v>
      </c>
      <c r="AG23" s="1">
        <v>3.3083</v>
      </c>
      <c r="AH23" s="1">
        <v>4.6547999999999998</v>
      </c>
      <c r="AI23" s="1">
        <v>2.2111999999999998</v>
      </c>
      <c r="AJ23" s="1">
        <f t="shared" si="13"/>
        <v>2.8264666666666667</v>
      </c>
      <c r="AM23" s="2">
        <v>49558</v>
      </c>
      <c r="AN23" s="2">
        <f t="shared" si="14"/>
        <v>53386</v>
      </c>
      <c r="AO23" s="1">
        <f t="shared" si="15"/>
        <v>7.7242826587029342E-2</v>
      </c>
      <c r="AP23" s="2">
        <v>47228</v>
      </c>
      <c r="AQ23" s="1">
        <f t="shared" si="16"/>
        <v>0.8846514067358483</v>
      </c>
    </row>
    <row r="24" spans="1:43" x14ac:dyDescent="0.3">
      <c r="A24" s="9" t="s">
        <v>0</v>
      </c>
      <c r="B24" s="10">
        <v>-2.2443518812731836E-2</v>
      </c>
      <c r="C24" s="11">
        <v>1221036</v>
      </c>
      <c r="D24" s="10">
        <f t="shared" si="3"/>
        <v>4.0632031090202497E-2</v>
      </c>
      <c r="E24" s="10">
        <f t="shared" si="4"/>
        <v>0.90231655741517858</v>
      </c>
      <c r="F24" s="12">
        <f t="shared" si="5"/>
        <v>439.77</v>
      </c>
      <c r="G24" s="10">
        <f t="shared" si="6"/>
        <v>7.1851617148845845E-2</v>
      </c>
      <c r="H24" s="12">
        <f t="shared" si="7"/>
        <v>1032.8599999999999</v>
      </c>
      <c r="I24" s="10">
        <f t="shared" si="8"/>
        <v>0.18520643517774751</v>
      </c>
      <c r="J24" s="12">
        <f t="shared" si="9"/>
        <v>4811.59</v>
      </c>
      <c r="K24" s="10">
        <f t="shared" si="10"/>
        <v>0.43073912952979615</v>
      </c>
      <c r="L24" s="10">
        <f t="shared" si="11"/>
        <v>2.4582999999999999</v>
      </c>
      <c r="M24" s="10">
        <f t="shared" si="12"/>
        <v>2.2777333333333334</v>
      </c>
      <c r="R24" s="6">
        <v>410.29</v>
      </c>
      <c r="S24" s="6">
        <v>439.77</v>
      </c>
      <c r="T24" s="1">
        <f t="shared" si="0"/>
        <v>7.1851617148845845E-2</v>
      </c>
      <c r="U24" s="6"/>
      <c r="V24" s="6">
        <v>871.46</v>
      </c>
      <c r="W24" s="6">
        <v>1032.8599999999999</v>
      </c>
      <c r="X24" s="1">
        <f t="shared" si="1"/>
        <v>0.18520643517774751</v>
      </c>
      <c r="Y24" s="6"/>
      <c r="Z24" s="6">
        <v>3363.01</v>
      </c>
      <c r="AA24" s="6">
        <v>4811.59</v>
      </c>
      <c r="AB24" s="1">
        <f t="shared" si="2"/>
        <v>0.43073912952979615</v>
      </c>
      <c r="AD24" s="1">
        <v>1.8655999999999999</v>
      </c>
      <c r="AE24" s="1">
        <v>2.032</v>
      </c>
      <c r="AF24" s="1">
        <v>2.2717999999999998</v>
      </c>
      <c r="AG24" s="1">
        <v>2.4923000000000002</v>
      </c>
      <c r="AH24" s="1">
        <v>2.5464000000000002</v>
      </c>
      <c r="AI24" s="1">
        <v>2.4582999999999999</v>
      </c>
      <c r="AJ24" s="1">
        <f t="shared" si="13"/>
        <v>2.2777333333333334</v>
      </c>
      <c r="AM24" s="2">
        <v>1173360</v>
      </c>
      <c r="AN24" s="2">
        <f t="shared" si="14"/>
        <v>1221036</v>
      </c>
      <c r="AO24" s="1">
        <f t="shared" si="15"/>
        <v>4.0632031090202497E-2</v>
      </c>
      <c r="AP24" s="2">
        <v>1101761</v>
      </c>
      <c r="AQ24" s="1">
        <f t="shared" si="16"/>
        <v>0.90231655741517858</v>
      </c>
    </row>
    <row r="25" spans="1:43" x14ac:dyDescent="0.3">
      <c r="A25" s="9" t="s">
        <v>1</v>
      </c>
      <c r="B25" s="10">
        <v>-2.4684307155479417E-2</v>
      </c>
      <c r="C25" s="11">
        <v>718609</v>
      </c>
      <c r="D25" s="10">
        <f t="shared" si="3"/>
        <v>5.6913163890085938E-2</v>
      </c>
      <c r="E25" s="10">
        <f t="shared" si="4"/>
        <v>0.887701100320202</v>
      </c>
      <c r="F25" s="12">
        <f t="shared" si="5"/>
        <v>338.71</v>
      </c>
      <c r="G25" s="10">
        <f t="shared" si="6"/>
        <v>0.46875677550843398</v>
      </c>
      <c r="H25" s="12">
        <f t="shared" si="7"/>
        <v>759.44</v>
      </c>
      <c r="I25" s="10">
        <f t="shared" si="8"/>
        <v>0.10841263354544937</v>
      </c>
      <c r="J25" s="12">
        <f t="shared" si="9"/>
        <v>3602.32</v>
      </c>
      <c r="K25" s="10">
        <f t="shared" si="10"/>
        <v>0.37388253241800157</v>
      </c>
      <c r="L25" s="10">
        <f t="shared" si="11"/>
        <v>2.1991999999999998</v>
      </c>
      <c r="M25" s="10">
        <f t="shared" si="12"/>
        <v>2.2319833333333334</v>
      </c>
      <c r="R25" s="6">
        <v>230.61</v>
      </c>
      <c r="S25" s="6">
        <v>338.71</v>
      </c>
      <c r="T25" s="1">
        <f t="shared" si="0"/>
        <v>0.46875677550843398</v>
      </c>
      <c r="U25" s="6"/>
      <c r="V25" s="6">
        <v>685.16</v>
      </c>
      <c r="W25" s="6">
        <v>759.44</v>
      </c>
      <c r="X25" s="1">
        <f t="shared" si="1"/>
        <v>0.10841263354544937</v>
      </c>
      <c r="Y25" s="6"/>
      <c r="Z25" s="6">
        <v>2622</v>
      </c>
      <c r="AA25" s="6">
        <v>3602.32</v>
      </c>
      <c r="AB25" s="1">
        <f t="shared" si="2"/>
        <v>0.37388253241800157</v>
      </c>
      <c r="AD25" s="1">
        <v>2.2159</v>
      </c>
      <c r="AE25" s="1">
        <v>1.5294000000000001</v>
      </c>
      <c r="AF25" s="1">
        <v>1.6796</v>
      </c>
      <c r="AG25" s="1">
        <v>2.5535999999999999</v>
      </c>
      <c r="AH25" s="1">
        <v>3.2141999999999999</v>
      </c>
      <c r="AI25" s="1">
        <v>2.1991999999999998</v>
      </c>
      <c r="AJ25" s="1">
        <f t="shared" si="13"/>
        <v>2.2319833333333334</v>
      </c>
      <c r="AM25" s="2">
        <v>679913</v>
      </c>
      <c r="AN25" s="2">
        <f t="shared" si="14"/>
        <v>718609</v>
      </c>
      <c r="AO25" s="1">
        <f t="shared" si="15"/>
        <v>5.6913163890085938E-2</v>
      </c>
      <c r="AP25" s="2">
        <v>637910</v>
      </c>
      <c r="AQ25" s="1">
        <f t="shared" si="16"/>
        <v>0.887701100320202</v>
      </c>
    </row>
    <row r="26" spans="1:43" x14ac:dyDescent="0.3">
      <c r="A26" s="9"/>
      <c r="B26" s="9"/>
      <c r="C26" s="11"/>
      <c r="D26" s="11"/>
      <c r="E26" s="10"/>
      <c r="F26" s="9"/>
      <c r="G26" s="9"/>
      <c r="H26" s="9"/>
      <c r="I26" s="9"/>
      <c r="J26" s="9"/>
      <c r="K26" s="9"/>
      <c r="L26" s="9"/>
      <c r="M26" s="9"/>
      <c r="R26" s="6"/>
      <c r="S26" s="6"/>
      <c r="T26" s="1"/>
      <c r="U26" s="6"/>
      <c r="V26" s="6"/>
      <c r="W26" s="6"/>
      <c r="X26" s="1"/>
      <c r="Y26" s="6"/>
      <c r="Z26" s="6"/>
      <c r="AA26" s="6"/>
      <c r="AB26" s="1"/>
      <c r="AF26" s="1"/>
    </row>
    <row r="27" spans="1:43" x14ac:dyDescent="0.3">
      <c r="A27" s="9" t="s">
        <v>30</v>
      </c>
      <c r="B27" s="10">
        <f>AVERAGE(B6:B25)</f>
        <v>3.2361728622238678E-4</v>
      </c>
      <c r="C27" s="11"/>
      <c r="D27" s="10">
        <f t="shared" ref="D27:K27" si="17">AVERAGE(D6:D25)</f>
        <v>6.0984562400761652E-2</v>
      </c>
      <c r="E27" s="10">
        <f t="shared" si="17"/>
        <v>0.90455858474980988</v>
      </c>
      <c r="F27" s="12">
        <f t="shared" si="17"/>
        <v>255.96649999999994</v>
      </c>
      <c r="G27" s="10">
        <f t="shared" si="17"/>
        <v>0.22741360133788291</v>
      </c>
      <c r="H27" s="12">
        <f t="shared" si="17"/>
        <v>548.41200000000015</v>
      </c>
      <c r="I27" s="10">
        <f t="shared" si="17"/>
        <v>9.602647697834675E-2</v>
      </c>
      <c r="J27" s="12">
        <f t="shared" si="17"/>
        <v>2230.3085000000001</v>
      </c>
      <c r="K27" s="10">
        <f t="shared" si="17"/>
        <v>0.26343531437491935</v>
      </c>
      <c r="L27" s="10">
        <f>+AI27</f>
        <v>2.3315099999999993</v>
      </c>
      <c r="M27" s="10">
        <f>+AJ27</f>
        <v>2.0487233333333337</v>
      </c>
      <c r="R27" s="6">
        <f>AVERAGE(R6:R25)</f>
        <v>216.69499999999999</v>
      </c>
      <c r="S27" s="6">
        <f>AVERAGE(S6:S25)</f>
        <v>255.96649999999994</v>
      </c>
      <c r="T27" s="1">
        <f>AVERAGE(T6:T25)</f>
        <v>0.22741360133788291</v>
      </c>
      <c r="U27" s="6"/>
      <c r="V27" s="6">
        <f>AVERAGE(V6:V25)</f>
        <v>502.05550000000005</v>
      </c>
      <c r="W27" s="6">
        <f>AVERAGE(W6:W25)</f>
        <v>548.41200000000015</v>
      </c>
      <c r="X27" s="1">
        <f>AVERAGE(X6:X25)</f>
        <v>9.602647697834675E-2</v>
      </c>
      <c r="Y27" s="6"/>
      <c r="Z27" s="6">
        <f>AVERAGE(Z6:Z25)</f>
        <v>1760.6869999999999</v>
      </c>
      <c r="AA27" s="6">
        <f>AVERAGE(AA6:AA25)</f>
        <v>2230.3085000000001</v>
      </c>
      <c r="AB27" s="1">
        <f>AVERAGE(AB6:AB25)</f>
        <v>0.26343531437491935</v>
      </c>
      <c r="AD27" s="1">
        <f>AVERAGE(AD6:AD25)</f>
        <v>1.83107</v>
      </c>
      <c r="AE27" s="1">
        <f t="shared" ref="AE27:AH27" si="18">AVERAGE(AE6:AE25)</f>
        <v>1.8192150000000002</v>
      </c>
      <c r="AF27" s="1">
        <f>AVERAGE(AF6:AF26)</f>
        <v>1.8690399999999996</v>
      </c>
      <c r="AG27" s="1">
        <f t="shared" si="18"/>
        <v>2.0537650000000007</v>
      </c>
      <c r="AH27" s="1">
        <f t="shared" si="18"/>
        <v>2.38774</v>
      </c>
      <c r="AI27" s="1">
        <f>AVERAGE(AI6:AI25)</f>
        <v>2.3315099999999993</v>
      </c>
      <c r="AJ27" s="1">
        <f>AVERAGE(AJ6:AJ25)</f>
        <v>2.0487233333333337</v>
      </c>
      <c r="AM27" s="2">
        <f>SUM(AM6:AM25)</f>
        <v>3867598</v>
      </c>
      <c r="AN27" s="2">
        <f>SUM(AN6:AN25)</f>
        <v>4093479</v>
      </c>
      <c r="AO27" s="1">
        <f t="shared" si="15"/>
        <v>5.8403432828334281E-2</v>
      </c>
      <c r="AP27" s="2">
        <f>SUM(AP6:AP25)</f>
        <v>3690924</v>
      </c>
      <c r="AQ27" s="1">
        <f t="shared" si="16"/>
        <v>0.90165944420381783</v>
      </c>
    </row>
  </sheetData>
  <sortState ref="A3:C22">
    <sortCondition descending="1" ref="B3:B22"/>
  </sortState>
  <mergeCells count="7">
    <mergeCell ref="L4:M4"/>
    <mergeCell ref="H4:I4"/>
    <mergeCell ref="A4:A5"/>
    <mergeCell ref="B4:B5"/>
    <mergeCell ref="C4:E4"/>
    <mergeCell ref="F4:G4"/>
    <mergeCell ref="J4:K4"/>
  </mergeCells>
  <pageMargins left="0.7" right="0.7" top="0.75" bottom="0.75" header="0.3" footer="0.3"/>
  <pageSetup scale="2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2014-07-30T00:05:01Z</cp:lastPrinted>
  <dcterms:created xsi:type="dcterms:W3CDTF">2014-07-24T14:52:16Z</dcterms:created>
  <dcterms:modified xsi:type="dcterms:W3CDTF">2014-08-13T01:20:09Z</dcterms:modified>
</cp:coreProperties>
</file>