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bookViews>
    <workbookView xWindow="360" yWindow="240" windowWidth="20952" windowHeight="9852" activeTab="2"/>
  </bookViews>
  <sheets>
    <sheet name="Affidavit &amp; Summary" sheetId="1" r:id="rId1"/>
    <sheet name="Fees &amp; Disbursements" sheetId="2" r:id="rId2"/>
    <sheet name="Fees &amp; Disbursements (2)" sheetId="7" r:id="rId3"/>
    <sheet name="EndSheet" sheetId="6" state="hidden" r:id="rId4"/>
  </sheets>
  <definedNames>
    <definedName name="Claimant" localSheetId="2">'Affidavit &amp; Summary'!#REF!</definedName>
    <definedName name="Claimant">'Affidavit &amp; Summary'!#REF!</definedName>
    <definedName name="File____EB">'Affidavit &amp; Summary'!$C$45</definedName>
    <definedName name="Name" localSheetId="2">'Affidavit &amp; Summary'!#REF!</definedName>
    <definedName name="Name">'Affidavit &amp; Summary'!#REF!</definedName>
  </definedNames>
  <calcPr calcId="145621"/>
</workbook>
</file>

<file path=xl/calcChain.xml><?xml version="1.0" encoding="utf-8"?>
<calcChain xmlns="http://schemas.openxmlformats.org/spreadsheetml/2006/main">
  <c r="D20" i="2" l="1"/>
  <c r="D21" i="2"/>
  <c r="E89" i="7" l="1"/>
  <c r="G74" i="7"/>
  <c r="E74" i="7"/>
  <c r="H72" i="7"/>
  <c r="H71" i="7"/>
  <c r="H70" i="7"/>
  <c r="H69" i="7"/>
  <c r="H68" i="7"/>
  <c r="H67" i="7"/>
  <c r="H66" i="7"/>
  <c r="H65" i="7"/>
  <c r="H64" i="7"/>
  <c r="H63" i="7"/>
  <c r="H62" i="7"/>
  <c r="H61" i="7"/>
  <c r="H60" i="7"/>
  <c r="H59" i="7"/>
  <c r="H58" i="7"/>
  <c r="H57" i="7"/>
  <c r="H74" i="7" s="1"/>
  <c r="G53" i="7"/>
  <c r="B53" i="7"/>
  <c r="F51" i="7"/>
  <c r="B51" i="7"/>
  <c r="G40" i="7"/>
  <c r="F40" i="7"/>
  <c r="H40" i="7" s="1"/>
  <c r="E17" i="7"/>
  <c r="E39" i="7" s="1"/>
  <c r="F39" i="7" s="1"/>
  <c r="B4" i="7"/>
  <c r="F2" i="7"/>
  <c r="B2" i="7"/>
  <c r="F17" i="7" l="1"/>
  <c r="G17" i="7" s="1"/>
  <c r="G39" i="7"/>
  <c r="H39" i="7" s="1"/>
  <c r="E20" i="7"/>
  <c r="F20" i="7" s="1"/>
  <c r="E23" i="7"/>
  <c r="F23" i="7" s="1"/>
  <c r="E26" i="7"/>
  <c r="F26" i="7" s="1"/>
  <c r="E29" i="7"/>
  <c r="F29" i="7" s="1"/>
  <c r="E31" i="7"/>
  <c r="F31" i="7" s="1"/>
  <c r="E35" i="7"/>
  <c r="F35" i="7" s="1"/>
  <c r="E38" i="7"/>
  <c r="F38" i="7" s="1"/>
  <c r="E18" i="7"/>
  <c r="F18" i="7" s="1"/>
  <c r="E21" i="7"/>
  <c r="F21" i="7" s="1"/>
  <c r="E24" i="7"/>
  <c r="F24" i="7" s="1"/>
  <c r="E27" i="7"/>
  <c r="F27" i="7" s="1"/>
  <c r="E30" i="7"/>
  <c r="F30" i="7" s="1"/>
  <c r="E33" i="7"/>
  <c r="F33" i="7" s="1"/>
  <c r="E36" i="7"/>
  <c r="F36" i="7" s="1"/>
  <c r="G45" i="1"/>
  <c r="B47" i="1"/>
  <c r="B45" i="1"/>
  <c r="F51" i="2"/>
  <c r="B53" i="2"/>
  <c r="B51" i="2"/>
  <c r="E17" i="2"/>
  <c r="E35" i="2" s="1"/>
  <c r="F35" i="2" s="1"/>
  <c r="G35" i="2" s="1"/>
  <c r="H35" i="2" s="1"/>
  <c r="H17" i="7" l="1"/>
  <c r="G27" i="7"/>
  <c r="H27" i="7" s="1"/>
  <c r="G24" i="7"/>
  <c r="H24" i="7" s="1"/>
  <c r="H29" i="7"/>
  <c r="G29" i="7"/>
  <c r="G21" i="7"/>
  <c r="H21" i="7" s="1"/>
  <c r="G26" i="7"/>
  <c r="H26" i="7" s="1"/>
  <c r="G18" i="7"/>
  <c r="H18" i="7"/>
  <c r="G30" i="7"/>
  <c r="H30" i="7" s="1"/>
  <c r="G35" i="7"/>
  <c r="H35" i="7" s="1"/>
  <c r="G31" i="7"/>
  <c r="H31" i="7" s="1"/>
  <c r="G23" i="7"/>
  <c r="H23" i="7" s="1"/>
  <c r="G20" i="7"/>
  <c r="H20" i="7" s="1"/>
  <c r="G36" i="7"/>
  <c r="H36" i="7"/>
  <c r="F42" i="7"/>
  <c r="G33" i="7"/>
  <c r="H33" i="7" s="1"/>
  <c r="G38" i="7"/>
  <c r="H38" i="7" s="1"/>
  <c r="B4" i="2"/>
  <c r="F2" i="2"/>
  <c r="B2" i="2"/>
  <c r="G42" i="7" l="1"/>
  <c r="H42" i="7"/>
  <c r="E89" i="2"/>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<sst xmlns="http://schemas.openxmlformats.org/spreadsheetml/2006/main" count="221" uniqueCount="111">
  <si>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</si>
  <si>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</si>
  <si>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</si>
  <si>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</si>
  <si>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</si>
  <si>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</si>
  <si>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</si>
  <si>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</si>
  <si>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</si>
  <si>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</si>
  <si>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</si>
  <si>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</si>
  <si>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</si>
  <si>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</si>
  <si>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</si>
  <si>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</si>
  <si>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</si>
  <si>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</si>
  <si>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</si>
  <si>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</si>
  <si>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</si>
  <si>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</si>
  <si>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</si>
  <si>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</si>
  <si>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</si>
  <si>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</si>
  <si>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</si>
  <si>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</si>
  <si>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</si>
  <si>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</si>
  <si>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</si>
  <si>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</si>
  <si>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</si>
  <si>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</si>
  <si>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</si>
  <si>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</si>
  <si>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</si>
  <si>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</si>
  <si>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</si>
  <si>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</si>
  <si>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</si>
  <si>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</si>
  <si>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</si>
  <si>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</si>
  <si>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</si>
  <si>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</si>
  <si>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</si>
  <si>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</si>
  <si>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</si>
  <si>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</si>
  <si>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</si>
  <si>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</si>
  <si>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</si>
  <si>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</si>
  <si>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</si>
  <si>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</si>
  <si>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</si>
  <si>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</si>
  <si>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</si>
  <si>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</si>
  <si>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</si>
  <si>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</si>
  <si>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</si>
  <si>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</si>
  <si>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</si>
  <si>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</si>
  <si>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</si>
  <si>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</si>
  <si>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</si>
  <si>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</si>
  <si>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</si>
  <si>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</si>
  <si>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</si>
  <si>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</si>
  <si>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</si>
  <si>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</si>
  <si>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</si>
  <si>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</si>
  <si>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</si>
  <si>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</si>
  <si>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</si>
  <si>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</si>
  <si>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</si>
  <si>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</si>
  <si>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</si>
  <si>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</si>
  <si>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</si>
  <si>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</si>
  <si>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</si>
  <si>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</si>
  <si>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</si>
  <si>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</si>
  <si>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</si>
  <si>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</si>
  <si>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</si>
  <si>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</si>
  <si>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</si>
  <si>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</si>
  <si>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School Energy Coalition</t>
  </si>
  <si>
    <t>Jay Shepherd</t>
  </si>
  <si>
    <t>Toronto</t>
  </si>
  <si>
    <t>Ontario</t>
  </si>
  <si>
    <t>Jay Shepherd Professional Corporation, in trust</t>
  </si>
  <si>
    <t>2300 Yonge Street</t>
  </si>
  <si>
    <t>Suite 806</t>
  </si>
  <si>
    <t>Toronto, Ontario</t>
  </si>
  <si>
    <t>M4P1E4</t>
  </si>
  <si>
    <t>83673-5464-RT0001</t>
  </si>
  <si>
    <t>Mark Rubenstein</t>
  </si>
  <si>
    <t>2012-0459</t>
  </si>
  <si>
    <t>Enbridge 2014-18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</si>
</sst>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2" formatCode="_-&quot;$&quot;* #,##0_-;\-&quot;$&quot;* #,##0_-;_-&quot;$&quot;* &quot;-&quot;_-;_-@_-"/>
    <numFmt numFmtId="44" formatCode="_-&quot;$&quot;* #,##0.00_-;\-&quot;$&quot;* #,##0.00_-;_-&quot;$&quot;* &quot;-&quot;??_-;_-@_-"/>
    <numFmt numFmtId="164" formatCode="0.00_ ;[Red]\-0.00\ "/>
    <numFmt numFmtId="165" formatCode="#,##0.00_ ;[Red]\-#,##0.00\ "/>
    <numFmt numFmtId="166" formatCode="[$-F800]dddd\,\ mmmm\ dd\,\ yyyy"/>
    <numFmt numFmtId="167" formatCode="0.0"/>
    <numFmt numFmtId="168"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42">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8"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6"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8" fontId="0" fillId="0" borderId="0" xfId="0" applyNumberFormat="1" applyFont="1" applyBorder="1" applyAlignment="1" applyProtection="1">
      <alignment vertical="center"/>
    </xf>
    <xf numFmtId="8" fontId="4" fillId="0" borderId="0" xfId="1" applyNumberFormat="1" applyFont="1" applyBorder="1" applyAlignment="1" applyProtection="1">
      <alignment horizontal="right" vertical="center"/>
    </xf>
    <xf numFmtId="165" fontId="0" fillId="0" borderId="0" xfId="0" applyNumberFormat="1" applyFont="1" applyFill="1" applyBorder="1" applyAlignment="1" applyProtection="1">
      <alignment vertical="center"/>
    </xf>
    <xf numFmtId="8"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44" fontId="0" fillId="3" borderId="6" xfId="0" applyNumberFormat="1" applyFont="1" applyFill="1" applyBorder="1" applyAlignment="1" applyProtection="1"/>
    <xf numFmtId="44" fontId="0" fillId="3" borderId="0" xfId="0" applyNumberFormat="1" applyFill="1"/>
    <xf numFmtId="44" fontId="0" fillId="3" borderId="12" xfId="0" applyNumberFormat="1" applyFill="1" applyBorder="1"/>
    <xf numFmtId="44" fontId="0" fillId="0" borderId="2" xfId="0" applyNumberFormat="1" applyFont="1" applyFill="1" applyBorder="1" applyAlignment="1" applyProtection="1">
      <alignment vertical="center"/>
      <protection hidden="1"/>
    </xf>
    <xf numFmtId="44" fontId="0" fillId="0" borderId="2" xfId="0" applyNumberFormat="1" applyFont="1" applyBorder="1" applyAlignment="1" applyProtection="1">
      <alignment vertical="center"/>
      <protection hidden="1"/>
    </xf>
    <xf numFmtId="42" fontId="0" fillId="0" borderId="2" xfId="0" applyNumberFormat="1" applyFont="1" applyFill="1" applyBorder="1" applyAlignment="1" applyProtection="1">
      <alignment vertical="center"/>
      <protection hidden="1"/>
    </xf>
    <xf numFmtId="8"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44" fontId="0" fillId="0" borderId="2" xfId="0" applyNumberFormat="1" applyFont="1" applyBorder="1" applyProtection="1">
      <protection hidden="1"/>
    </xf>
    <xf numFmtId="167" fontId="0" fillId="2" borderId="2" xfId="0" applyNumberFormat="1" applyFont="1" applyFill="1" applyBorder="1" applyAlignment="1" applyProtection="1">
      <alignment vertical="center"/>
      <protection locked="0"/>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4" fontId="0" fillId="0" borderId="2" xfId="0" applyNumberFormat="1" applyFont="1" applyFill="1" applyBorder="1" applyAlignment="1" applyProtection="1">
      <alignment vertical="center"/>
    </xf>
    <xf numFmtId="8" fontId="0" fillId="0" borderId="2" xfId="0" applyNumberFormat="1" applyFont="1" applyFill="1" applyBorder="1" applyAlignment="1" applyProtection="1">
      <alignment vertical="center"/>
    </xf>
    <xf numFmtId="44" fontId="0" fillId="2" borderId="2" xfId="0" applyNumberFormat="1" applyFont="1" applyFill="1" applyBorder="1" applyAlignment="1" applyProtection="1">
      <alignment vertical="center"/>
      <protection locked="0"/>
    </xf>
    <xf numFmtId="167"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68" fontId="0" fillId="2" borderId="2" xfId="0" applyNumberFormat="1" applyFont="1" applyFill="1" applyBorder="1" applyAlignment="1" applyProtection="1">
      <alignment horizontal="center" vertical="center"/>
      <protection locked="0"/>
    </xf>
    <xf numFmtId="42" fontId="0" fillId="2" borderId="2" xfId="0" applyNumberFormat="1" applyFont="1" applyFill="1" applyBorder="1" applyAlignment="1" applyProtection="1">
      <alignment horizontal="center" wrapText="1" shrinkToFit="1"/>
      <protection locked="0"/>
    </xf>
    <xf numFmtId="44"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right"/>
    </xf>
    <xf numFmtId="0" fontId="0" fillId="0" borderId="9" xfId="0" applyBorder="1" applyAlignment="1"/>
    <xf numFmtId="0" fontId="4" fillId="0" borderId="0" xfId="0" applyFont="1" applyBorder="1" applyAlignment="1">
      <alignment horizontal="right"/>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4" fillId="0" borderId="0" xfId="0" applyFont="1" applyBorder="1" applyAlignment="1" applyProtection="1">
      <alignment vertical="center"/>
    </xf>
    <xf numFmtId="0" fontId="4" fillId="0" borderId="2" xfId="0" applyFont="1" applyBorder="1" applyAlignment="1" applyProtection="1">
      <alignment horizontal="center"/>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44"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44" fontId="6" fillId="0" borderId="1" xfId="0" applyNumberFormat="1" applyFont="1" applyBorder="1" applyProtection="1">
      <protection hidden="1"/>
    </xf>
    <xf numFmtId="44"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6"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44"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44" fontId="0" fillId="0" borderId="5" xfId="0" applyNumberFormat="1" applyFont="1" applyBorder="1" applyAlignment="1" applyProtection="1">
      <alignment horizontal="right" vertical="center"/>
      <protection hidden="1"/>
    </xf>
    <xf numFmtId="44"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44"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44" fontId="0" fillId="0" borderId="5" xfId="0" applyNumberFormat="1" applyFont="1" applyBorder="1" applyAlignment="1" applyProtection="1">
      <alignment horizontal="right"/>
      <protection hidden="1"/>
    </xf>
    <xf numFmtId="44"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44" fontId="0" fillId="2" borderId="5" xfId="0" applyNumberFormat="1" applyFont="1" applyFill="1" applyBorder="1" applyProtection="1">
      <protection locked="0"/>
    </xf>
    <xf numFmtId="44" fontId="0" fillId="2" borderId="12" xfId="0" applyNumberFormat="1" applyFont="1" applyFill="1" applyBorder="1" applyProtection="1">
      <protection locked="0"/>
    </xf>
    <xf numFmtId="8" fontId="0" fillId="0" borderId="2" xfId="0" applyNumberFormat="1" applyFont="1" applyBorder="1" applyAlignment="1" applyProtection="1">
      <alignment horizontal="right" vertical="center"/>
    </xf>
    <xf numFmtId="0" fontId="4" fillId="0" borderId="0" xfId="0" applyFont="1" applyBorder="1" applyAlignment="1">
      <alignment horizontal="right"/>
    </xf>
    <xf numFmtId="44" fontId="4" fillId="0" borderId="5" xfId="0" applyNumberFormat="1" applyFont="1" applyBorder="1" applyAlignment="1" applyProtection="1">
      <alignment horizontal="right"/>
      <protection hidden="1"/>
    </xf>
    <xf numFmtId="44"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44" fontId="0" fillId="0" borderId="5" xfId="0" applyNumberFormat="1" applyFont="1" applyBorder="1" applyProtection="1">
      <protection hidden="1"/>
    </xf>
    <xf numFmtId="44"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44" fontId="0" fillId="2" borderId="5" xfId="0" applyNumberFormat="1" applyFont="1" applyFill="1" applyBorder="1" applyAlignment="1" applyProtection="1">
      <alignment horizontal="center"/>
      <protection locked="0"/>
    </xf>
    <xf numFmtId="44"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15.xml><?xml version="1.0" encoding="utf-8"?>
<formControlPr xmlns="http://schemas.microsoft.com/office/spreadsheetml/2009/9/main" objectType="CheckBox" checked="Checked" fmlaLink="$A$89"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B$89" lockText="1" noThreeD="1"/>
</file>

<file path=xl/ctrlProps/ctrlProp19.xml><?xml version="1.0" encoding="utf-8"?>
<formControlPr xmlns="http://schemas.microsoft.com/office/spreadsheetml/2009/9/main" objectType="CheckBox" fmlaLink="$C$8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fmlaLink="$D$89"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190500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12</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CA"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266700</xdr:colOff>
          <xdr:row>6</xdr:row>
          <xdr:rowOff>15240</xdr:rowOff>
        </xdr:from>
        <xdr:to>
          <xdr:col>3</xdr:col>
          <xdr:colOff>495300</xdr:colOff>
          <xdr:row>7</xdr:row>
          <xdr:rowOff>30480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175260</xdr:rowOff>
        </xdr:from>
        <xdr:to>
          <xdr:col>3</xdr:col>
          <xdr:colOff>266700</xdr:colOff>
          <xdr:row>12</xdr:row>
          <xdr:rowOff>15240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167640</xdr:rowOff>
        </xdr:from>
        <xdr:to>
          <xdr:col>3</xdr:col>
          <xdr:colOff>266700</xdr:colOff>
          <xdr:row>11</xdr:row>
          <xdr:rowOff>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xdr:row>
          <xdr:rowOff>7620</xdr:rowOff>
        </xdr:from>
        <xdr:to>
          <xdr:col>3</xdr:col>
          <xdr:colOff>495300</xdr:colOff>
          <xdr:row>8</xdr:row>
          <xdr:rowOff>15240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xdr:row>
          <xdr:rowOff>182880</xdr:rowOff>
        </xdr:from>
        <xdr:to>
          <xdr:col>3</xdr:col>
          <xdr:colOff>495300</xdr:colOff>
          <xdr:row>9</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xdr:colOff>
          <xdr:row>42</xdr:row>
          <xdr:rowOff>175260</xdr:rowOff>
        </xdr:from>
        <xdr:to>
          <xdr:col>5</xdr:col>
          <xdr:colOff>388620</xdr:colOff>
          <xdr:row>45</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CA"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xdr:row>
          <xdr:rowOff>167640</xdr:rowOff>
        </xdr:from>
        <xdr:to>
          <xdr:col>3</xdr:col>
          <xdr:colOff>495300</xdr:colOff>
          <xdr:row>9</xdr:row>
          <xdr:rowOff>182880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5.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6.v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topLeftCell="A43" zoomScale="145" zoomScaleNormal="100" zoomScaleSheetLayoutView="100" zoomScalePageLayoutView="145" workbookViewId="0">
      <selection activeCell="H17" sqref="H17:J17"/>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65" t="s">
        <v>71</v>
      </c>
      <c r="B1" s="166"/>
      <c r="C1" s="166"/>
      <c r="D1" s="166"/>
      <c r="E1" s="166"/>
      <c r="F1" s="166"/>
      <c r="G1" s="166"/>
      <c r="H1" s="166"/>
      <c r="I1" s="166"/>
      <c r="J1" s="167"/>
    </row>
    <row r="2" spans="1:10" ht="37.5" customHeight="1" x14ac:dyDescent="0.3">
      <c r="A2" s="168"/>
      <c r="B2" s="169"/>
      <c r="C2" s="169"/>
      <c r="D2" s="169"/>
      <c r="E2" s="169"/>
      <c r="F2" s="169"/>
      <c r="G2" s="169"/>
      <c r="H2" s="169"/>
      <c r="I2" s="169"/>
      <c r="J2" s="170"/>
    </row>
    <row r="3" spans="1:10" ht="8.25" customHeight="1" x14ac:dyDescent="0.25"/>
    <row r="4" spans="1:10" ht="15" x14ac:dyDescent="0.25">
      <c r="A4" s="162" t="s">
        <v>2</v>
      </c>
      <c r="B4" s="162"/>
      <c r="C4" s="162"/>
      <c r="D4" s="162"/>
      <c r="E4" s="162"/>
      <c r="F4" s="162"/>
      <c r="G4" s="162"/>
      <c r="H4" s="162"/>
      <c r="I4" s="162"/>
      <c r="J4" s="162"/>
    </row>
    <row r="5" spans="1:10" s="16" customFormat="1" ht="25.5" customHeight="1" x14ac:dyDescent="0.2">
      <c r="A5" s="172" t="s">
        <v>81</v>
      </c>
      <c r="B5" s="172"/>
      <c r="C5" s="172"/>
      <c r="D5" s="172"/>
      <c r="E5" s="172"/>
      <c r="F5" s="172"/>
      <c r="G5" s="172"/>
      <c r="H5" s="172"/>
      <c r="I5" s="172"/>
      <c r="J5" s="172"/>
    </row>
    <row r="6" spans="1:10" s="16" customFormat="1" ht="12.75" x14ac:dyDescent="0.2">
      <c r="A6" s="175" t="s">
        <v>30</v>
      </c>
      <c r="B6" s="175"/>
      <c r="C6" s="175"/>
      <c r="D6" s="175"/>
      <c r="E6" s="175"/>
      <c r="F6" s="175"/>
      <c r="G6" s="175"/>
      <c r="H6" s="175"/>
      <c r="I6" s="175"/>
      <c r="J6" s="175"/>
    </row>
    <row r="7" spans="1:10" s="16" customFormat="1" ht="12.75" x14ac:dyDescent="0.2">
      <c r="A7" s="17"/>
      <c r="B7" s="17"/>
      <c r="C7" s="17"/>
      <c r="D7" s="17"/>
      <c r="E7" s="26" t="s">
        <v>28</v>
      </c>
      <c r="F7" s="33"/>
      <c r="H7" s="26" t="s">
        <v>29</v>
      </c>
      <c r="I7" s="174"/>
      <c r="J7" s="174"/>
    </row>
    <row r="8" spans="1:10" s="16" customFormat="1" ht="24.75" customHeight="1" x14ac:dyDescent="0.2">
      <c r="A8" s="173" t="s">
        <v>87</v>
      </c>
      <c r="B8" s="173"/>
      <c r="C8" s="173"/>
      <c r="D8" s="173"/>
      <c r="E8" s="173"/>
      <c r="F8" s="173"/>
      <c r="G8" s="173"/>
      <c r="H8" s="173"/>
      <c r="I8" s="173"/>
      <c r="J8" s="173"/>
    </row>
    <row r="9" spans="1:10" s="16" customFormat="1" ht="12" customHeight="1" x14ac:dyDescent="0.2">
      <c r="A9" s="173" t="s">
        <v>72</v>
      </c>
      <c r="B9" s="173"/>
      <c r="C9" s="173"/>
      <c r="D9" s="173"/>
      <c r="E9" s="173"/>
      <c r="F9" s="173"/>
      <c r="G9" s="173"/>
      <c r="H9" s="173"/>
      <c r="I9" s="173"/>
      <c r="J9" s="173"/>
    </row>
    <row r="10" spans="1:10" s="16" customFormat="1" ht="12.75" customHeight="1" x14ac:dyDescent="0.2">
      <c r="A10" s="173" t="s">
        <v>55</v>
      </c>
      <c r="B10" s="173"/>
      <c r="C10" s="173"/>
      <c r="D10" s="173"/>
      <c r="E10" s="173"/>
      <c r="F10" s="173"/>
      <c r="G10" s="173"/>
      <c r="H10" s="173"/>
      <c r="I10" s="173"/>
      <c r="J10" s="173"/>
    </row>
    <row r="11" spans="1:10" s="16" customFormat="1" ht="25.5" customHeight="1" x14ac:dyDescent="0.2">
      <c r="A11" s="177" t="s">
        <v>88</v>
      </c>
      <c r="B11" s="177"/>
      <c r="C11" s="177"/>
      <c r="D11" s="177"/>
      <c r="E11" s="177"/>
      <c r="F11" s="177"/>
      <c r="G11" s="177"/>
      <c r="H11" s="177"/>
      <c r="I11" s="177"/>
      <c r="J11" s="177"/>
    </row>
    <row r="12" spans="1:10" s="16" customFormat="1" ht="12.75" customHeight="1" x14ac:dyDescent="0.2">
      <c r="A12" s="171" t="s">
        <v>82</v>
      </c>
      <c r="B12" s="171"/>
      <c r="C12" s="171"/>
      <c r="D12" s="171"/>
      <c r="E12" s="171"/>
      <c r="F12" s="171"/>
      <c r="G12" s="171"/>
      <c r="H12" s="171"/>
      <c r="I12" s="171"/>
      <c r="J12" s="171"/>
    </row>
    <row r="13" spans="1:10" ht="14.25" customHeight="1" x14ac:dyDescent="0.25"/>
    <row r="14" spans="1:10" ht="7.5" customHeight="1" x14ac:dyDescent="0.25">
      <c r="A14" s="29"/>
      <c r="B14" s="30"/>
      <c r="C14" s="30"/>
      <c r="D14" s="30"/>
      <c r="E14" s="30"/>
      <c r="F14" s="30"/>
      <c r="G14" s="30"/>
      <c r="H14" s="30"/>
      <c r="I14" s="30"/>
      <c r="J14" s="31"/>
    </row>
    <row r="15" spans="1:10" ht="15" x14ac:dyDescent="0.25">
      <c r="A15" s="18" t="s">
        <v>0</v>
      </c>
      <c r="B15" s="159" t="s">
        <v>109</v>
      </c>
      <c r="C15" s="159"/>
      <c r="D15" s="159"/>
      <c r="E15" s="159"/>
      <c r="F15" s="19" t="s">
        <v>32</v>
      </c>
      <c r="G15" s="159" t="s">
        <v>110</v>
      </c>
      <c r="H15" s="178"/>
      <c r="I15" s="178"/>
      <c r="J15" s="179"/>
    </row>
    <row r="16" spans="1:10" ht="7.5" customHeight="1" x14ac:dyDescent="0.25">
      <c r="A16" s="7"/>
      <c r="B16" s="8"/>
      <c r="C16" s="8"/>
      <c r="D16" s="8"/>
      <c r="E16" s="8"/>
      <c r="F16" s="8"/>
      <c r="G16" s="8"/>
      <c r="H16" s="8"/>
      <c r="I16" s="8"/>
      <c r="J16" s="9"/>
    </row>
    <row r="17" spans="1:11" ht="15" customHeight="1" x14ac:dyDescent="0.25">
      <c r="A17" s="18" t="s">
        <v>31</v>
      </c>
      <c r="B17" s="159" t="s">
        <v>98</v>
      </c>
      <c r="C17" s="159"/>
      <c r="D17" s="159"/>
      <c r="E17" s="159"/>
      <c r="G17" s="19" t="s">
        <v>48</v>
      </c>
      <c r="H17" s="158" t="s">
        <v>99</v>
      </c>
      <c r="I17" s="158"/>
      <c r="J17" s="161"/>
    </row>
    <row r="18" spans="1:11" ht="7.5" customHeight="1" x14ac:dyDescent="0.25">
      <c r="A18" s="39"/>
      <c r="B18" s="11"/>
      <c r="C18" s="11"/>
      <c r="D18" s="11"/>
      <c r="E18" s="11"/>
      <c r="F18" s="11"/>
      <c r="G18" s="11"/>
      <c r="H18" s="11"/>
      <c r="I18" s="11"/>
      <c r="J18" s="40"/>
    </row>
    <row r="19" spans="1:11" ht="15" customHeight="1" x14ac:dyDescent="0.25">
      <c r="A19" s="156" t="s">
        <v>45</v>
      </c>
      <c r="B19" s="157"/>
      <c r="C19" s="158" t="s">
        <v>107</v>
      </c>
      <c r="D19" s="158"/>
      <c r="E19" s="158"/>
      <c r="F19" s="11"/>
      <c r="G19" s="164" t="s">
        <v>1</v>
      </c>
      <c r="H19" s="164"/>
      <c r="I19" s="44">
        <v>0.13</v>
      </c>
      <c r="J19" s="40"/>
    </row>
    <row r="20" spans="1:11" ht="7.5" customHeight="1" x14ac:dyDescent="0.25">
      <c r="A20" s="39"/>
      <c r="E20" s="11"/>
      <c r="F20" s="11"/>
      <c r="G20" s="11"/>
      <c r="H20" s="11"/>
      <c r="I20" s="11"/>
      <c r="J20" s="40"/>
    </row>
    <row r="21" spans="1:11" ht="15" customHeight="1" x14ac:dyDescent="0.25">
      <c r="A21" s="39"/>
      <c r="B21" s="11"/>
      <c r="D21" s="118" t="s">
        <v>39</v>
      </c>
      <c r="E21" s="109"/>
      <c r="F21" s="11"/>
      <c r="G21" s="8"/>
      <c r="H21" s="119" t="s">
        <v>42</v>
      </c>
      <c r="I21" s="109"/>
      <c r="J21" s="40"/>
    </row>
    <row r="22" spans="1:11" ht="15" customHeight="1" x14ac:dyDescent="0.25">
      <c r="A22" s="39"/>
      <c r="B22" s="11"/>
      <c r="D22" s="119" t="s">
        <v>40</v>
      </c>
      <c r="E22" s="109"/>
      <c r="F22" s="11"/>
      <c r="G22" s="8"/>
      <c r="H22" s="119" t="s">
        <v>43</v>
      </c>
      <c r="I22" s="109"/>
      <c r="J22" s="40"/>
    </row>
    <row r="23" spans="1:11" ht="14.25" customHeight="1" x14ac:dyDescent="0.25">
      <c r="A23" s="39"/>
      <c r="B23" s="11"/>
      <c r="D23" s="119" t="s">
        <v>41</v>
      </c>
      <c r="E23" s="109"/>
      <c r="F23" s="11"/>
      <c r="I23" s="11"/>
      <c r="J23" s="9"/>
    </row>
    <row r="24" spans="1:11" ht="7.5" customHeight="1" x14ac:dyDescent="0.25">
      <c r="A24" s="28"/>
      <c r="B24" s="10"/>
      <c r="C24" s="10"/>
      <c r="D24" s="10"/>
      <c r="E24" s="10"/>
      <c r="F24" s="10"/>
      <c r="G24" s="41"/>
      <c r="H24" s="42"/>
      <c r="I24" s="45"/>
      <c r="J24" s="32"/>
    </row>
    <row r="25" spans="1:11" ht="14.25" customHeight="1" x14ac:dyDescent="0.25">
      <c r="A25" s="11"/>
      <c r="B25" s="11"/>
      <c r="C25" s="11"/>
      <c r="D25" s="11"/>
      <c r="E25" s="11"/>
      <c r="F25" s="11"/>
      <c r="G25" s="163"/>
      <c r="H25" s="163"/>
      <c r="I25" s="46"/>
      <c r="J25" s="11"/>
    </row>
    <row r="26" spans="1:11" ht="15" customHeight="1" x14ac:dyDescent="0.25">
      <c r="A26" s="162" t="s">
        <v>23</v>
      </c>
      <c r="B26" s="162"/>
      <c r="C26" s="162"/>
      <c r="D26" s="162"/>
      <c r="E26" s="162"/>
      <c r="F26" s="162"/>
      <c r="G26" s="162"/>
      <c r="H26" s="162"/>
      <c r="I26" s="162"/>
      <c r="J26" s="162"/>
    </row>
    <row r="27" spans="1:11" ht="7.5" customHeight="1" x14ac:dyDescent="0.3">
      <c r="K27" s="2"/>
    </row>
    <row r="28" spans="1:11" ht="15.6" x14ac:dyDescent="0.3">
      <c r="A28" s="1" t="s">
        <v>24</v>
      </c>
      <c r="B28" s="176" t="s">
        <v>99</v>
      </c>
      <c r="C28" s="176"/>
      <c r="D28" s="176"/>
      <c r="E28" s="176"/>
      <c r="F28" s="2" t="s">
        <v>33</v>
      </c>
      <c r="G28" s="3"/>
      <c r="H28" s="151" t="s">
        <v>100</v>
      </c>
      <c r="I28" s="151"/>
      <c r="J28" s="151"/>
      <c r="K28" s="2"/>
    </row>
    <row r="29" spans="1:11" ht="15.6" x14ac:dyDescent="0.3">
      <c r="A29" s="2" t="s">
        <v>34</v>
      </c>
      <c r="B29" s="24"/>
      <c r="C29" s="2"/>
      <c r="D29" s="37"/>
      <c r="E29" s="160" t="s">
        <v>101</v>
      </c>
      <c r="F29" s="160"/>
      <c r="G29" s="160"/>
      <c r="H29" s="34" t="s">
        <v>35</v>
      </c>
      <c r="I29" s="22"/>
      <c r="J29" s="22"/>
      <c r="K29" s="2"/>
    </row>
    <row r="30" spans="1:11" ht="7.5" customHeight="1" x14ac:dyDescent="0.3">
      <c r="A30" s="1"/>
      <c r="B30" s="23"/>
      <c r="C30" s="2"/>
      <c r="D30" s="37"/>
      <c r="E30" s="2"/>
      <c r="F30" s="2"/>
      <c r="G30" s="2"/>
      <c r="I30" s="2"/>
      <c r="J30" s="2"/>
    </row>
    <row r="31" spans="1:11" ht="12.75" customHeight="1" x14ac:dyDescent="0.3">
      <c r="A31" s="146" t="s">
        <v>49</v>
      </c>
      <c r="B31" s="146"/>
      <c r="C31" s="146"/>
      <c r="D31" s="146"/>
      <c r="E31" s="146"/>
      <c r="F31" s="146"/>
      <c r="G31" s="146"/>
      <c r="H31" s="146"/>
      <c r="I31" s="146"/>
      <c r="J31" s="146"/>
    </row>
    <row r="32" spans="1:11" ht="25.5" customHeight="1" x14ac:dyDescent="0.3">
      <c r="A32" s="146" t="s">
        <v>53</v>
      </c>
      <c r="B32" s="146"/>
      <c r="C32" s="146"/>
      <c r="D32" s="146"/>
      <c r="E32" s="146"/>
      <c r="F32" s="146"/>
      <c r="G32" s="146"/>
      <c r="H32" s="146"/>
      <c r="I32" s="146"/>
      <c r="J32" s="146"/>
      <c r="K32" s="2"/>
    </row>
    <row r="33" spans="1:11" ht="39" customHeight="1" x14ac:dyDescent="0.3">
      <c r="A33" s="146" t="s">
        <v>54</v>
      </c>
      <c r="B33" s="146"/>
      <c r="C33" s="146"/>
      <c r="D33" s="146"/>
      <c r="E33" s="146"/>
      <c r="F33" s="146"/>
      <c r="G33" s="146"/>
      <c r="H33" s="146"/>
      <c r="I33" s="146"/>
      <c r="J33" s="146"/>
      <c r="K33" s="2"/>
    </row>
    <row r="34" spans="1:11" ht="25.5" customHeight="1" x14ac:dyDescent="0.3">
      <c r="A34" s="146" t="s">
        <v>57</v>
      </c>
      <c r="B34" s="146"/>
      <c r="C34" s="146"/>
      <c r="D34" s="146"/>
      <c r="E34" s="146"/>
      <c r="F34" s="146"/>
      <c r="G34" s="146"/>
      <c r="H34" s="146"/>
      <c r="I34" s="146"/>
      <c r="J34" s="146"/>
      <c r="K34" s="35"/>
    </row>
    <row r="35" spans="1:11" ht="30" customHeight="1" x14ac:dyDescent="0.3">
      <c r="A35" s="43"/>
      <c r="B35" s="25"/>
      <c r="C35" s="4"/>
      <c r="D35" s="38"/>
      <c r="E35" s="4"/>
      <c r="F35" s="4"/>
      <c r="G35" s="2" t="s">
        <v>26</v>
      </c>
      <c r="H35" s="2" t="s">
        <v>26</v>
      </c>
      <c r="I35" s="2" t="s">
        <v>26</v>
      </c>
      <c r="J35" s="2" t="s">
        <v>26</v>
      </c>
    </row>
    <row r="36" spans="1:11" ht="15.6" x14ac:dyDescent="0.3">
      <c r="A36" s="155" t="s">
        <v>46</v>
      </c>
      <c r="B36" s="155"/>
      <c r="C36" s="155"/>
      <c r="D36" s="155"/>
      <c r="E36" s="155"/>
      <c r="F36" s="155"/>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51" t="s">
        <v>100</v>
      </c>
      <c r="G38" s="151"/>
      <c r="H38" s="151"/>
      <c r="I38" s="151"/>
      <c r="J38" s="34" t="s">
        <v>36</v>
      </c>
    </row>
    <row r="39" spans="1:11" ht="15.6" x14ac:dyDescent="0.3">
      <c r="A39" s="2" t="s">
        <v>34</v>
      </c>
      <c r="B39" s="24"/>
      <c r="C39" s="2"/>
      <c r="D39" s="151" t="s">
        <v>101</v>
      </c>
      <c r="E39" s="151"/>
      <c r="F39" s="151"/>
      <c r="G39" s="34" t="s">
        <v>56</v>
      </c>
      <c r="H39" s="152">
        <v>41885</v>
      </c>
      <c r="I39" s="152"/>
      <c r="J39" s="2" t="s">
        <v>37</v>
      </c>
    </row>
    <row r="40" spans="1:11" ht="15.6" x14ac:dyDescent="0.3">
      <c r="A40" s="2"/>
      <c r="B40" s="24"/>
      <c r="D40" s="47"/>
      <c r="F40" s="2"/>
      <c r="G40" s="2"/>
      <c r="H40" s="153" t="s">
        <v>25</v>
      </c>
      <c r="I40" s="153"/>
      <c r="J40" s="2"/>
    </row>
    <row r="41" spans="1:11" ht="30" customHeight="1" x14ac:dyDescent="0.3">
      <c r="A41" s="4"/>
      <c r="B41" s="25"/>
      <c r="C41" s="4"/>
      <c r="D41" s="38"/>
      <c r="E41" s="4"/>
      <c r="F41" s="4"/>
      <c r="G41" s="2"/>
      <c r="I41" t="s">
        <v>38</v>
      </c>
    </row>
    <row r="42" spans="1:11" s="2" customFormat="1" ht="15.6" x14ac:dyDescent="0.3">
      <c r="A42" s="155" t="s">
        <v>27</v>
      </c>
      <c r="B42" s="155"/>
      <c r="C42" s="155"/>
      <c r="D42" s="155"/>
      <c r="E42" s="155"/>
      <c r="F42" s="155"/>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9" t="str">
        <f>IF(B15="","",B15)</f>
        <v>2012-0459</v>
      </c>
      <c r="C45" s="149"/>
      <c r="D45" s="149"/>
      <c r="E45" s="149"/>
      <c r="F45" s="19" t="s">
        <v>32</v>
      </c>
      <c r="G45" s="154" t="str">
        <f>IF(G15="","",G15)</f>
        <v>Enbridge 2014-18 Rates</v>
      </c>
      <c r="H45" s="154"/>
      <c r="I45" s="154"/>
      <c r="J45" s="154"/>
    </row>
    <row r="46" spans="1:11" s="2" customFormat="1" ht="7.5" customHeight="1" x14ac:dyDescent="0.3">
      <c r="A46" s="8"/>
      <c r="B46" s="8"/>
      <c r="C46" s="8"/>
      <c r="D46" s="8"/>
      <c r="E46" s="8"/>
      <c r="F46" s="8"/>
      <c r="G46" s="8"/>
      <c r="H46" s="8"/>
      <c r="I46" s="8"/>
      <c r="J46" s="8"/>
    </row>
    <row r="47" spans="1:11" x14ac:dyDescent="0.3">
      <c r="A47" s="27" t="s">
        <v>31</v>
      </c>
      <c r="B47" s="149" t="str">
        <f>IF(B17="","",B17)</f>
        <v>School Energy Coalition</v>
      </c>
      <c r="C47" s="149"/>
      <c r="D47" s="149"/>
      <c r="E47" s="149"/>
      <c r="G47" s="19"/>
      <c r="H47" s="150"/>
      <c r="I47" s="150"/>
      <c r="J47" s="150"/>
    </row>
    <row r="48" spans="1:11" ht="7.5" customHeight="1" x14ac:dyDescent="0.3">
      <c r="A48" s="20"/>
      <c r="B48" s="20"/>
      <c r="C48" s="21"/>
      <c r="D48" s="21"/>
      <c r="E48" s="21"/>
      <c r="F48" s="21"/>
      <c r="G48" s="11"/>
      <c r="H48" s="11"/>
      <c r="I48" s="11"/>
      <c r="J48" s="11"/>
    </row>
    <row r="49" spans="1:10" ht="7.5" customHeight="1" x14ac:dyDescent="0.3"/>
    <row r="50" spans="1:10" ht="15.6" x14ac:dyDescent="0.3">
      <c r="A50" s="135" t="s">
        <v>50</v>
      </c>
      <c r="B50" s="135"/>
      <c r="C50" s="135"/>
      <c r="D50" s="135"/>
      <c r="E50" s="135"/>
      <c r="F50" s="135"/>
      <c r="G50" s="135"/>
      <c r="H50" s="135"/>
      <c r="I50" s="135"/>
      <c r="J50" s="135"/>
    </row>
    <row r="51" spans="1:10" ht="15.6" x14ac:dyDescent="0.3">
      <c r="A51" s="133" t="s">
        <v>83</v>
      </c>
      <c r="B51" s="133"/>
      <c r="C51" s="133"/>
      <c r="D51" s="134"/>
      <c r="E51" s="148">
        <f>SUM('Fees &amp; Disbursements:EndSheet'!F42)</f>
        <v>201027</v>
      </c>
      <c r="F51" s="148"/>
      <c r="G51" s="2"/>
    </row>
    <row r="52" spans="1:10" ht="15.6" x14ac:dyDescent="0.3">
      <c r="A52" s="139" t="s">
        <v>9</v>
      </c>
      <c r="B52" s="139"/>
      <c r="C52" s="139"/>
      <c r="D52" s="37"/>
      <c r="E52" s="148">
        <f>SUM('Fees &amp; Disbursements:EndSheet'!E74)</f>
        <v>0</v>
      </c>
      <c r="F52" s="148"/>
      <c r="G52" s="2"/>
    </row>
    <row r="53" spans="1:10" ht="15.6" x14ac:dyDescent="0.3">
      <c r="A53" s="137" t="s">
        <v>5</v>
      </c>
      <c r="B53" s="137"/>
      <c r="C53" s="137"/>
      <c r="D53" s="38"/>
      <c r="E53" s="147">
        <f>SUM('Fees &amp; Disbursements:EndSheet'!G42)+SUM('Fees &amp; Disbursements:EndSheet'!G74)</f>
        <v>26133.509999999995</v>
      </c>
      <c r="F53" s="147"/>
      <c r="G53" s="2"/>
    </row>
    <row r="54" spans="1:10" ht="15.6" x14ac:dyDescent="0.3">
      <c r="A54" s="136" t="s">
        <v>22</v>
      </c>
      <c r="B54" s="136"/>
      <c r="C54" s="136"/>
      <c r="D54" s="36"/>
      <c r="E54" s="138">
        <f>SUM(E51:E53)</f>
        <v>227160.51</v>
      </c>
      <c r="F54" s="138"/>
      <c r="G54" s="2"/>
    </row>
    <row r="58" spans="1:10" ht="15.6" x14ac:dyDescent="0.3">
      <c r="A58" s="135" t="s">
        <v>89</v>
      </c>
      <c r="B58" s="135"/>
      <c r="C58" s="135"/>
      <c r="D58" s="135"/>
      <c r="E58" s="135"/>
      <c r="F58" s="135"/>
      <c r="G58" s="135"/>
      <c r="H58" s="135"/>
      <c r="I58" s="135"/>
      <c r="J58" s="135"/>
    </row>
    <row r="59" spans="1:10" x14ac:dyDescent="0.3">
      <c r="A59" s="95"/>
      <c r="B59" s="95"/>
      <c r="C59" s="95"/>
      <c r="D59" s="108"/>
      <c r="E59" s="95"/>
      <c r="F59" s="95"/>
      <c r="G59" s="95"/>
      <c r="H59" s="95"/>
      <c r="I59" s="95"/>
      <c r="J59" s="95"/>
    </row>
    <row r="60" spans="1:10" ht="15.6" x14ac:dyDescent="0.3">
      <c r="A60" s="131" t="s">
        <v>90</v>
      </c>
      <c r="B60" s="141"/>
      <c r="C60" s="141"/>
      <c r="D60" s="141"/>
      <c r="E60" s="144" t="s">
        <v>102</v>
      </c>
      <c r="F60" s="144"/>
      <c r="G60" s="144"/>
      <c r="H60" s="145"/>
      <c r="I60" s="145"/>
      <c r="J60" s="95"/>
    </row>
    <row r="61" spans="1:10" x14ac:dyDescent="0.3">
      <c r="E61" s="142"/>
      <c r="F61" s="143"/>
      <c r="G61" s="143"/>
      <c r="H61" s="95"/>
      <c r="I61" s="95"/>
      <c r="J61" s="95"/>
    </row>
    <row r="62" spans="1:10" ht="15.6" x14ac:dyDescent="0.3">
      <c r="A62" s="131" t="s">
        <v>91</v>
      </c>
      <c r="B62" s="132"/>
      <c r="C62" s="132"/>
      <c r="D62" s="140"/>
      <c r="E62" s="144" t="s">
        <v>103</v>
      </c>
      <c r="F62" s="144"/>
      <c r="G62" s="144"/>
      <c r="H62" s="145"/>
      <c r="I62" s="145"/>
      <c r="J62" s="95"/>
    </row>
    <row r="63" spans="1:10" ht="15.6" x14ac:dyDescent="0.3">
      <c r="A63" s="131"/>
      <c r="B63" s="132"/>
      <c r="C63" s="132"/>
      <c r="D63" s="98"/>
      <c r="E63" s="129" t="s">
        <v>104</v>
      </c>
      <c r="F63" s="129"/>
      <c r="G63" s="129"/>
      <c r="H63" s="130"/>
      <c r="I63" s="130"/>
      <c r="J63" s="95"/>
    </row>
    <row r="64" spans="1:10" ht="15.6" x14ac:dyDescent="0.3">
      <c r="A64" s="131"/>
      <c r="B64" s="132"/>
      <c r="C64" s="132"/>
      <c r="D64" s="98"/>
      <c r="E64" s="129" t="s">
        <v>105</v>
      </c>
      <c r="F64" s="129"/>
      <c r="G64" s="129"/>
      <c r="H64" s="130"/>
      <c r="I64" s="130"/>
      <c r="J64" s="95"/>
    </row>
    <row r="65" spans="5:9" ht="15.6" x14ac:dyDescent="0.3">
      <c r="E65" s="129" t="s">
        <v>106</v>
      </c>
      <c r="F65" s="129"/>
      <c r="G65" s="129"/>
      <c r="H65" s="130"/>
      <c r="I65" s="130"/>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showRuler="0" view="pageLayout" topLeftCell="A22" zoomScale="115" zoomScaleNormal="100" zoomScalePageLayoutView="115" workbookViewId="0">
      <selection activeCell="D18" sqref="D18"/>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25">
      <c r="A1" s="29"/>
      <c r="B1" s="30"/>
      <c r="C1" s="30"/>
      <c r="D1" s="30"/>
      <c r="E1" s="30"/>
      <c r="F1" s="30"/>
      <c r="G1" s="30"/>
      <c r="H1" s="30"/>
      <c r="I1" s="31"/>
    </row>
    <row r="2" spans="1:9" ht="15" x14ac:dyDescent="0.25">
      <c r="A2" s="18" t="s">
        <v>0</v>
      </c>
      <c r="B2" s="209" t="str">
        <f>IF('Affidavit &amp; Summary'!B$15="","",'Affidavit &amp; Summary'!B$15)</f>
        <v>2012-0459</v>
      </c>
      <c r="C2" s="209"/>
      <c r="D2" s="209"/>
      <c r="E2" s="19" t="s">
        <v>32</v>
      </c>
      <c r="F2" s="210" t="str">
        <f>IF('Affidavit &amp; Summary'!G$15="","",'Affidavit &amp; Summary'!G$15)</f>
        <v>Enbridge 2014-18 Rates</v>
      </c>
      <c r="G2" s="210"/>
      <c r="H2" s="210"/>
      <c r="I2" s="211"/>
    </row>
    <row r="3" spans="1:9" ht="15" x14ac:dyDescent="0.25">
      <c r="A3" s="7"/>
      <c r="B3" s="8"/>
      <c r="C3" s="8"/>
      <c r="D3" s="8"/>
      <c r="E3" s="8"/>
      <c r="F3" s="8"/>
      <c r="G3" s="8"/>
      <c r="H3" s="8"/>
      <c r="I3" s="9"/>
    </row>
    <row r="4" spans="1:9" ht="15" customHeight="1" x14ac:dyDescent="0.25">
      <c r="A4" s="18" t="s">
        <v>31</v>
      </c>
      <c r="B4" s="209" t="str">
        <f>IF('Affidavit &amp; Summary'!B$17="","",'Affidavit &amp; Summary'!B$17)</f>
        <v>School Energy Coalition</v>
      </c>
      <c r="C4" s="209"/>
      <c r="D4" s="209"/>
      <c r="E4" s="229" t="s">
        <v>65</v>
      </c>
      <c r="F4" s="141"/>
      <c r="G4" s="158" t="s">
        <v>99</v>
      </c>
      <c r="H4" s="178"/>
      <c r="I4" s="71"/>
    </row>
    <row r="5" spans="1:9" ht="7.5" customHeight="1" x14ac:dyDescent="0.25">
      <c r="A5" s="7"/>
      <c r="B5" s="8"/>
      <c r="C5" s="8"/>
      <c r="D5" s="8"/>
      <c r="E5" s="8"/>
      <c r="F5" s="8"/>
      <c r="G5" s="8"/>
      <c r="H5" s="8"/>
      <c r="I5" s="9"/>
    </row>
    <row r="6" spans="1:9" ht="37.5" customHeight="1" x14ac:dyDescent="0.25">
      <c r="A6" s="7"/>
      <c r="B6" s="8"/>
      <c r="C6" s="77" t="s">
        <v>64</v>
      </c>
      <c r="D6" s="70" t="s">
        <v>77</v>
      </c>
      <c r="E6" s="52" t="s">
        <v>67</v>
      </c>
      <c r="G6" s="182" t="s">
        <v>96</v>
      </c>
      <c r="H6" s="183"/>
      <c r="I6" s="9"/>
    </row>
    <row r="7" spans="1:9" ht="15" customHeight="1" x14ac:dyDescent="0.25">
      <c r="A7" s="110"/>
      <c r="B7" s="8"/>
      <c r="C7" s="19" t="s">
        <v>73</v>
      </c>
      <c r="D7" s="96"/>
      <c r="E7" s="93">
        <v>1980</v>
      </c>
      <c r="F7" s="78"/>
      <c r="G7" s="180">
        <v>34</v>
      </c>
      <c r="H7" s="181"/>
      <c r="I7" s="9"/>
    </row>
    <row r="8" spans="1:9" ht="15" customHeight="1" x14ac:dyDescent="0.25">
      <c r="A8" s="110"/>
      <c r="B8" s="8"/>
      <c r="C8" s="19" t="s">
        <v>63</v>
      </c>
      <c r="D8" s="97"/>
      <c r="E8" s="8"/>
      <c r="I8" s="9"/>
    </row>
    <row r="9" spans="1:9" ht="15" customHeight="1" x14ac:dyDescent="0.3">
      <c r="A9" s="110"/>
      <c r="B9" s="8"/>
      <c r="C9" s="19" t="s">
        <v>74</v>
      </c>
      <c r="D9" s="97"/>
      <c r="E9" s="8"/>
      <c r="F9" s="113"/>
      <c r="G9" s="114" t="s">
        <v>97</v>
      </c>
      <c r="H9" s="116">
        <v>330</v>
      </c>
      <c r="I9" s="9"/>
    </row>
    <row r="10" spans="1:9" ht="15" customHeight="1" x14ac:dyDescent="0.25">
      <c r="A10" s="110"/>
      <c r="B10" s="8"/>
      <c r="C10" s="90" t="s">
        <v>85</v>
      </c>
      <c r="D10" s="98"/>
      <c r="E10" s="184"/>
      <c r="F10" s="140"/>
      <c r="G10" s="140"/>
      <c r="H10" s="117"/>
      <c r="I10" s="9"/>
    </row>
    <row r="11" spans="1:9" ht="15" customHeight="1" x14ac:dyDescent="0.25">
      <c r="A11" s="110"/>
      <c r="B11" s="8"/>
      <c r="C11" s="69" t="s">
        <v>86</v>
      </c>
      <c r="D11" s="103" t="s">
        <v>75</v>
      </c>
      <c r="E11" s="105"/>
      <c r="F11" s="197" t="s">
        <v>84</v>
      </c>
      <c r="G11" s="197"/>
      <c r="H11" s="115">
        <v>0.13</v>
      </c>
      <c r="I11" s="9"/>
    </row>
    <row r="12" spans="1:9" ht="14.25" customHeight="1" x14ac:dyDescent="0.25">
      <c r="A12" s="28"/>
      <c r="B12" s="10"/>
      <c r="C12" s="94"/>
      <c r="D12" s="104" t="s">
        <v>76</v>
      </c>
      <c r="E12" s="106"/>
      <c r="F12" s="107"/>
      <c r="G12" s="107"/>
      <c r="H12" s="10"/>
      <c r="I12" s="32"/>
    </row>
    <row r="13" spans="1:9" ht="7.5" customHeight="1" x14ac:dyDescent="0.25"/>
    <row r="14" spans="1:9" ht="15.75" x14ac:dyDescent="0.25">
      <c r="A14" s="198" t="s">
        <v>51</v>
      </c>
      <c r="B14" s="199"/>
      <c r="C14" s="199"/>
      <c r="D14" s="199"/>
      <c r="E14" s="199"/>
      <c r="F14" s="199"/>
      <c r="G14" s="199"/>
      <c r="H14" s="199"/>
      <c r="I14" s="200"/>
    </row>
    <row r="15" spans="1:9" ht="15" x14ac:dyDescent="0.25">
      <c r="A15" s="202"/>
      <c r="B15" s="203"/>
      <c r="C15" s="204"/>
      <c r="D15" s="48" t="s">
        <v>3</v>
      </c>
      <c r="E15" s="61" t="s">
        <v>59</v>
      </c>
      <c r="F15" s="48" t="s">
        <v>4</v>
      </c>
      <c r="G15" s="48" t="s">
        <v>5</v>
      </c>
      <c r="H15" s="201" t="s">
        <v>6</v>
      </c>
      <c r="I15" s="201"/>
    </row>
    <row r="16" spans="1:9" ht="15" x14ac:dyDescent="0.25">
      <c r="A16" s="213" t="s">
        <v>70</v>
      </c>
      <c r="B16" s="214"/>
      <c r="C16" s="204"/>
      <c r="D16" s="99"/>
      <c r="E16" s="100"/>
      <c r="F16" s="5"/>
      <c r="G16" s="5"/>
      <c r="H16" s="228"/>
      <c r="I16" s="228"/>
    </row>
    <row r="17" spans="1:9" ht="15" x14ac:dyDescent="0.25">
      <c r="A17" s="189" t="s">
        <v>7</v>
      </c>
      <c r="B17" s="190"/>
      <c r="C17" s="191"/>
      <c r="D17" s="92">
        <v>10.7</v>
      </c>
      <c r="E17" s="85">
        <f>H9</f>
        <v>330</v>
      </c>
      <c r="F17" s="86">
        <f>D17*E17</f>
        <v>3530.9999999999995</v>
      </c>
      <c r="G17" s="86">
        <f>F17*H$11</f>
        <v>459.03</v>
      </c>
      <c r="H17" s="185">
        <f>F17+G17</f>
        <v>3990.0299999999997</v>
      </c>
      <c r="I17" s="185"/>
    </row>
    <row r="18" spans="1:9" ht="15" x14ac:dyDescent="0.25">
      <c r="A18" s="192" t="s">
        <v>58</v>
      </c>
      <c r="B18" s="193"/>
      <c r="C18" s="194"/>
      <c r="D18" s="92">
        <v>9.6999999999999993</v>
      </c>
      <c r="E18" s="85">
        <f>E17</f>
        <v>330</v>
      </c>
      <c r="F18" s="86">
        <f>D18*E18</f>
        <v>3200.9999999999995</v>
      </c>
      <c r="G18" s="86">
        <f>F18*H$11</f>
        <v>416.12999999999994</v>
      </c>
      <c r="H18" s="185">
        <f>F18+G18</f>
        <v>3617.1299999999997</v>
      </c>
      <c r="I18" s="185"/>
    </row>
    <row r="19" spans="1:9" ht="15" x14ac:dyDescent="0.25">
      <c r="A19" s="186" t="s">
        <v>92</v>
      </c>
      <c r="B19" s="187"/>
      <c r="C19" s="188"/>
      <c r="D19" s="102"/>
      <c r="E19" s="87"/>
      <c r="F19" s="86"/>
      <c r="G19" s="86"/>
      <c r="H19" s="195"/>
      <c r="I19" s="196"/>
    </row>
    <row r="20" spans="1:9" ht="15" x14ac:dyDescent="0.25">
      <c r="A20" s="189" t="s">
        <v>7</v>
      </c>
      <c r="B20" s="190"/>
      <c r="C20" s="191"/>
      <c r="D20" s="92">
        <f>15.5+25</f>
        <v>40.5</v>
      </c>
      <c r="E20" s="85">
        <f>E17</f>
        <v>330</v>
      </c>
      <c r="F20" s="86">
        <f>D20*E20</f>
        <v>13365</v>
      </c>
      <c r="G20" s="86">
        <f>F20*H$11</f>
        <v>1737.45</v>
      </c>
      <c r="H20" s="185">
        <f>F20+G20</f>
        <v>15102.45</v>
      </c>
      <c r="I20" s="185"/>
    </row>
    <row r="21" spans="1:9" ht="15" x14ac:dyDescent="0.25">
      <c r="A21" s="192" t="s">
        <v>58</v>
      </c>
      <c r="B21" s="193"/>
      <c r="C21" s="194"/>
      <c r="D21" s="92">
        <f>20.7+4.8</f>
        <v>25.5</v>
      </c>
      <c r="E21" s="85">
        <f>E17</f>
        <v>330</v>
      </c>
      <c r="F21" s="86">
        <f>D21*E21</f>
        <v>8415</v>
      </c>
      <c r="G21" s="86">
        <f>F21*H$11</f>
        <v>1093.95</v>
      </c>
      <c r="H21" s="185">
        <f>F21+G21</f>
        <v>9508.9500000000007</v>
      </c>
      <c r="I21" s="185"/>
    </row>
    <row r="22" spans="1:9" ht="15" x14ac:dyDescent="0.25">
      <c r="A22" s="205" t="s">
        <v>60</v>
      </c>
      <c r="B22" s="187"/>
      <c r="C22" s="188"/>
      <c r="D22" s="102"/>
      <c r="E22" s="88"/>
      <c r="F22" s="86"/>
      <c r="G22" s="86"/>
      <c r="H22" s="195"/>
      <c r="I22" s="196"/>
    </row>
    <row r="23" spans="1:9" ht="15" x14ac:dyDescent="0.25">
      <c r="A23" s="189" t="s">
        <v>7</v>
      </c>
      <c r="B23" s="193"/>
      <c r="C23" s="194"/>
      <c r="D23" s="92">
        <v>74.8</v>
      </c>
      <c r="E23" s="85">
        <f>E$17</f>
        <v>330</v>
      </c>
      <c r="F23" s="86">
        <f>D23*E23</f>
        <v>24684</v>
      </c>
      <c r="G23" s="86">
        <f>F23*H$11</f>
        <v>3208.92</v>
      </c>
      <c r="H23" s="185">
        <f>F23+G23</f>
        <v>27892.92</v>
      </c>
      <c r="I23" s="185"/>
    </row>
    <row r="24" spans="1:9" ht="15" x14ac:dyDescent="0.25">
      <c r="A24" s="189" t="s">
        <v>61</v>
      </c>
      <c r="B24" s="193"/>
      <c r="C24" s="194"/>
      <c r="D24" s="92">
        <v>42.7</v>
      </c>
      <c r="E24" s="85">
        <f>E$17</f>
        <v>330</v>
      </c>
      <c r="F24" s="86">
        <f>D24*E24</f>
        <v>14091.000000000002</v>
      </c>
      <c r="G24" s="86">
        <f>F24*H$11</f>
        <v>1831.8300000000004</v>
      </c>
      <c r="H24" s="185">
        <f>F24+G24</f>
        <v>15922.830000000002</v>
      </c>
      <c r="I24" s="185"/>
    </row>
    <row r="25" spans="1:9" ht="15" x14ac:dyDescent="0.25">
      <c r="A25" s="205" t="s">
        <v>62</v>
      </c>
      <c r="B25" s="187"/>
      <c r="C25" s="188"/>
      <c r="D25" s="102"/>
      <c r="E25" s="88"/>
      <c r="F25" s="86"/>
      <c r="G25" s="86"/>
      <c r="H25" s="195"/>
      <c r="I25" s="196"/>
    </row>
    <row r="26" spans="1:9" ht="15" x14ac:dyDescent="0.25">
      <c r="A26" s="189" t="s">
        <v>7</v>
      </c>
      <c r="B26" s="193"/>
      <c r="C26" s="194"/>
      <c r="D26" s="92">
        <v>25.8</v>
      </c>
      <c r="E26" s="85">
        <f>E$17</f>
        <v>330</v>
      </c>
      <c r="F26" s="86">
        <f>D26*E26</f>
        <v>8514</v>
      </c>
      <c r="G26" s="86">
        <f>F26*H$11</f>
        <v>1106.82</v>
      </c>
      <c r="H26" s="185">
        <f>F26+G26</f>
        <v>9620.82</v>
      </c>
      <c r="I26" s="185"/>
    </row>
    <row r="27" spans="1:9" x14ac:dyDescent="0.3">
      <c r="A27" s="189" t="s">
        <v>58</v>
      </c>
      <c r="B27" s="193"/>
      <c r="C27" s="194"/>
      <c r="D27" s="92">
        <v>6.3</v>
      </c>
      <c r="E27" s="85">
        <f>E$17</f>
        <v>330</v>
      </c>
      <c r="F27" s="86">
        <f>D27*E27</f>
        <v>2079</v>
      </c>
      <c r="G27" s="86">
        <f>F27*H$11</f>
        <v>270.27</v>
      </c>
      <c r="H27" s="185">
        <f>F27+G27</f>
        <v>2349.27</v>
      </c>
      <c r="I27" s="185"/>
    </row>
    <row r="28" spans="1:9" x14ac:dyDescent="0.3">
      <c r="A28" s="213" t="s">
        <v>68</v>
      </c>
      <c r="B28" s="214"/>
      <c r="C28" s="204"/>
      <c r="D28" s="102"/>
      <c r="E28" s="88"/>
      <c r="F28" s="86"/>
      <c r="G28" s="86"/>
      <c r="H28" s="185"/>
      <c r="I28" s="185"/>
    </row>
    <row r="29" spans="1:9" x14ac:dyDescent="0.3">
      <c r="A29" s="189" t="s">
        <v>7</v>
      </c>
      <c r="B29" s="190"/>
      <c r="C29" s="191"/>
      <c r="D29" s="92">
        <v>16</v>
      </c>
      <c r="E29" s="85">
        <f>E$17</f>
        <v>330</v>
      </c>
      <c r="F29" s="86">
        <f>D29*E29</f>
        <v>5280</v>
      </c>
      <c r="G29" s="86">
        <f t="shared" ref="G29:G31" si="0">F29*H$11</f>
        <v>686.4</v>
      </c>
      <c r="H29" s="185">
        <f>F29+G29</f>
        <v>5966.4</v>
      </c>
      <c r="I29" s="185"/>
    </row>
    <row r="30" spans="1:9" x14ac:dyDescent="0.3">
      <c r="A30" s="50"/>
      <c r="B30" s="51"/>
      <c r="C30" s="49" t="s">
        <v>58</v>
      </c>
      <c r="D30" s="92">
        <v>16.100000000000001</v>
      </c>
      <c r="E30" s="85">
        <f>E$17</f>
        <v>330</v>
      </c>
      <c r="F30" s="86">
        <f>D30*E30</f>
        <v>5313.0000000000009</v>
      </c>
      <c r="G30" s="86">
        <f t="shared" si="0"/>
        <v>690.69000000000017</v>
      </c>
      <c r="H30" s="185">
        <f>F30+G30</f>
        <v>6003.6900000000014</v>
      </c>
      <c r="I30" s="185"/>
    </row>
    <row r="31" spans="1:9" x14ac:dyDescent="0.3">
      <c r="A31" s="79"/>
      <c r="B31" s="80"/>
      <c r="C31" s="81" t="s">
        <v>69</v>
      </c>
      <c r="D31" s="92"/>
      <c r="E31" s="85">
        <f>E$17</f>
        <v>330</v>
      </c>
      <c r="F31" s="86">
        <f>D31*E31</f>
        <v>0</v>
      </c>
      <c r="G31" s="86">
        <f t="shared" si="0"/>
        <v>0</v>
      </c>
      <c r="H31" s="185">
        <f>F31+G31</f>
        <v>0</v>
      </c>
      <c r="I31" s="185"/>
    </row>
    <row r="32" spans="1:9" x14ac:dyDescent="0.3">
      <c r="A32" s="213" t="s">
        <v>93</v>
      </c>
      <c r="B32" s="214"/>
      <c r="C32" s="204"/>
      <c r="D32" s="102"/>
      <c r="E32" s="88"/>
      <c r="F32" s="86"/>
      <c r="G32" s="86"/>
      <c r="H32" s="185"/>
      <c r="I32" s="185"/>
    </row>
    <row r="33" spans="1:9" x14ac:dyDescent="0.3">
      <c r="A33" s="189" t="s">
        <v>7</v>
      </c>
      <c r="B33" s="190"/>
      <c r="C33" s="191"/>
      <c r="D33" s="92">
        <v>141</v>
      </c>
      <c r="E33" s="85">
        <f>E$17</f>
        <v>330</v>
      </c>
      <c r="F33" s="86">
        <f>D33*E33</f>
        <v>46530</v>
      </c>
      <c r="G33" s="86">
        <f t="shared" ref="G33:G36" si="1">F33*H$11</f>
        <v>6048.9000000000005</v>
      </c>
      <c r="H33" s="185">
        <f>F33+G33</f>
        <v>52578.9</v>
      </c>
      <c r="I33" s="185"/>
    </row>
    <row r="34" spans="1:9" x14ac:dyDescent="0.3">
      <c r="A34" s="186" t="s">
        <v>94</v>
      </c>
      <c r="B34" s="187"/>
      <c r="C34" s="188"/>
      <c r="D34" s="102"/>
      <c r="E34" s="85"/>
      <c r="F34" s="86"/>
      <c r="G34" s="86"/>
      <c r="H34" s="195"/>
      <c r="I34" s="194"/>
    </row>
    <row r="35" spans="1:9" x14ac:dyDescent="0.3">
      <c r="A35" s="192" t="s">
        <v>7</v>
      </c>
      <c r="B35" s="193"/>
      <c r="C35" s="194"/>
      <c r="D35" s="92">
        <v>107.1</v>
      </c>
      <c r="E35" s="85">
        <f>E$17</f>
        <v>330</v>
      </c>
      <c r="F35" s="86">
        <f>D35*E35</f>
        <v>35343</v>
      </c>
      <c r="G35" s="86">
        <f t="shared" ref="G35" si="2">F35*H$11</f>
        <v>4594.59</v>
      </c>
      <c r="H35" s="185">
        <f>F35+G35</f>
        <v>39937.589999999997</v>
      </c>
      <c r="I35" s="185"/>
    </row>
    <row r="36" spans="1:9" x14ac:dyDescent="0.3">
      <c r="A36" s="192" t="s">
        <v>58</v>
      </c>
      <c r="B36" s="193"/>
      <c r="C36" s="194"/>
      <c r="D36" s="92">
        <v>50.2</v>
      </c>
      <c r="E36" s="85">
        <f>E$17</f>
        <v>330</v>
      </c>
      <c r="F36" s="86">
        <f>D36*E36</f>
        <v>16566</v>
      </c>
      <c r="G36" s="86">
        <f t="shared" si="1"/>
        <v>2153.58</v>
      </c>
      <c r="H36" s="185">
        <f>F36+G36</f>
        <v>18719.580000000002</v>
      </c>
      <c r="I36" s="185"/>
    </row>
    <row r="37" spans="1:9" x14ac:dyDescent="0.3">
      <c r="A37" s="213" t="s">
        <v>95</v>
      </c>
      <c r="B37" s="214"/>
      <c r="C37" s="204"/>
      <c r="D37" s="102"/>
      <c r="E37" s="88"/>
      <c r="F37" s="86"/>
      <c r="G37" s="86"/>
      <c r="H37" s="185"/>
      <c r="I37" s="185"/>
    </row>
    <row r="38" spans="1:9" ht="15" customHeight="1" x14ac:dyDescent="0.3">
      <c r="A38" s="189" t="s">
        <v>7</v>
      </c>
      <c r="B38" s="190"/>
      <c r="C38" s="191"/>
      <c r="D38" s="92">
        <v>18.2</v>
      </c>
      <c r="E38" s="85">
        <f>E$17</f>
        <v>330</v>
      </c>
      <c r="F38" s="86">
        <f>D38*E38</f>
        <v>6006</v>
      </c>
      <c r="G38" s="86">
        <f t="shared" ref="G38:G40" si="3">F38*H$11</f>
        <v>780.78</v>
      </c>
      <c r="H38" s="185">
        <f>F38+G38</f>
        <v>6786.78</v>
      </c>
      <c r="I38" s="185"/>
    </row>
    <row r="39" spans="1:9" x14ac:dyDescent="0.3">
      <c r="A39" s="192" t="s">
        <v>58</v>
      </c>
      <c r="B39" s="193"/>
      <c r="C39" s="194"/>
      <c r="D39" s="92"/>
      <c r="E39" s="85">
        <f>E$17</f>
        <v>330</v>
      </c>
      <c r="F39" s="86">
        <f>D39*E39</f>
        <v>0</v>
      </c>
      <c r="G39" s="86">
        <f t="shared" si="3"/>
        <v>0</v>
      </c>
      <c r="H39" s="185">
        <f>F39+G39</f>
        <v>0</v>
      </c>
      <c r="I39" s="185"/>
    </row>
    <row r="40" spans="1:9" x14ac:dyDescent="0.3">
      <c r="A40" s="213" t="s">
        <v>8</v>
      </c>
      <c r="B40" s="214"/>
      <c r="C40" s="204"/>
      <c r="D40" s="92"/>
      <c r="E40" s="85">
        <v>170</v>
      </c>
      <c r="F40" s="86">
        <f>D40*E40</f>
        <v>0</v>
      </c>
      <c r="G40" s="86">
        <f t="shared" si="3"/>
        <v>0</v>
      </c>
      <c r="H40" s="185">
        <f>F40+G40</f>
        <v>0</v>
      </c>
      <c r="I40" s="185"/>
    </row>
    <row r="41" spans="1:9" ht="6.75" customHeight="1" x14ac:dyDescent="0.3">
      <c r="A41" s="59"/>
      <c r="B41" s="60"/>
      <c r="C41" s="60"/>
      <c r="D41" s="60"/>
      <c r="E41" s="89"/>
      <c r="F41" s="89"/>
      <c r="G41" s="89"/>
      <c r="H41" s="219"/>
      <c r="I41" s="220"/>
    </row>
    <row r="42" spans="1:9" x14ac:dyDescent="0.3">
      <c r="A42" s="213" t="s">
        <v>66</v>
      </c>
      <c r="B42" s="214"/>
      <c r="C42" s="215"/>
      <c r="D42" s="216"/>
      <c r="E42" s="88"/>
      <c r="F42" s="86">
        <f>SUM(F16:F40)</f>
        <v>192918</v>
      </c>
      <c r="G42" s="86">
        <f>SUM(G16:G40)</f>
        <v>25079.339999999997</v>
      </c>
      <c r="H42" s="212">
        <f>SUM(H16:H40)</f>
        <v>217997.34</v>
      </c>
      <c r="I42" s="212"/>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17"/>
      <c r="B47" s="218"/>
      <c r="C47" s="218"/>
      <c r="D47" s="57"/>
      <c r="E47" s="58"/>
      <c r="F47" s="55"/>
      <c r="G47" s="55"/>
      <c r="H47" s="56"/>
      <c r="I47" s="56"/>
    </row>
    <row r="51" spans="1:9" ht="15" customHeight="1" x14ac:dyDescent="0.3">
      <c r="A51" s="64" t="s">
        <v>0</v>
      </c>
      <c r="B51" s="235" t="str">
        <f>IF('Affidavit &amp; Summary'!B$15="","",'Affidavit &amp; Summary'!B$15)</f>
        <v>2012-0459</v>
      </c>
      <c r="C51" s="235"/>
      <c r="D51" s="63"/>
      <c r="E51" s="64" t="s">
        <v>32</v>
      </c>
      <c r="F51" s="235" t="str">
        <f>IF('Affidavit &amp; Summary'!G$15="","",'Affidavit &amp; Summary'!G$15)</f>
        <v>Enbridge 2014-18 Rates</v>
      </c>
      <c r="G51" s="236"/>
      <c r="H51" s="236"/>
      <c r="I51" s="236"/>
    </row>
    <row r="52" spans="1:9" ht="15" customHeight="1" x14ac:dyDescent="0.3">
      <c r="A52" s="64"/>
      <c r="B52" s="75"/>
      <c r="C52" s="75"/>
      <c r="D52" s="63"/>
      <c r="E52" s="64"/>
      <c r="F52" s="73"/>
      <c r="G52" s="76"/>
      <c r="H52" s="76"/>
      <c r="I52" s="74"/>
    </row>
    <row r="53" spans="1:9" ht="15" customHeight="1" x14ac:dyDescent="0.3">
      <c r="A53" s="72" t="s">
        <v>31</v>
      </c>
      <c r="B53" s="209" t="str">
        <f>IF('Affidavit &amp; Summary'!B$17="","",'Affidavit &amp; Summary'!B$17)</f>
        <v>School Energy Coalition</v>
      </c>
      <c r="C53" s="209"/>
      <c r="D53" s="65"/>
      <c r="E53" s="157" t="s">
        <v>65</v>
      </c>
      <c r="F53" s="140"/>
      <c r="G53" s="237" t="str">
        <f>IF(G4="","",G4)</f>
        <v>Jay Shepherd</v>
      </c>
      <c r="H53" s="237"/>
      <c r="I53" s="62"/>
    </row>
    <row r="54" spans="1:9" ht="15" customHeight="1" x14ac:dyDescent="0.3">
      <c r="A54" s="72"/>
      <c r="B54" s="66"/>
      <c r="C54" s="67"/>
      <c r="D54" s="65"/>
      <c r="E54" s="72"/>
      <c r="F54" s="66"/>
      <c r="G54" s="67"/>
      <c r="H54" s="67"/>
      <c r="I54" s="62"/>
    </row>
    <row r="55" spans="1:9" ht="15" customHeight="1" x14ac:dyDescent="0.3">
      <c r="A55" s="198" t="s">
        <v>52</v>
      </c>
      <c r="B55" s="199"/>
      <c r="C55" s="199"/>
      <c r="D55" s="199"/>
      <c r="E55" s="199"/>
      <c r="F55" s="199"/>
      <c r="G55" s="199"/>
      <c r="H55" s="199"/>
      <c r="I55" s="200"/>
    </row>
    <row r="56" spans="1:9" ht="15" customHeight="1" x14ac:dyDescent="0.3">
      <c r="A56" s="206"/>
      <c r="B56" s="207"/>
      <c r="C56" s="207"/>
      <c r="D56" s="208"/>
      <c r="E56" s="238" t="s">
        <v>10</v>
      </c>
      <c r="F56" s="239"/>
      <c r="G56" s="68" t="s">
        <v>5</v>
      </c>
      <c r="H56" s="238" t="s">
        <v>6</v>
      </c>
      <c r="I56" s="239"/>
    </row>
    <row r="57" spans="1:9" ht="15" customHeight="1" x14ac:dyDescent="0.3">
      <c r="A57" s="223" t="s">
        <v>79</v>
      </c>
      <c r="B57" s="224"/>
      <c r="C57" s="224"/>
      <c r="D57" s="225"/>
      <c r="E57" s="240"/>
      <c r="F57" s="241"/>
      <c r="G57" s="101"/>
      <c r="H57" s="221">
        <f t="shared" ref="H57:H65" si="4">E57+G57</f>
        <v>0</v>
      </c>
      <c r="I57" s="222"/>
    </row>
    <row r="58" spans="1:9" ht="15" customHeight="1" x14ac:dyDescent="0.3">
      <c r="A58" s="223" t="s">
        <v>11</v>
      </c>
      <c r="B58" s="224"/>
      <c r="C58" s="224"/>
      <c r="D58" s="225"/>
      <c r="E58" s="226"/>
      <c r="F58" s="227"/>
      <c r="G58" s="101"/>
      <c r="H58" s="221">
        <f t="shared" si="4"/>
        <v>0</v>
      </c>
      <c r="I58" s="222"/>
    </row>
    <row r="59" spans="1:9" ht="15" customHeight="1" x14ac:dyDescent="0.3">
      <c r="A59" s="223" t="s">
        <v>12</v>
      </c>
      <c r="B59" s="224"/>
      <c r="C59" s="224"/>
      <c r="D59" s="225"/>
      <c r="E59" s="226"/>
      <c r="F59" s="227"/>
      <c r="G59" s="101"/>
      <c r="H59" s="221">
        <f t="shared" si="4"/>
        <v>0</v>
      </c>
      <c r="I59" s="222"/>
    </row>
    <row r="60" spans="1:9" x14ac:dyDescent="0.3">
      <c r="A60" s="223" t="s">
        <v>78</v>
      </c>
      <c r="B60" s="224"/>
      <c r="C60" s="224"/>
      <c r="D60" s="225"/>
      <c r="E60" s="226"/>
      <c r="F60" s="227"/>
      <c r="G60" s="101"/>
      <c r="H60" s="221">
        <f t="shared" si="4"/>
        <v>0</v>
      </c>
      <c r="I60" s="222"/>
    </row>
    <row r="61" spans="1:9" x14ac:dyDescent="0.3">
      <c r="A61" s="223" t="s">
        <v>13</v>
      </c>
      <c r="B61" s="224"/>
      <c r="C61" s="224"/>
      <c r="D61" s="225"/>
      <c r="E61" s="226"/>
      <c r="F61" s="227"/>
      <c r="G61" s="101"/>
      <c r="H61" s="221">
        <f t="shared" si="4"/>
        <v>0</v>
      </c>
      <c r="I61" s="222"/>
    </row>
    <row r="62" spans="1:9" x14ac:dyDescent="0.3">
      <c r="A62" s="223" t="s">
        <v>14</v>
      </c>
      <c r="B62" s="224"/>
      <c r="C62" s="224"/>
      <c r="D62" s="225"/>
      <c r="E62" s="226"/>
      <c r="F62" s="227"/>
      <c r="G62" s="101"/>
      <c r="H62" s="221">
        <f t="shared" si="4"/>
        <v>0</v>
      </c>
      <c r="I62" s="222"/>
    </row>
    <row r="63" spans="1:9" x14ac:dyDescent="0.3">
      <c r="A63" s="223" t="s">
        <v>15</v>
      </c>
      <c r="B63" s="224"/>
      <c r="C63" s="224"/>
      <c r="D63" s="225"/>
      <c r="E63" s="226"/>
      <c r="F63" s="227"/>
      <c r="G63" s="101"/>
      <c r="H63" s="221">
        <f t="shared" si="4"/>
        <v>0</v>
      </c>
      <c r="I63" s="222"/>
    </row>
    <row r="64" spans="1:9" x14ac:dyDescent="0.3">
      <c r="A64" s="223" t="s">
        <v>16</v>
      </c>
      <c r="B64" s="224"/>
      <c r="C64" s="224"/>
      <c r="D64" s="225"/>
      <c r="E64" s="226"/>
      <c r="F64" s="227"/>
      <c r="G64" s="101"/>
      <c r="H64" s="221">
        <f t="shared" si="4"/>
        <v>0</v>
      </c>
      <c r="I64" s="222"/>
    </row>
    <row r="65" spans="1:9" x14ac:dyDescent="0.3">
      <c r="A65" s="6" t="s">
        <v>17</v>
      </c>
      <c r="B65" s="6"/>
      <c r="C65" s="180"/>
      <c r="D65" s="232"/>
      <c r="E65" s="226"/>
      <c r="F65" s="227"/>
      <c r="G65" s="101"/>
      <c r="H65" s="221">
        <f t="shared" si="4"/>
        <v>0</v>
      </c>
      <c r="I65" s="222"/>
    </row>
    <row r="66" spans="1:9" x14ac:dyDescent="0.3">
      <c r="A66" s="223" t="s">
        <v>18</v>
      </c>
      <c r="B66" s="224"/>
      <c r="C66" s="224"/>
      <c r="D66" s="225"/>
      <c r="E66" s="226"/>
      <c r="F66" s="227"/>
      <c r="G66" s="101"/>
      <c r="H66" s="221">
        <f>E66</f>
        <v>0</v>
      </c>
      <c r="I66" s="222"/>
    </row>
    <row r="67" spans="1:9" x14ac:dyDescent="0.3">
      <c r="A67" s="223" t="s">
        <v>80</v>
      </c>
      <c r="B67" s="224"/>
      <c r="C67" s="224"/>
      <c r="D67" s="225"/>
      <c r="E67" s="226"/>
      <c r="F67" s="227"/>
      <c r="G67" s="101"/>
      <c r="H67" s="221">
        <f t="shared" ref="H67:H72" si="5">E67+G67</f>
        <v>0</v>
      </c>
      <c r="I67" s="222"/>
    </row>
    <row r="68" spans="1:9" x14ac:dyDescent="0.3">
      <c r="A68" s="223" t="s">
        <v>19</v>
      </c>
      <c r="B68" s="224"/>
      <c r="C68" s="224"/>
      <c r="D68" s="225"/>
      <c r="E68" s="226"/>
      <c r="F68" s="227"/>
      <c r="G68" s="101"/>
      <c r="H68" s="221">
        <f t="shared" si="5"/>
        <v>0</v>
      </c>
      <c r="I68" s="222"/>
    </row>
    <row r="69" spans="1:9" x14ac:dyDescent="0.3">
      <c r="A69" s="223" t="s">
        <v>20</v>
      </c>
      <c r="B69" s="224"/>
      <c r="C69" s="224"/>
      <c r="D69" s="225"/>
      <c r="E69" s="226"/>
      <c r="F69" s="227"/>
      <c r="G69" s="101"/>
      <c r="H69" s="221">
        <f t="shared" si="5"/>
        <v>0</v>
      </c>
      <c r="I69" s="222"/>
    </row>
    <row r="70" spans="1:9" x14ac:dyDescent="0.3">
      <c r="A70" s="223" t="s">
        <v>21</v>
      </c>
      <c r="B70" s="225"/>
      <c r="C70" s="180"/>
      <c r="D70" s="232"/>
      <c r="E70" s="226"/>
      <c r="F70" s="227"/>
      <c r="G70" s="101"/>
      <c r="H70" s="221">
        <f t="shared" si="5"/>
        <v>0</v>
      </c>
      <c r="I70" s="222"/>
    </row>
    <row r="71" spans="1:9" x14ac:dyDescent="0.3">
      <c r="A71" s="223" t="s">
        <v>21</v>
      </c>
      <c r="B71" s="225"/>
      <c r="C71" s="180"/>
      <c r="D71" s="232"/>
      <c r="E71" s="226"/>
      <c r="F71" s="227"/>
      <c r="G71" s="101"/>
      <c r="H71" s="221">
        <f t="shared" si="5"/>
        <v>0</v>
      </c>
      <c r="I71" s="222"/>
    </row>
    <row r="72" spans="1:9" x14ac:dyDescent="0.3">
      <c r="A72" s="223" t="s">
        <v>21</v>
      </c>
      <c r="B72" s="225"/>
      <c r="C72" s="180"/>
      <c r="D72" s="232"/>
      <c r="E72" s="226"/>
      <c r="F72" s="227"/>
      <c r="G72" s="101"/>
      <c r="H72" s="221">
        <f t="shared" si="5"/>
        <v>0</v>
      </c>
      <c r="I72" s="222"/>
    </row>
    <row r="73" spans="1:9" x14ac:dyDescent="0.3">
      <c r="A73" s="12"/>
      <c r="B73" s="13"/>
      <c r="C73" s="13"/>
      <c r="D73" s="13"/>
      <c r="E73" s="15"/>
      <c r="F73" s="14"/>
      <c r="G73" s="82"/>
      <c r="H73" s="83"/>
      <c r="I73" s="84"/>
    </row>
    <row r="74" spans="1:9" x14ac:dyDescent="0.3">
      <c r="A74" s="223" t="s">
        <v>44</v>
      </c>
      <c r="B74" s="224"/>
      <c r="C74" s="224"/>
      <c r="D74" s="225"/>
      <c r="E74" s="233">
        <f>SUM(E57:E70)</f>
        <v>0</v>
      </c>
      <c r="F74" s="234"/>
      <c r="G74" s="91">
        <f>SUM(G57:G70)</f>
        <v>0</v>
      </c>
      <c r="H74" s="230">
        <f>SUM(H57:I70)</f>
        <v>0</v>
      </c>
      <c r="I74" s="231"/>
    </row>
    <row r="87" spans="1:8" x14ac:dyDescent="0.3">
      <c r="A87" s="112"/>
      <c r="B87" s="112"/>
      <c r="C87" s="112"/>
      <c r="D87" s="112"/>
      <c r="E87" s="112"/>
      <c r="F87" s="112"/>
      <c r="G87" s="112"/>
      <c r="H87" s="112"/>
    </row>
    <row r="88" spans="1:8" x14ac:dyDescent="0.3">
      <c r="A88" s="112"/>
      <c r="B88" s="112"/>
      <c r="C88" s="112"/>
      <c r="D88" s="112"/>
      <c r="E88" s="112"/>
      <c r="F88" s="112"/>
      <c r="G88" s="112"/>
      <c r="H88" s="112"/>
    </row>
    <row r="89" spans="1:8" x14ac:dyDescent="0.3">
      <c r="A89" s="111" t="b">
        <v>1</v>
      </c>
      <c r="B89" s="111" t="b">
        <v>0</v>
      </c>
      <c r="C89" s="111" t="b">
        <v>0</v>
      </c>
      <c r="D89" s="111" t="b">
        <v>0</v>
      </c>
      <c r="E89" s="111" t="b">
        <f>IF(A89=TRUE,TRUE,IF(B89=TRUE,TRUE,IF(C89=TRUE,TRUE,IF(D89=TRUE,TRUE,FALSE))))</f>
        <v>1</v>
      </c>
      <c r="F89" s="111" t="b">
        <v>0</v>
      </c>
      <c r="G89" s="112"/>
      <c r="H89" s="112"/>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12</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89"/>
  <sheetViews>
    <sheetView showGridLines="0" tabSelected="1" showRuler="0" view="pageLayout" zoomScale="115" zoomScaleNormal="100" zoomScalePageLayoutView="115" workbookViewId="0">
      <selection activeCell="D36" sqref="D36"/>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25">
      <c r="A1" s="29"/>
      <c r="B1" s="30"/>
      <c r="C1" s="30"/>
      <c r="D1" s="30"/>
      <c r="E1" s="30"/>
      <c r="F1" s="30"/>
      <c r="G1" s="30"/>
      <c r="H1" s="30"/>
      <c r="I1" s="31"/>
    </row>
    <row r="2" spans="1:9" ht="15" x14ac:dyDescent="0.25">
      <c r="A2" s="18" t="s">
        <v>0</v>
      </c>
      <c r="B2" s="209" t="str">
        <f>IF('Affidavit &amp; Summary'!B$15="","",'Affidavit &amp; Summary'!B$15)</f>
        <v>2012-0459</v>
      </c>
      <c r="C2" s="209"/>
      <c r="D2" s="209"/>
      <c r="E2" s="123" t="s">
        <v>32</v>
      </c>
      <c r="F2" s="210" t="str">
        <f>IF('Affidavit &amp; Summary'!G$15="","",'Affidavit &amp; Summary'!G$15)</f>
        <v>Enbridge 2014-18 Rates</v>
      </c>
      <c r="G2" s="210"/>
      <c r="H2" s="210"/>
      <c r="I2" s="211"/>
    </row>
    <row r="3" spans="1:9" ht="15" x14ac:dyDescent="0.25">
      <c r="A3" s="7"/>
      <c r="B3" s="8"/>
      <c r="C3" s="8"/>
      <c r="D3" s="8"/>
      <c r="E3" s="8"/>
      <c r="F3" s="8"/>
      <c r="G3" s="8"/>
      <c r="H3" s="8"/>
      <c r="I3" s="9"/>
    </row>
    <row r="4" spans="1:9" ht="15" customHeight="1" x14ac:dyDescent="0.25">
      <c r="A4" s="18" t="s">
        <v>31</v>
      </c>
      <c r="B4" s="209" t="str">
        <f>IF('Affidavit &amp; Summary'!B$17="","",'Affidavit &amp; Summary'!B$17)</f>
        <v>School Energy Coalition</v>
      </c>
      <c r="C4" s="209"/>
      <c r="D4" s="209"/>
      <c r="E4" s="229" t="s">
        <v>65</v>
      </c>
      <c r="F4" s="141"/>
      <c r="G4" s="158" t="s">
        <v>108</v>
      </c>
      <c r="H4" s="178"/>
      <c r="I4" s="71"/>
    </row>
    <row r="5" spans="1:9" ht="7.5" customHeight="1" x14ac:dyDescent="0.25">
      <c r="A5" s="7"/>
      <c r="B5" s="8"/>
      <c r="C5" s="8"/>
      <c r="D5" s="8"/>
      <c r="E5" s="8"/>
      <c r="F5" s="8"/>
      <c r="G5" s="8"/>
      <c r="H5" s="8"/>
      <c r="I5" s="9"/>
    </row>
    <row r="6" spans="1:9" ht="37.5" customHeight="1" x14ac:dyDescent="0.25">
      <c r="A6" s="7"/>
      <c r="B6" s="8"/>
      <c r="C6" s="77" t="s">
        <v>64</v>
      </c>
      <c r="D6" s="70" t="s">
        <v>77</v>
      </c>
      <c r="E6" s="52" t="s">
        <v>67</v>
      </c>
      <c r="G6" s="182" t="s">
        <v>96</v>
      </c>
      <c r="H6" s="183"/>
      <c r="I6" s="9"/>
    </row>
    <row r="7" spans="1:9" ht="15" customHeight="1" x14ac:dyDescent="0.25">
      <c r="A7" s="110"/>
      <c r="B7" s="8"/>
      <c r="C7" s="123" t="s">
        <v>73</v>
      </c>
      <c r="D7" s="96"/>
      <c r="E7" s="93">
        <v>2011</v>
      </c>
      <c r="F7" s="78"/>
      <c r="G7" s="180">
        <v>3</v>
      </c>
      <c r="H7" s="181"/>
      <c r="I7" s="9"/>
    </row>
    <row r="8" spans="1:9" ht="15" customHeight="1" x14ac:dyDescent="0.25">
      <c r="A8" s="110"/>
      <c r="B8" s="8"/>
      <c r="C8" s="123" t="s">
        <v>63</v>
      </c>
      <c r="D8" s="97"/>
      <c r="E8" s="8"/>
      <c r="I8" s="9"/>
    </row>
    <row r="9" spans="1:9" ht="15" customHeight="1" x14ac:dyDescent="0.3">
      <c r="A9" s="110"/>
      <c r="B9" s="8"/>
      <c r="C9" s="123" t="s">
        <v>74</v>
      </c>
      <c r="D9" s="97"/>
      <c r="E9" s="8"/>
      <c r="F9" s="113"/>
      <c r="G9" s="114" t="s">
        <v>97</v>
      </c>
      <c r="H9" s="116">
        <v>170</v>
      </c>
      <c r="I9" s="9"/>
    </row>
    <row r="10" spans="1:9" ht="15" customHeight="1" x14ac:dyDescent="0.25">
      <c r="A10" s="110"/>
      <c r="B10" s="8"/>
      <c r="C10" s="121" t="s">
        <v>85</v>
      </c>
      <c r="D10" s="98"/>
      <c r="E10" s="184"/>
      <c r="F10" s="140"/>
      <c r="G10" s="140"/>
      <c r="H10" s="117"/>
      <c r="I10" s="9"/>
    </row>
    <row r="11" spans="1:9" ht="15" customHeight="1" x14ac:dyDescent="0.25">
      <c r="A11" s="110"/>
      <c r="B11" s="8"/>
      <c r="C11" s="69" t="s">
        <v>86</v>
      </c>
      <c r="D11" s="103" t="s">
        <v>75</v>
      </c>
      <c r="E11" s="105"/>
      <c r="F11" s="197" t="s">
        <v>84</v>
      </c>
      <c r="G11" s="197"/>
      <c r="H11" s="115">
        <v>0.13</v>
      </c>
      <c r="I11" s="9"/>
    </row>
    <row r="12" spans="1:9" ht="14.25" customHeight="1" x14ac:dyDescent="0.25">
      <c r="A12" s="28"/>
      <c r="B12" s="10"/>
      <c r="C12" s="94"/>
      <c r="D12" s="104" t="s">
        <v>76</v>
      </c>
      <c r="E12" s="106"/>
      <c r="F12" s="107"/>
      <c r="G12" s="107"/>
      <c r="H12" s="10"/>
      <c r="I12" s="32"/>
    </row>
    <row r="13" spans="1:9" ht="7.5" customHeight="1" x14ac:dyDescent="0.25"/>
    <row r="14" spans="1:9" ht="15.75" x14ac:dyDescent="0.25">
      <c r="A14" s="198" t="s">
        <v>51</v>
      </c>
      <c r="B14" s="199"/>
      <c r="C14" s="199"/>
      <c r="D14" s="199"/>
      <c r="E14" s="199"/>
      <c r="F14" s="199"/>
      <c r="G14" s="199"/>
      <c r="H14" s="199"/>
      <c r="I14" s="200"/>
    </row>
    <row r="15" spans="1:9" ht="15" x14ac:dyDescent="0.25">
      <c r="A15" s="202"/>
      <c r="B15" s="203"/>
      <c r="C15" s="204"/>
      <c r="D15" s="128" t="s">
        <v>3</v>
      </c>
      <c r="E15" s="128" t="s">
        <v>59</v>
      </c>
      <c r="F15" s="128" t="s">
        <v>4</v>
      </c>
      <c r="G15" s="128" t="s">
        <v>5</v>
      </c>
      <c r="H15" s="201" t="s">
        <v>6</v>
      </c>
      <c r="I15" s="201"/>
    </row>
    <row r="16" spans="1:9" ht="15" x14ac:dyDescent="0.25">
      <c r="A16" s="213" t="s">
        <v>70</v>
      </c>
      <c r="B16" s="214"/>
      <c r="C16" s="204"/>
      <c r="D16" s="99"/>
      <c r="E16" s="100"/>
      <c r="F16" s="5"/>
      <c r="G16" s="5"/>
      <c r="H16" s="228"/>
      <c r="I16" s="228"/>
    </row>
    <row r="17" spans="1:9" ht="15" x14ac:dyDescent="0.25">
      <c r="A17" s="189" t="s">
        <v>7</v>
      </c>
      <c r="B17" s="190"/>
      <c r="C17" s="191"/>
      <c r="D17" s="92"/>
      <c r="E17" s="85">
        <f>H9</f>
        <v>170</v>
      </c>
      <c r="F17" s="86">
        <f>D17*E17</f>
        <v>0</v>
      </c>
      <c r="G17" s="86">
        <f>F17*H$11</f>
        <v>0</v>
      </c>
      <c r="H17" s="185">
        <f>F17+G17</f>
        <v>0</v>
      </c>
      <c r="I17" s="185"/>
    </row>
    <row r="18" spans="1:9" ht="15" x14ac:dyDescent="0.25">
      <c r="A18" s="192" t="s">
        <v>58</v>
      </c>
      <c r="B18" s="193"/>
      <c r="C18" s="194"/>
      <c r="D18" s="92"/>
      <c r="E18" s="85">
        <f>E17</f>
        <v>170</v>
      </c>
      <c r="F18" s="86">
        <f>D18*E18</f>
        <v>0</v>
      </c>
      <c r="G18" s="86">
        <f>F18*H$11</f>
        <v>0</v>
      </c>
      <c r="H18" s="185">
        <f>F18+G18</f>
        <v>0</v>
      </c>
      <c r="I18" s="185"/>
    </row>
    <row r="19" spans="1:9" ht="15" x14ac:dyDescent="0.25">
      <c r="A19" s="186" t="s">
        <v>92</v>
      </c>
      <c r="B19" s="187"/>
      <c r="C19" s="188"/>
      <c r="D19" s="102"/>
      <c r="E19" s="87"/>
      <c r="F19" s="86"/>
      <c r="G19" s="86"/>
      <c r="H19" s="195"/>
      <c r="I19" s="196"/>
    </row>
    <row r="20" spans="1:9" ht="15" x14ac:dyDescent="0.25">
      <c r="A20" s="189" t="s">
        <v>7</v>
      </c>
      <c r="B20" s="190"/>
      <c r="C20" s="191"/>
      <c r="D20" s="92"/>
      <c r="E20" s="85">
        <f>E17</f>
        <v>170</v>
      </c>
      <c r="F20" s="86">
        <f>D20*E20</f>
        <v>0</v>
      </c>
      <c r="G20" s="86">
        <f>F20*H$11</f>
        <v>0</v>
      </c>
      <c r="H20" s="185">
        <f>F20+G20</f>
        <v>0</v>
      </c>
      <c r="I20" s="185"/>
    </row>
    <row r="21" spans="1:9" ht="15" x14ac:dyDescent="0.25">
      <c r="A21" s="192" t="s">
        <v>58</v>
      </c>
      <c r="B21" s="193"/>
      <c r="C21" s="194"/>
      <c r="D21" s="92"/>
      <c r="E21" s="85">
        <f>E17</f>
        <v>170</v>
      </c>
      <c r="F21" s="86">
        <f>D21*E21</f>
        <v>0</v>
      </c>
      <c r="G21" s="86">
        <f>F21*H$11</f>
        <v>0</v>
      </c>
      <c r="H21" s="185">
        <f>F21+G21</f>
        <v>0</v>
      </c>
      <c r="I21" s="185"/>
    </row>
    <row r="22" spans="1:9" ht="15" x14ac:dyDescent="0.25">
      <c r="A22" s="205" t="s">
        <v>60</v>
      </c>
      <c r="B22" s="187"/>
      <c r="C22" s="188"/>
      <c r="D22" s="102"/>
      <c r="E22" s="88"/>
      <c r="F22" s="86"/>
      <c r="G22" s="86"/>
      <c r="H22" s="195"/>
      <c r="I22" s="196"/>
    </row>
    <row r="23" spans="1:9" ht="15" x14ac:dyDescent="0.25">
      <c r="A23" s="189" t="s">
        <v>7</v>
      </c>
      <c r="B23" s="193"/>
      <c r="C23" s="194"/>
      <c r="D23" s="92">
        <v>22.5</v>
      </c>
      <c r="E23" s="85">
        <f>E$17</f>
        <v>170</v>
      </c>
      <c r="F23" s="86">
        <f>D23*E23</f>
        <v>3825</v>
      </c>
      <c r="G23" s="86">
        <f>F23*H$11</f>
        <v>497.25</v>
      </c>
      <c r="H23" s="185">
        <f>F23+G23</f>
        <v>4322.25</v>
      </c>
      <c r="I23" s="185"/>
    </row>
    <row r="24" spans="1:9" ht="15" x14ac:dyDescent="0.25">
      <c r="A24" s="189" t="s">
        <v>61</v>
      </c>
      <c r="B24" s="193"/>
      <c r="C24" s="194"/>
      <c r="D24" s="92">
        <v>9.1999999999999993</v>
      </c>
      <c r="E24" s="85">
        <f>E$17</f>
        <v>170</v>
      </c>
      <c r="F24" s="86">
        <f>D24*E24</f>
        <v>1563.9999999999998</v>
      </c>
      <c r="G24" s="86">
        <f>F24*H$11</f>
        <v>203.31999999999996</v>
      </c>
      <c r="H24" s="185">
        <f>F24+G24</f>
        <v>1767.3199999999997</v>
      </c>
      <c r="I24" s="185"/>
    </row>
    <row r="25" spans="1:9" ht="15" x14ac:dyDescent="0.25">
      <c r="A25" s="205" t="s">
        <v>62</v>
      </c>
      <c r="B25" s="187"/>
      <c r="C25" s="188"/>
      <c r="D25" s="102"/>
      <c r="E25" s="88"/>
      <c r="F25" s="86"/>
      <c r="G25" s="86"/>
      <c r="H25" s="195"/>
      <c r="I25" s="196"/>
    </row>
    <row r="26" spans="1:9" ht="15" x14ac:dyDescent="0.25">
      <c r="A26" s="189" t="s">
        <v>7</v>
      </c>
      <c r="B26" s="193"/>
      <c r="C26" s="194"/>
      <c r="D26" s="92"/>
      <c r="E26" s="85">
        <f>E$17</f>
        <v>170</v>
      </c>
      <c r="F26" s="86">
        <f>D26*E26</f>
        <v>0</v>
      </c>
      <c r="G26" s="86">
        <f>F26*H$11</f>
        <v>0</v>
      </c>
      <c r="H26" s="185">
        <f>F26+G26</f>
        <v>0</v>
      </c>
      <c r="I26" s="185"/>
    </row>
    <row r="27" spans="1:9" x14ac:dyDescent="0.3">
      <c r="A27" s="189" t="s">
        <v>58</v>
      </c>
      <c r="B27" s="193"/>
      <c r="C27" s="194"/>
      <c r="D27" s="92"/>
      <c r="E27" s="85">
        <f>E$17</f>
        <v>170</v>
      </c>
      <c r="F27" s="86">
        <f>D27*E27</f>
        <v>0</v>
      </c>
      <c r="G27" s="86">
        <f>F27*H$11</f>
        <v>0</v>
      </c>
      <c r="H27" s="185">
        <f>F27+G27</f>
        <v>0</v>
      </c>
      <c r="I27" s="185"/>
    </row>
    <row r="28" spans="1:9" x14ac:dyDescent="0.3">
      <c r="A28" s="213" t="s">
        <v>68</v>
      </c>
      <c r="B28" s="214"/>
      <c r="C28" s="204"/>
      <c r="D28" s="102"/>
      <c r="E28" s="88"/>
      <c r="F28" s="86"/>
      <c r="G28" s="86"/>
      <c r="H28" s="185"/>
      <c r="I28" s="185"/>
    </row>
    <row r="29" spans="1:9" x14ac:dyDescent="0.3">
      <c r="A29" s="189" t="s">
        <v>7</v>
      </c>
      <c r="B29" s="190"/>
      <c r="C29" s="191"/>
      <c r="D29" s="92"/>
      <c r="E29" s="85">
        <f>E$17</f>
        <v>170</v>
      </c>
      <c r="F29" s="86">
        <f>D29*E29</f>
        <v>0</v>
      </c>
      <c r="G29" s="86">
        <f t="shared" ref="G29:G31" si="0">F29*H$11</f>
        <v>0</v>
      </c>
      <c r="H29" s="185">
        <f>F29+G29</f>
        <v>0</v>
      </c>
      <c r="I29" s="185"/>
    </row>
    <row r="30" spans="1:9" x14ac:dyDescent="0.3">
      <c r="A30" s="124"/>
      <c r="B30" s="125"/>
      <c r="C30" s="126" t="s">
        <v>58</v>
      </c>
      <c r="D30" s="92"/>
      <c r="E30" s="85">
        <f>E$17</f>
        <v>170</v>
      </c>
      <c r="F30" s="86">
        <f>D30*E30</f>
        <v>0</v>
      </c>
      <c r="G30" s="86">
        <f t="shared" si="0"/>
        <v>0</v>
      </c>
      <c r="H30" s="185">
        <f>F30+G30</f>
        <v>0</v>
      </c>
      <c r="I30" s="185"/>
    </row>
    <row r="31" spans="1:9" x14ac:dyDescent="0.3">
      <c r="A31" s="124"/>
      <c r="B31" s="125"/>
      <c r="C31" s="126" t="s">
        <v>69</v>
      </c>
      <c r="D31" s="92"/>
      <c r="E31" s="85">
        <f>E$17</f>
        <v>170</v>
      </c>
      <c r="F31" s="86">
        <f>D31*E31</f>
        <v>0</v>
      </c>
      <c r="G31" s="86">
        <f t="shared" si="0"/>
        <v>0</v>
      </c>
      <c r="H31" s="185">
        <f>F31+G31</f>
        <v>0</v>
      </c>
      <c r="I31" s="185"/>
    </row>
    <row r="32" spans="1:9" x14ac:dyDescent="0.3">
      <c r="A32" s="213" t="s">
        <v>93</v>
      </c>
      <c r="B32" s="214"/>
      <c r="C32" s="204"/>
      <c r="D32" s="102"/>
      <c r="E32" s="88"/>
      <c r="F32" s="86"/>
      <c r="G32" s="86"/>
      <c r="H32" s="185"/>
      <c r="I32" s="185"/>
    </row>
    <row r="33" spans="1:9" x14ac:dyDescent="0.3">
      <c r="A33" s="189" t="s">
        <v>7</v>
      </c>
      <c r="B33" s="190"/>
      <c r="C33" s="191"/>
      <c r="D33" s="92">
        <v>15.5</v>
      </c>
      <c r="E33" s="85">
        <f>E$17</f>
        <v>170</v>
      </c>
      <c r="F33" s="86">
        <f>D33*E33</f>
        <v>2635</v>
      </c>
      <c r="G33" s="86">
        <f t="shared" ref="G33:G36" si="1">F33*H$11</f>
        <v>342.55</v>
      </c>
      <c r="H33" s="185">
        <f>F33+G33</f>
        <v>2977.55</v>
      </c>
      <c r="I33" s="185"/>
    </row>
    <row r="34" spans="1:9" x14ac:dyDescent="0.3">
      <c r="A34" s="186" t="s">
        <v>94</v>
      </c>
      <c r="B34" s="187"/>
      <c r="C34" s="188"/>
      <c r="D34" s="102"/>
      <c r="E34" s="85"/>
      <c r="F34" s="86"/>
      <c r="G34" s="86"/>
      <c r="H34" s="195"/>
      <c r="I34" s="194"/>
    </row>
    <row r="35" spans="1:9" x14ac:dyDescent="0.3">
      <c r="A35" s="192" t="s">
        <v>7</v>
      </c>
      <c r="B35" s="193"/>
      <c r="C35" s="194"/>
      <c r="D35" s="92">
        <v>0.5</v>
      </c>
      <c r="E35" s="85">
        <f>E$17</f>
        <v>170</v>
      </c>
      <c r="F35" s="86">
        <f>D35*E35</f>
        <v>85</v>
      </c>
      <c r="G35" s="86">
        <f t="shared" ref="G35" si="2">F35*H$11</f>
        <v>11.05</v>
      </c>
      <c r="H35" s="185">
        <f>F35+G35</f>
        <v>96.05</v>
      </c>
      <c r="I35" s="185"/>
    </row>
    <row r="36" spans="1:9" x14ac:dyDescent="0.3">
      <c r="A36" s="192" t="s">
        <v>58</v>
      </c>
      <c r="B36" s="193"/>
      <c r="C36" s="194"/>
      <c r="D36" s="92"/>
      <c r="E36" s="85">
        <f>E$17</f>
        <v>170</v>
      </c>
      <c r="F36" s="86">
        <f>D36*E36</f>
        <v>0</v>
      </c>
      <c r="G36" s="86">
        <f t="shared" si="1"/>
        <v>0</v>
      </c>
      <c r="H36" s="185">
        <f>F36+G36</f>
        <v>0</v>
      </c>
      <c r="I36" s="185"/>
    </row>
    <row r="37" spans="1:9" x14ac:dyDescent="0.3">
      <c r="A37" s="213" t="s">
        <v>95</v>
      </c>
      <c r="B37" s="214"/>
      <c r="C37" s="204"/>
      <c r="D37" s="102"/>
      <c r="E37" s="88"/>
      <c r="F37" s="86"/>
      <c r="G37" s="86"/>
      <c r="H37" s="185"/>
      <c r="I37" s="185"/>
    </row>
    <row r="38" spans="1:9" ht="15" customHeight="1" x14ac:dyDescent="0.3">
      <c r="A38" s="189" t="s">
        <v>7</v>
      </c>
      <c r="B38" s="190"/>
      <c r="C38" s="191"/>
      <c r="D38" s="92"/>
      <c r="E38" s="85">
        <f>E$17</f>
        <v>170</v>
      </c>
      <c r="F38" s="86">
        <f>D38*E38</f>
        <v>0</v>
      </c>
      <c r="G38" s="86">
        <f t="shared" ref="G38:G40" si="3">F38*H$11</f>
        <v>0</v>
      </c>
      <c r="H38" s="185">
        <f>F38+G38</f>
        <v>0</v>
      </c>
      <c r="I38" s="185"/>
    </row>
    <row r="39" spans="1:9" x14ac:dyDescent="0.3">
      <c r="A39" s="192" t="s">
        <v>58</v>
      </c>
      <c r="B39" s="193"/>
      <c r="C39" s="194"/>
      <c r="D39" s="92"/>
      <c r="E39" s="85">
        <f>E$17</f>
        <v>170</v>
      </c>
      <c r="F39" s="86">
        <f>D39*E39</f>
        <v>0</v>
      </c>
      <c r="G39" s="86">
        <f t="shared" si="3"/>
        <v>0</v>
      </c>
      <c r="H39" s="185">
        <f>F39+G39</f>
        <v>0</v>
      </c>
      <c r="I39" s="185"/>
    </row>
    <row r="40" spans="1:9" x14ac:dyDescent="0.3">
      <c r="A40" s="213" t="s">
        <v>8</v>
      </c>
      <c r="B40" s="214"/>
      <c r="C40" s="204"/>
      <c r="D40" s="92"/>
      <c r="E40" s="85">
        <v>170</v>
      </c>
      <c r="F40" s="86">
        <f>D40*E40</f>
        <v>0</v>
      </c>
      <c r="G40" s="86">
        <f t="shared" si="3"/>
        <v>0</v>
      </c>
      <c r="H40" s="185">
        <f>F40+G40</f>
        <v>0</v>
      </c>
      <c r="I40" s="185"/>
    </row>
    <row r="41" spans="1:9" ht="6.75" customHeight="1" x14ac:dyDescent="0.3">
      <c r="A41" s="59"/>
      <c r="B41" s="60"/>
      <c r="C41" s="60"/>
      <c r="D41" s="60"/>
      <c r="E41" s="89"/>
      <c r="F41" s="89"/>
      <c r="G41" s="89"/>
      <c r="H41" s="219"/>
      <c r="I41" s="220"/>
    </row>
    <row r="42" spans="1:9" x14ac:dyDescent="0.3">
      <c r="A42" s="213" t="s">
        <v>66</v>
      </c>
      <c r="B42" s="214"/>
      <c r="C42" s="215"/>
      <c r="D42" s="216"/>
      <c r="E42" s="88"/>
      <c r="F42" s="86">
        <f>SUM(F16:F40)</f>
        <v>8109</v>
      </c>
      <c r="G42" s="86">
        <f>SUM(G16:G40)</f>
        <v>1054.1699999999998</v>
      </c>
      <c r="H42" s="212">
        <f>SUM(H16:H40)</f>
        <v>9163.1699999999983</v>
      </c>
      <c r="I42" s="212"/>
    </row>
    <row r="43" spans="1:9" x14ac:dyDescent="0.3">
      <c r="A43" s="127"/>
      <c r="B43" s="127"/>
      <c r="C43" s="54"/>
      <c r="D43" s="57"/>
      <c r="E43" s="58"/>
      <c r="F43" s="55"/>
      <c r="G43" s="55"/>
      <c r="H43" s="56"/>
      <c r="I43" s="56"/>
    </row>
    <row r="44" spans="1:9" x14ac:dyDescent="0.3">
      <c r="A44" s="127"/>
      <c r="B44" s="127"/>
      <c r="C44" s="54"/>
      <c r="D44" s="57"/>
      <c r="E44" s="58"/>
      <c r="F44" s="55"/>
      <c r="G44" s="55"/>
      <c r="H44" s="56"/>
      <c r="I44" s="56"/>
    </row>
    <row r="45" spans="1:9" x14ac:dyDescent="0.3">
      <c r="A45" s="127"/>
      <c r="B45" s="127"/>
      <c r="C45" s="54"/>
      <c r="D45" s="57"/>
      <c r="E45" s="58"/>
      <c r="F45" s="55"/>
      <c r="G45" s="55"/>
      <c r="H45" s="56"/>
      <c r="I45" s="56"/>
    </row>
    <row r="46" spans="1:9" x14ac:dyDescent="0.3">
      <c r="A46" s="127"/>
      <c r="B46" s="127"/>
      <c r="C46" s="54"/>
      <c r="D46" s="57"/>
      <c r="E46" s="58"/>
      <c r="F46" s="55"/>
      <c r="G46" s="55"/>
      <c r="H46" s="56"/>
      <c r="I46" s="56"/>
    </row>
    <row r="47" spans="1:9" x14ac:dyDescent="0.3">
      <c r="A47" s="217"/>
      <c r="B47" s="218"/>
      <c r="C47" s="218"/>
      <c r="D47" s="57"/>
      <c r="E47" s="58"/>
      <c r="F47" s="55"/>
      <c r="G47" s="55"/>
      <c r="H47" s="56"/>
      <c r="I47" s="56"/>
    </row>
    <row r="51" spans="1:9" ht="15" customHeight="1" x14ac:dyDescent="0.3">
      <c r="A51" s="64" t="s">
        <v>0</v>
      </c>
      <c r="B51" s="235" t="str">
        <f>IF('Affidavit &amp; Summary'!B$15="","",'Affidavit &amp; Summary'!B$15)</f>
        <v>2012-0459</v>
      </c>
      <c r="C51" s="235"/>
      <c r="D51" s="63"/>
      <c r="E51" s="64" t="s">
        <v>32</v>
      </c>
      <c r="F51" s="235" t="str">
        <f>IF('Affidavit &amp; Summary'!G$15="","",'Affidavit &amp; Summary'!G$15)</f>
        <v>Enbridge 2014-18 Rates</v>
      </c>
      <c r="G51" s="236"/>
      <c r="H51" s="236"/>
      <c r="I51" s="236"/>
    </row>
    <row r="52" spans="1:9" ht="15" customHeight="1" x14ac:dyDescent="0.3">
      <c r="A52" s="64"/>
      <c r="B52" s="75"/>
      <c r="C52" s="75"/>
      <c r="D52" s="63"/>
      <c r="E52" s="64"/>
      <c r="F52" s="73"/>
      <c r="G52" s="122"/>
      <c r="H52" s="122"/>
      <c r="I52" s="74"/>
    </row>
    <row r="53" spans="1:9" ht="15" customHeight="1" x14ac:dyDescent="0.3">
      <c r="A53" s="120" t="s">
        <v>31</v>
      </c>
      <c r="B53" s="209" t="str">
        <f>IF('Affidavit &amp; Summary'!B$17="","",'Affidavit &amp; Summary'!B$17)</f>
        <v>School Energy Coalition</v>
      </c>
      <c r="C53" s="209"/>
      <c r="D53" s="65"/>
      <c r="E53" s="157" t="s">
        <v>65</v>
      </c>
      <c r="F53" s="140"/>
      <c r="G53" s="237" t="str">
        <f>IF(G4="","",G4)</f>
        <v>Mark Rubenstein</v>
      </c>
      <c r="H53" s="237"/>
      <c r="I53" s="62"/>
    </row>
    <row r="54" spans="1:9" ht="15" customHeight="1" x14ac:dyDescent="0.3">
      <c r="A54" s="120"/>
      <c r="B54" s="66"/>
      <c r="C54" s="67"/>
      <c r="D54" s="65"/>
      <c r="E54" s="120"/>
      <c r="F54" s="66"/>
      <c r="G54" s="67"/>
      <c r="H54" s="67"/>
      <c r="I54" s="62"/>
    </row>
    <row r="55" spans="1:9" ht="15" customHeight="1" x14ac:dyDescent="0.3">
      <c r="A55" s="198" t="s">
        <v>52</v>
      </c>
      <c r="B55" s="199"/>
      <c r="C55" s="199"/>
      <c r="D55" s="199"/>
      <c r="E55" s="199"/>
      <c r="F55" s="199"/>
      <c r="G55" s="199"/>
      <c r="H55" s="199"/>
      <c r="I55" s="200"/>
    </row>
    <row r="56" spans="1:9" ht="15" customHeight="1" x14ac:dyDescent="0.3">
      <c r="A56" s="206"/>
      <c r="B56" s="207"/>
      <c r="C56" s="207"/>
      <c r="D56" s="208"/>
      <c r="E56" s="238" t="s">
        <v>10</v>
      </c>
      <c r="F56" s="239"/>
      <c r="G56" s="128" t="s">
        <v>5</v>
      </c>
      <c r="H56" s="238" t="s">
        <v>6</v>
      </c>
      <c r="I56" s="239"/>
    </row>
    <row r="57" spans="1:9" ht="15" customHeight="1" x14ac:dyDescent="0.3">
      <c r="A57" s="223" t="s">
        <v>79</v>
      </c>
      <c r="B57" s="224"/>
      <c r="C57" s="224"/>
      <c r="D57" s="225"/>
      <c r="E57" s="240"/>
      <c r="F57" s="241"/>
      <c r="G57" s="101"/>
      <c r="H57" s="221">
        <f t="shared" ref="H57:H65" si="4">E57+G57</f>
        <v>0</v>
      </c>
      <c r="I57" s="222"/>
    </row>
    <row r="58" spans="1:9" ht="15" customHeight="1" x14ac:dyDescent="0.3">
      <c r="A58" s="223" t="s">
        <v>11</v>
      </c>
      <c r="B58" s="224"/>
      <c r="C58" s="224"/>
      <c r="D58" s="225"/>
      <c r="E58" s="226"/>
      <c r="F58" s="227"/>
      <c r="G58" s="101"/>
      <c r="H58" s="221">
        <f t="shared" si="4"/>
        <v>0</v>
      </c>
      <c r="I58" s="222"/>
    </row>
    <row r="59" spans="1:9" ht="15" customHeight="1" x14ac:dyDescent="0.3">
      <c r="A59" s="223" t="s">
        <v>12</v>
      </c>
      <c r="B59" s="224"/>
      <c r="C59" s="224"/>
      <c r="D59" s="225"/>
      <c r="E59" s="226"/>
      <c r="F59" s="227"/>
      <c r="G59" s="101"/>
      <c r="H59" s="221">
        <f t="shared" si="4"/>
        <v>0</v>
      </c>
      <c r="I59" s="222"/>
    </row>
    <row r="60" spans="1:9" x14ac:dyDescent="0.3">
      <c r="A60" s="223" t="s">
        <v>78</v>
      </c>
      <c r="B60" s="224"/>
      <c r="C60" s="224"/>
      <c r="D60" s="225"/>
      <c r="E60" s="226"/>
      <c r="F60" s="227"/>
      <c r="G60" s="101"/>
      <c r="H60" s="221">
        <f t="shared" si="4"/>
        <v>0</v>
      </c>
      <c r="I60" s="222"/>
    </row>
    <row r="61" spans="1:9" x14ac:dyDescent="0.3">
      <c r="A61" s="223" t="s">
        <v>13</v>
      </c>
      <c r="B61" s="224"/>
      <c r="C61" s="224"/>
      <c r="D61" s="225"/>
      <c r="E61" s="226"/>
      <c r="F61" s="227"/>
      <c r="G61" s="101"/>
      <c r="H61" s="221">
        <f t="shared" si="4"/>
        <v>0</v>
      </c>
      <c r="I61" s="222"/>
    </row>
    <row r="62" spans="1:9" x14ac:dyDescent="0.3">
      <c r="A62" s="223" t="s">
        <v>14</v>
      </c>
      <c r="B62" s="224"/>
      <c r="C62" s="224"/>
      <c r="D62" s="225"/>
      <c r="E62" s="226"/>
      <c r="F62" s="227"/>
      <c r="G62" s="101"/>
      <c r="H62" s="221">
        <f t="shared" si="4"/>
        <v>0</v>
      </c>
      <c r="I62" s="222"/>
    </row>
    <row r="63" spans="1:9" x14ac:dyDescent="0.3">
      <c r="A63" s="223" t="s">
        <v>15</v>
      </c>
      <c r="B63" s="224"/>
      <c r="C63" s="224"/>
      <c r="D63" s="225"/>
      <c r="E63" s="226"/>
      <c r="F63" s="227"/>
      <c r="G63" s="101"/>
      <c r="H63" s="221">
        <f t="shared" si="4"/>
        <v>0</v>
      </c>
      <c r="I63" s="222"/>
    </row>
    <row r="64" spans="1:9" x14ac:dyDescent="0.3">
      <c r="A64" s="223" t="s">
        <v>16</v>
      </c>
      <c r="B64" s="224"/>
      <c r="C64" s="224"/>
      <c r="D64" s="225"/>
      <c r="E64" s="226"/>
      <c r="F64" s="227"/>
      <c r="G64" s="101"/>
      <c r="H64" s="221">
        <f t="shared" si="4"/>
        <v>0</v>
      </c>
      <c r="I64" s="222"/>
    </row>
    <row r="65" spans="1:9" x14ac:dyDescent="0.3">
      <c r="A65" s="6" t="s">
        <v>17</v>
      </c>
      <c r="B65" s="6"/>
      <c r="C65" s="180"/>
      <c r="D65" s="232"/>
      <c r="E65" s="226"/>
      <c r="F65" s="227"/>
      <c r="G65" s="101"/>
      <c r="H65" s="221">
        <f t="shared" si="4"/>
        <v>0</v>
      </c>
      <c r="I65" s="222"/>
    </row>
    <row r="66" spans="1:9" x14ac:dyDescent="0.3">
      <c r="A66" s="223" t="s">
        <v>18</v>
      </c>
      <c r="B66" s="224"/>
      <c r="C66" s="224"/>
      <c r="D66" s="225"/>
      <c r="E66" s="226"/>
      <c r="F66" s="227"/>
      <c r="G66" s="101"/>
      <c r="H66" s="221">
        <f>E66</f>
        <v>0</v>
      </c>
      <c r="I66" s="222"/>
    </row>
    <row r="67" spans="1:9" x14ac:dyDescent="0.3">
      <c r="A67" s="223" t="s">
        <v>80</v>
      </c>
      <c r="B67" s="224"/>
      <c r="C67" s="224"/>
      <c r="D67" s="225"/>
      <c r="E67" s="226"/>
      <c r="F67" s="227"/>
      <c r="G67" s="101"/>
      <c r="H67" s="221">
        <f t="shared" ref="H67:H72" si="5">E67+G67</f>
        <v>0</v>
      </c>
      <c r="I67" s="222"/>
    </row>
    <row r="68" spans="1:9" x14ac:dyDescent="0.3">
      <c r="A68" s="223" t="s">
        <v>19</v>
      </c>
      <c r="B68" s="224"/>
      <c r="C68" s="224"/>
      <c r="D68" s="225"/>
      <c r="E68" s="226"/>
      <c r="F68" s="227"/>
      <c r="G68" s="101"/>
      <c r="H68" s="221">
        <f t="shared" si="5"/>
        <v>0</v>
      </c>
      <c r="I68" s="222"/>
    </row>
    <row r="69" spans="1:9" x14ac:dyDescent="0.3">
      <c r="A69" s="223" t="s">
        <v>20</v>
      </c>
      <c r="B69" s="224"/>
      <c r="C69" s="224"/>
      <c r="D69" s="225"/>
      <c r="E69" s="226"/>
      <c r="F69" s="227"/>
      <c r="G69" s="101"/>
      <c r="H69" s="221">
        <f t="shared" si="5"/>
        <v>0</v>
      </c>
      <c r="I69" s="222"/>
    </row>
    <row r="70" spans="1:9" x14ac:dyDescent="0.3">
      <c r="A70" s="223" t="s">
        <v>21</v>
      </c>
      <c r="B70" s="225"/>
      <c r="C70" s="180"/>
      <c r="D70" s="232"/>
      <c r="E70" s="226"/>
      <c r="F70" s="227"/>
      <c r="G70" s="101"/>
      <c r="H70" s="221">
        <f t="shared" si="5"/>
        <v>0</v>
      </c>
      <c r="I70" s="222"/>
    </row>
    <row r="71" spans="1:9" x14ac:dyDescent="0.3">
      <c r="A71" s="223" t="s">
        <v>21</v>
      </c>
      <c r="B71" s="225"/>
      <c r="C71" s="180"/>
      <c r="D71" s="232"/>
      <c r="E71" s="226"/>
      <c r="F71" s="227"/>
      <c r="G71" s="101"/>
      <c r="H71" s="221">
        <f t="shared" si="5"/>
        <v>0</v>
      </c>
      <c r="I71" s="222"/>
    </row>
    <row r="72" spans="1:9" x14ac:dyDescent="0.3">
      <c r="A72" s="223" t="s">
        <v>21</v>
      </c>
      <c r="B72" s="225"/>
      <c r="C72" s="180"/>
      <c r="D72" s="232"/>
      <c r="E72" s="226"/>
      <c r="F72" s="227"/>
      <c r="G72" s="101"/>
      <c r="H72" s="221">
        <f t="shared" si="5"/>
        <v>0</v>
      </c>
      <c r="I72" s="222"/>
    </row>
    <row r="73" spans="1:9" x14ac:dyDescent="0.3">
      <c r="A73" s="12"/>
      <c r="B73" s="13"/>
      <c r="C73" s="13"/>
      <c r="D73" s="13"/>
      <c r="E73" s="15"/>
      <c r="F73" s="14"/>
      <c r="G73" s="82"/>
      <c r="H73" s="83"/>
      <c r="I73" s="84"/>
    </row>
    <row r="74" spans="1:9" x14ac:dyDescent="0.3">
      <c r="A74" s="223" t="s">
        <v>44</v>
      </c>
      <c r="B74" s="224"/>
      <c r="C74" s="224"/>
      <c r="D74" s="225"/>
      <c r="E74" s="233">
        <f>SUM(E57:E70)</f>
        <v>0</v>
      </c>
      <c r="F74" s="234"/>
      <c r="G74" s="91">
        <f>SUM(G57:G70)</f>
        <v>0</v>
      </c>
      <c r="H74" s="230">
        <f>SUM(H57:I70)</f>
        <v>0</v>
      </c>
      <c r="I74" s="231"/>
    </row>
    <row r="87" spans="1:8" x14ac:dyDescent="0.3">
      <c r="A87" s="112"/>
      <c r="B87" s="112"/>
      <c r="C87" s="112"/>
      <c r="D87" s="112"/>
      <c r="E87" s="112"/>
      <c r="F87" s="112"/>
      <c r="G87" s="112"/>
      <c r="H87" s="112"/>
    </row>
    <row r="88" spans="1:8" x14ac:dyDescent="0.3">
      <c r="A88" s="112"/>
      <c r="B88" s="112"/>
      <c r="C88" s="112"/>
      <c r="D88" s="112"/>
      <c r="E88" s="112"/>
      <c r="F88" s="112"/>
      <c r="G88" s="112"/>
      <c r="H88" s="112"/>
    </row>
    <row r="89" spans="1:8" x14ac:dyDescent="0.3">
      <c r="A89" s="111" t="b">
        <v>1</v>
      </c>
      <c r="B89" s="111" t="b">
        <v>0</v>
      </c>
      <c r="C89" s="111" t="b">
        <v>0</v>
      </c>
      <c r="D89" s="111" t="b">
        <v>0</v>
      </c>
      <c r="E89" s="111" t="b">
        <f>IF(A89=TRUE,TRUE,IF(B89=TRUE,TRUE,IF(C89=TRUE,TRUE,IF(D89=TRUE,TRUE,FALSE))))</f>
        <v>1</v>
      </c>
      <c r="F89" s="111" t="b">
        <v>0</v>
      </c>
      <c r="G89" s="112"/>
      <c r="H89" s="112"/>
    </row>
  </sheetData>
  <sheetProtection password="C825" sheet="1" objects="1" scenarios="1" selectLockedCells="1"/>
  <mergeCells count="127">
    <mergeCell ref="A74:D74"/>
    <mergeCell ref="E74:F74"/>
    <mergeCell ref="H74:I74"/>
    <mergeCell ref="A71:B71"/>
    <mergeCell ref="C71:D71"/>
    <mergeCell ref="E71:F71"/>
    <mergeCell ref="H71:I71"/>
    <mergeCell ref="A72:B72"/>
    <mergeCell ref="C72:D72"/>
    <mergeCell ref="E72:F72"/>
    <mergeCell ref="H72:I72"/>
    <mergeCell ref="A69:D69"/>
    <mergeCell ref="E69:F69"/>
    <mergeCell ref="H69:I69"/>
    <mergeCell ref="A70:B70"/>
    <mergeCell ref="C70:D70"/>
    <mergeCell ref="E70:F70"/>
    <mergeCell ref="H70:I70"/>
    <mergeCell ref="A67:D67"/>
    <mergeCell ref="E67:F67"/>
    <mergeCell ref="H67:I67"/>
    <mergeCell ref="A68:D68"/>
    <mergeCell ref="E68:F68"/>
    <mergeCell ref="H68:I68"/>
    <mergeCell ref="C65:D65"/>
    <mergeCell ref="E65:F65"/>
    <mergeCell ref="H65:I65"/>
    <mergeCell ref="A66:D66"/>
    <mergeCell ref="E66:F66"/>
    <mergeCell ref="H66:I66"/>
    <mergeCell ref="A63:D63"/>
    <mergeCell ref="E63:F63"/>
    <mergeCell ref="H63:I63"/>
    <mergeCell ref="A64:D64"/>
    <mergeCell ref="E64:F64"/>
    <mergeCell ref="H64:I64"/>
    <mergeCell ref="A61:D61"/>
    <mergeCell ref="E61:F61"/>
    <mergeCell ref="H61:I61"/>
    <mergeCell ref="A62:D62"/>
    <mergeCell ref="E62:F62"/>
    <mergeCell ref="H62:I62"/>
    <mergeCell ref="A59:D59"/>
    <mergeCell ref="E59:F59"/>
    <mergeCell ref="H59:I59"/>
    <mergeCell ref="A60:D60"/>
    <mergeCell ref="E60:F60"/>
    <mergeCell ref="H60:I60"/>
    <mergeCell ref="A57:D57"/>
    <mergeCell ref="E57:F57"/>
    <mergeCell ref="H57:I57"/>
    <mergeCell ref="A58:D58"/>
    <mergeCell ref="E58:F58"/>
    <mergeCell ref="H58:I58"/>
    <mergeCell ref="B53:C53"/>
    <mergeCell ref="E53:F53"/>
    <mergeCell ref="G53:H53"/>
    <mergeCell ref="A55:I55"/>
    <mergeCell ref="A56:D56"/>
    <mergeCell ref="E56:F56"/>
    <mergeCell ref="H56:I56"/>
    <mergeCell ref="H41:I41"/>
    <mergeCell ref="A42:D42"/>
    <mergeCell ref="H42:I42"/>
    <mergeCell ref="A47:C47"/>
    <mergeCell ref="B51:C51"/>
    <mergeCell ref="F51:I51"/>
    <mergeCell ref="A38:C38"/>
    <mergeCell ref="H38:I38"/>
    <mergeCell ref="A39:C39"/>
    <mergeCell ref="H39:I39"/>
    <mergeCell ref="A40:C40"/>
    <mergeCell ref="H40:I40"/>
    <mergeCell ref="A35:C35"/>
    <mergeCell ref="H35:I35"/>
    <mergeCell ref="A36:C36"/>
    <mergeCell ref="H36:I36"/>
    <mergeCell ref="A37:C37"/>
    <mergeCell ref="H37:I37"/>
    <mergeCell ref="A32:C32"/>
    <mergeCell ref="H32:I32"/>
    <mergeCell ref="A33:C33"/>
    <mergeCell ref="H33:I33"/>
    <mergeCell ref="A34:C34"/>
    <mergeCell ref="H34:I34"/>
    <mergeCell ref="A28:C28"/>
    <mergeCell ref="H28:I28"/>
    <mergeCell ref="A29:C29"/>
    <mergeCell ref="H29:I29"/>
    <mergeCell ref="H30:I30"/>
    <mergeCell ref="H31:I31"/>
    <mergeCell ref="A25:C25"/>
    <mergeCell ref="H25:I25"/>
    <mergeCell ref="A26:C26"/>
    <mergeCell ref="H26:I26"/>
    <mergeCell ref="A27:C27"/>
    <mergeCell ref="H27:I27"/>
    <mergeCell ref="A23:C23"/>
    <mergeCell ref="H23:I23"/>
    <mergeCell ref="A24:C24"/>
    <mergeCell ref="H24:I24"/>
    <mergeCell ref="A19:C19"/>
    <mergeCell ref="H19:I19"/>
    <mergeCell ref="A20:C20"/>
    <mergeCell ref="H20:I20"/>
    <mergeCell ref="A21:C21"/>
    <mergeCell ref="H21:I21"/>
    <mergeCell ref="A18:C18"/>
    <mergeCell ref="H18:I18"/>
    <mergeCell ref="G7:H7"/>
    <mergeCell ref="E10:G10"/>
    <mergeCell ref="F11:G11"/>
    <mergeCell ref="A14:I14"/>
    <mergeCell ref="A15:C15"/>
    <mergeCell ref="H15:I15"/>
    <mergeCell ref="A22:C22"/>
    <mergeCell ref="H22:I22"/>
    <mergeCell ref="B2:D2"/>
    <mergeCell ref="F2:I2"/>
    <mergeCell ref="B4:D4"/>
    <mergeCell ref="E4:F4"/>
    <mergeCell ref="G4:H4"/>
    <mergeCell ref="G6:H6"/>
    <mergeCell ref="A16:C16"/>
    <mergeCell ref="H16:I16"/>
    <mergeCell ref="A17:C17"/>
    <mergeCell ref="H17:I17"/>
  </mergeCells>
  <dataValidations count="3">
    <dataValidation type="decimal" allowBlank="1" showInputMessage="1" showErrorMessage="1" sqref="G7">
      <formula1>0</formula1>
      <formula2>1E+22</formula2>
    </dataValidation>
    <dataValidation type="decimal" allowBlank="1" showInputMessage="1" showErrorMessage="1" sqref="E7">
      <formula1>0</formula1>
      <formula2>10000000000000000</formula2>
    </dataValidation>
    <dataValidation type="decimal" allowBlank="1" showInputMessage="1" showErrorMessage="1" sqref="E57:F72 D17:D40">
      <formula1>0</formula1>
      <formula2>1000000000000000</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3</xdr:col>
                    <xdr:colOff>266700</xdr:colOff>
                    <xdr:row>6</xdr:row>
                    <xdr:rowOff>15240</xdr:rowOff>
                  </from>
                  <to>
                    <xdr:col>3</xdr:col>
                    <xdr:colOff>495300</xdr:colOff>
                    <xdr:row>7</xdr:row>
                    <xdr:rowOff>30480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xdr:col>
                    <xdr:colOff>38100</xdr:colOff>
                    <xdr:row>10</xdr:row>
                    <xdr:rowOff>175260</xdr:rowOff>
                  </from>
                  <to>
                    <xdr:col>3</xdr:col>
                    <xdr:colOff>266700</xdr:colOff>
                    <xdr:row>12</xdr:row>
                    <xdr:rowOff>15240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xdr:col>
                    <xdr:colOff>38100</xdr:colOff>
                    <xdr:row>9</xdr:row>
                    <xdr:rowOff>167640</xdr:rowOff>
                  </from>
                  <to>
                    <xdr:col>3</xdr:col>
                    <xdr:colOff>266700</xdr:colOff>
                    <xdr:row>11</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3</xdr:col>
                    <xdr:colOff>266700</xdr:colOff>
                    <xdr:row>7</xdr:row>
                    <xdr:rowOff>7620</xdr:rowOff>
                  </from>
                  <to>
                    <xdr:col>3</xdr:col>
                    <xdr:colOff>495300</xdr:colOff>
                    <xdr:row>8</xdr:row>
                    <xdr:rowOff>15240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3</xdr:col>
                    <xdr:colOff>266700</xdr:colOff>
                    <xdr:row>7</xdr:row>
                    <xdr:rowOff>182880</xdr:rowOff>
                  </from>
                  <to>
                    <xdr:col>3</xdr:col>
                    <xdr:colOff>495300</xdr:colOff>
                    <xdr:row>9</xdr:row>
                    <xdr:rowOff>0</xdr:rowOff>
                  </to>
                </anchor>
              </controlPr>
            </control>
          </mc:Choice>
        </mc:AlternateContent>
        <mc:AlternateContent xmlns:mc="http://schemas.openxmlformats.org/markup-compatibility/2006">
          <mc:Choice Requires="x14">
            <control shapeId="4102" r:id="rId10" name="Button 6">
              <controlPr defaultSize="0" print="0" autoFill="0" autoPict="0" macro="[0]!Test">
                <anchor moveWithCells="1" sizeWithCells="1">
                  <from>
                    <xdr:col>3</xdr:col>
                    <xdr:colOff>53340</xdr:colOff>
                    <xdr:row>42</xdr:row>
                    <xdr:rowOff>175260</xdr:rowOff>
                  </from>
                  <to>
                    <xdr:col>5</xdr:col>
                    <xdr:colOff>388620</xdr:colOff>
                    <xdr:row>45</xdr:row>
                    <xdr:rowOff>76200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3</xdr:col>
                    <xdr:colOff>266700</xdr:colOff>
                    <xdr:row>8</xdr:row>
                    <xdr:rowOff>167640</xdr:rowOff>
                  </from>
                  <to>
                    <xdr:col>3</xdr:col>
                    <xdr:colOff>495300</xdr:colOff>
                    <xdr:row>9</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Affidavit &amp; Summary</vt:lpstr>
      <vt:lpstr>Fees &amp; Disbursements</vt:lpstr>
      <vt:lpstr>Fees &amp; Disbursements (2)</vt:lpstr>
      <vt:lpstr>EndSheet</vt:lpstr>
      <vt:lpstr>File____EB</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JCS</cp:lastModifiedBy>
  <cp:lastPrinted>2014-09-03T20:33:09Z</cp:lastPrinted>
  <dcterms:created xsi:type="dcterms:W3CDTF">2011-10-25T14:18:51Z</dcterms:created>
  <dcterms:modified xsi:type="dcterms:W3CDTF">2014-09-03T20:33:19Z</dcterms:modified>
</cp:coreProperties>
</file>