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320" windowHeight="12240"/>
  </bookViews>
  <sheets>
    <sheet name="Job Evaluation Results" sheetId="2" r:id="rId1"/>
    <sheet name="Grading Structure" sheetId="4" r:id="rId2"/>
    <sheet name="Pay Equity" sheetId="5" r:id="rId3"/>
  </sheets>
  <definedNames>
    <definedName name="_xlnm.Print_Area" localSheetId="0">'Job Evaluation Results'!$A$1:$T$28</definedName>
  </definedNames>
  <calcPr calcId="152511"/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4" i="4"/>
  <c r="H5" i="4"/>
  <c r="H6" i="4"/>
  <c r="H7" i="4"/>
  <c r="H8" i="4"/>
  <c r="H9" i="4"/>
  <c r="H10" i="4"/>
  <c r="H11" i="4"/>
  <c r="H4" i="4"/>
  <c r="N4" i="5"/>
  <c r="S4" i="5"/>
  <c r="N5" i="5"/>
  <c r="S5" i="5"/>
  <c r="N6" i="5"/>
  <c r="S6" i="5"/>
  <c r="N7" i="5"/>
  <c r="S7" i="5"/>
  <c r="N8" i="5"/>
  <c r="S8" i="5"/>
  <c r="N9" i="5"/>
  <c r="S9" i="5"/>
  <c r="N10" i="5"/>
  <c r="N11" i="5"/>
  <c r="N12" i="5"/>
  <c r="S12" i="5"/>
  <c r="N13" i="5"/>
  <c r="S13" i="5"/>
  <c r="N14" i="5"/>
  <c r="S14" i="5"/>
  <c r="T8" i="5" l="1"/>
  <c r="AA8" i="5" s="1"/>
  <c r="AB8" i="5" s="1"/>
  <c r="AC8" i="5" s="1"/>
  <c r="AD8" i="5" s="1"/>
  <c r="AE8" i="5" s="1"/>
  <c r="AF8" i="5" s="1"/>
  <c r="T13" i="5" l="1"/>
  <c r="AA13" i="5" s="1"/>
  <c r="AB13" i="5" s="1"/>
  <c r="AC13" i="5" s="1"/>
  <c r="AD13" i="5" s="1"/>
  <c r="AE13" i="5" s="1"/>
  <c r="AF13" i="5" s="1"/>
  <c r="T11" i="5"/>
  <c r="AA11" i="5" s="1"/>
  <c r="AB11" i="5" s="1"/>
  <c r="AC11" i="5" s="1"/>
  <c r="AD11" i="5" s="1"/>
  <c r="AE11" i="5" s="1"/>
  <c r="AF11" i="5" s="1"/>
  <c r="T10" i="5"/>
  <c r="AA10" i="5" s="1"/>
  <c r="AB10" i="5" s="1"/>
  <c r="AC10" i="5" s="1"/>
  <c r="AD10" i="5" s="1"/>
  <c r="AE10" i="5" s="1"/>
  <c r="AF10" i="5" s="1"/>
  <c r="T9" i="5"/>
  <c r="AA9" i="5" s="1"/>
  <c r="AB9" i="5" s="1"/>
  <c r="AC9" i="5" s="1"/>
  <c r="AD9" i="5" s="1"/>
  <c r="AE9" i="5" s="1"/>
  <c r="AF9" i="5" s="1"/>
  <c r="T6" i="5"/>
  <c r="AA6" i="5" s="1"/>
  <c r="AB6" i="5" s="1"/>
  <c r="AC6" i="5" s="1"/>
  <c r="AD6" i="5" s="1"/>
  <c r="AE6" i="5" s="1"/>
  <c r="AF6" i="5" s="1"/>
  <c r="T4" i="5"/>
  <c r="AA4" i="5" s="1"/>
  <c r="AB4" i="5" s="1"/>
  <c r="AC4" i="5" s="1"/>
  <c r="AD4" i="5" s="1"/>
  <c r="AE4" i="5" s="1"/>
  <c r="AF4" i="5" s="1"/>
  <c r="S25" i="2"/>
  <c r="N25" i="2"/>
  <c r="T25" i="2" s="1"/>
  <c r="S26" i="2"/>
  <c r="N26" i="2"/>
  <c r="S23" i="2"/>
  <c r="N23" i="2"/>
  <c r="S16" i="2"/>
  <c r="N16" i="2"/>
  <c r="N21" i="2"/>
  <c r="T21" i="2" s="1"/>
  <c r="N20" i="2"/>
  <c r="T20" i="2" s="1"/>
  <c r="S18" i="2"/>
  <c r="N18" i="2"/>
  <c r="S12" i="2"/>
  <c r="T12" i="2" s="1"/>
  <c r="N12" i="2"/>
  <c r="S10" i="2"/>
  <c r="N10" i="2"/>
  <c r="S14" i="2"/>
  <c r="N14" i="2"/>
  <c r="T14" i="2" s="1"/>
  <c r="S8" i="2"/>
  <c r="N8" i="2"/>
  <c r="S7" i="2"/>
  <c r="N7" i="2"/>
  <c r="T7" i="2" s="1"/>
  <c r="T10" i="2" l="1"/>
  <c r="T18" i="2"/>
  <c r="T16" i="2"/>
  <c r="T8" i="2"/>
  <c r="T23" i="2"/>
  <c r="T26" i="2"/>
  <c r="T7" i="5"/>
  <c r="AA7" i="5" s="1"/>
  <c r="AB7" i="5" s="1"/>
  <c r="AC7" i="5" s="1"/>
  <c r="AD7" i="5" s="1"/>
  <c r="AE7" i="5" s="1"/>
  <c r="AF7" i="5" s="1"/>
  <c r="T14" i="5"/>
  <c r="AA14" i="5" s="1"/>
  <c r="AB14" i="5" s="1"/>
  <c r="AC14" i="5" s="1"/>
  <c r="AD14" i="5" s="1"/>
  <c r="AE14" i="5" s="1"/>
  <c r="AF14" i="5" s="1"/>
  <c r="T5" i="5"/>
  <c r="AA5" i="5" s="1"/>
  <c r="AB5" i="5" s="1"/>
  <c r="AC5" i="5" s="1"/>
  <c r="AD5" i="5" s="1"/>
  <c r="AE5" i="5" s="1"/>
  <c r="AF5" i="5" s="1"/>
  <c r="T12" i="5"/>
  <c r="AA12" i="5" s="1"/>
  <c r="AB12" i="5" s="1"/>
  <c r="AC12" i="5" s="1"/>
  <c r="AD12" i="5" s="1"/>
  <c r="AE12" i="5" s="1"/>
  <c r="AF12" i="5" s="1"/>
</calcChain>
</file>

<file path=xl/comments1.xml><?xml version="1.0" encoding="utf-8"?>
<comments xmlns="http://schemas.openxmlformats.org/spreadsheetml/2006/main">
  <authors>
    <author>Owner</author>
  </authors>
  <commentList>
    <comment ref="G12" authorId="0">
      <text>
        <r>
          <rPr>
            <b/>
            <sz val="10"/>
            <color indexed="81"/>
            <rFont val="Tahoma"/>
            <family val="2"/>
          </rPr>
          <t>Owner:</t>
        </r>
        <r>
          <rPr>
            <sz val="10"/>
            <color indexed="81"/>
            <rFont val="Tahoma"/>
            <family val="2"/>
          </rPr>
          <t xml:space="preserve">
Diverse problems and customers</t>
        </r>
      </text>
    </comment>
    <comment ref="D14" authorId="0">
      <text>
        <r>
          <rPr>
            <b/>
            <sz val="10"/>
            <color indexed="81"/>
            <rFont val="Tahoma"/>
            <family val="2"/>
          </rPr>
          <t>Owner:</t>
        </r>
        <r>
          <rPr>
            <sz val="10"/>
            <color indexed="81"/>
            <rFont val="Tahoma"/>
            <family val="2"/>
          </rPr>
          <t xml:space="preserve">
negotiations and influence on pricing</t>
        </r>
      </text>
    </comment>
    <comment ref="V16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Moved up one grade level as of June 2012</t>
        </r>
      </text>
    </comment>
    <comment ref="C18" authorId="0">
      <text>
        <r>
          <rPr>
            <b/>
            <sz val="10"/>
            <color indexed="81"/>
            <rFont val="Tahoma"/>
            <family val="2"/>
          </rPr>
          <t>Owner:</t>
        </r>
        <r>
          <rPr>
            <sz val="10"/>
            <color indexed="81"/>
            <rFont val="Tahoma"/>
            <family val="2"/>
          </rPr>
          <t xml:space="preserve">
Interrrelatedness and dependence of the processes with others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X5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2009</t>
        </r>
      </text>
    </comment>
    <comment ref="G6" authorId="0">
      <text>
        <r>
          <rPr>
            <b/>
            <sz val="10"/>
            <color indexed="81"/>
            <rFont val="Tahoma"/>
            <family val="2"/>
          </rPr>
          <t>Owner:</t>
        </r>
        <r>
          <rPr>
            <sz val="10"/>
            <color indexed="81"/>
            <rFont val="Tahoma"/>
            <family val="2"/>
          </rPr>
          <t xml:space="preserve">
Diverse problems and customers</t>
        </r>
      </text>
    </comment>
    <comment ref="D7" authorId="0">
      <text>
        <r>
          <rPr>
            <b/>
            <sz val="10"/>
            <color indexed="81"/>
            <rFont val="Tahoma"/>
            <family val="2"/>
          </rPr>
          <t>Owner:</t>
        </r>
        <r>
          <rPr>
            <sz val="10"/>
            <color indexed="81"/>
            <rFont val="Tahoma"/>
            <family val="2"/>
          </rPr>
          <t xml:space="preserve">
negotiations and influence on pricing</t>
        </r>
      </text>
    </comment>
    <comment ref="X8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as of June 2012</t>
        </r>
      </text>
    </comment>
    <comment ref="C9" authorId="0">
      <text>
        <r>
          <rPr>
            <b/>
            <sz val="10"/>
            <color indexed="81"/>
            <rFont val="Tahoma"/>
            <family val="2"/>
          </rPr>
          <t>Owner:</t>
        </r>
        <r>
          <rPr>
            <sz val="10"/>
            <color indexed="81"/>
            <rFont val="Tahoma"/>
            <family val="2"/>
          </rPr>
          <t xml:space="preserve">
Interrrelatedness and dependence of the processes with others</t>
        </r>
      </text>
    </comment>
    <comment ref="X10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re-evaluated in 2012 by JJEC.  No changes warranted.</t>
        </r>
      </text>
    </comment>
    <comment ref="X13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2009</t>
        </r>
      </text>
    </comment>
    <comment ref="X14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2009</t>
        </r>
      </text>
    </comment>
  </commentList>
</comments>
</file>

<file path=xl/sharedStrings.xml><?xml version="1.0" encoding="utf-8"?>
<sst xmlns="http://schemas.openxmlformats.org/spreadsheetml/2006/main" count="339" uniqueCount="88">
  <si>
    <t>PROBLEM SOLVING</t>
  </si>
  <si>
    <t>ACCOUNTABILITY</t>
  </si>
  <si>
    <t>WORKING CONDITION</t>
  </si>
  <si>
    <t>POSITION</t>
  </si>
  <si>
    <t>Technical</t>
  </si>
  <si>
    <t>Managerial</t>
  </si>
  <si>
    <t>Human Relations</t>
  </si>
  <si>
    <t>KH Points</t>
  </si>
  <si>
    <t>Thinking Environment</t>
  </si>
  <si>
    <t>Thinking Challenge</t>
  </si>
  <si>
    <t>%</t>
  </si>
  <si>
    <t>PS Points</t>
  </si>
  <si>
    <t>Freedom</t>
  </si>
  <si>
    <t>Magnitude</t>
  </si>
  <si>
    <t>Impact</t>
  </si>
  <si>
    <t>AC pts</t>
  </si>
  <si>
    <t>Total Points</t>
  </si>
  <si>
    <t>SENS. ATT</t>
  </si>
  <si>
    <t>MENTAL STRESS</t>
  </si>
  <si>
    <t>TOTAL WC</t>
  </si>
  <si>
    <t>KNOW-HOW</t>
  </si>
  <si>
    <t xml:space="preserve"> </t>
  </si>
  <si>
    <t>PHYS. EFFORT</t>
  </si>
  <si>
    <t>PHYS ENV.</t>
  </si>
  <si>
    <t>FULL POINTS</t>
  </si>
  <si>
    <t>Operations Clerk</t>
  </si>
  <si>
    <t>Linesperson</t>
  </si>
  <si>
    <t>Groundskeeper</t>
  </si>
  <si>
    <t>Field Representative</t>
  </si>
  <si>
    <t>Field Representative - Lead Hand</t>
  </si>
  <si>
    <t>Engineering Technician</t>
  </si>
  <si>
    <t>Accounting Clerk - Payroll</t>
  </si>
  <si>
    <t>Purchasing Agent/Storeskeeper</t>
  </si>
  <si>
    <t>D</t>
  </si>
  <si>
    <t>I</t>
  </si>
  <si>
    <t>C</t>
  </si>
  <si>
    <t>B</t>
  </si>
  <si>
    <t>A</t>
  </si>
  <si>
    <t>M</t>
  </si>
  <si>
    <t>T</t>
  </si>
  <si>
    <t>S</t>
  </si>
  <si>
    <t>Customer Support Clerk</t>
  </si>
  <si>
    <t>Accounting Clerk - Reporting</t>
  </si>
  <si>
    <t>Accounting Clerk - A/P</t>
  </si>
  <si>
    <t>Previous Evaluation Results</t>
  </si>
  <si>
    <t>Denotes results from previous evaluation process</t>
  </si>
  <si>
    <t>NEW Grade</t>
  </si>
  <si>
    <t>OLD Grade</t>
  </si>
  <si>
    <t>Gender</t>
  </si>
  <si>
    <t>F</t>
  </si>
  <si>
    <t>GRADE</t>
  </si>
  <si>
    <t>MIN</t>
  </si>
  <si>
    <t>MIDPOINT</t>
  </si>
  <si>
    <t>MAX</t>
  </si>
  <si>
    <t>no change</t>
  </si>
  <si>
    <t>Start pt. = 99 pts</t>
  </si>
  <si>
    <t>progression = 15%</t>
  </si>
  <si>
    <t>St. Thomas Energy Union Pay Grade Strucutre</t>
  </si>
  <si>
    <t>up one grade</t>
  </si>
  <si>
    <t>down one grade</t>
  </si>
  <si>
    <t>down three grades</t>
  </si>
  <si>
    <t>= denotes female dominated positions</t>
  </si>
  <si>
    <t>none</t>
  </si>
  <si>
    <t>Grade Level Impact</t>
  </si>
  <si>
    <t>Male Comparator</t>
  </si>
  <si>
    <t>PV Analysis</t>
  </si>
  <si>
    <t>Update June 15, 2012</t>
  </si>
  <si>
    <t>Purchasing Agent</t>
  </si>
  <si>
    <t>St. Thomas Energy Services &amp; IBEW Job Evaluation 2012</t>
  </si>
  <si>
    <t>Billing &amp; Customer Service Coordinator</t>
  </si>
  <si>
    <t>Current Maximum  Hourly Pay Rate May 2012</t>
  </si>
  <si>
    <t xml:space="preserve">Adjustments Required </t>
  </si>
  <si>
    <t>St. Thomas Energy Services &amp; IBEW Position Review 2012</t>
  </si>
  <si>
    <t>N/A</t>
  </si>
  <si>
    <t>8.0348+(0.0824x)</t>
  </si>
  <si>
    <t>regression equation</t>
  </si>
  <si>
    <t>Predicted Job Rate for Internal Equity 2009</t>
  </si>
  <si>
    <t>Predicted Job Rate for Internal Equity 2010</t>
  </si>
  <si>
    <t>Predicted Job Rate for Internal Equity 2011 Dec</t>
  </si>
  <si>
    <t>Predicted Job Rate for Internal Equity May 2011</t>
  </si>
  <si>
    <t>Predicted Job Rate for Internal Equity Dec 2012</t>
  </si>
  <si>
    <t>regression line</t>
  </si>
  <si>
    <t>regression formula</t>
  </si>
  <si>
    <t>Grade</t>
  </si>
  <si>
    <t>Min$</t>
  </si>
  <si>
    <t>Max$</t>
  </si>
  <si>
    <t>Predicted Job Rate for Internal Equity May 2012*</t>
  </si>
  <si>
    <t>*includes annual an bi-annual adjustments as per collective agreements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</si>
</sst>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[$$-1009]#,##0.00"/>
  </numFmts>
  <fonts count="33" x14ac:knownFonts="1">
    <font>
      <sz val="10"/>
      <name val="Arial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8"/>
      <color indexed="8"/>
      <name val="Arial Narrow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8"/>
      <name val="Arial Narrow"/>
      <family val="2"/>
    </font>
    <font>
      <b/>
      <sz val="8"/>
      <color indexed="8"/>
      <name val="Arial Narrow"/>
      <family val="2"/>
    </font>
    <font>
      <b/>
      <i/>
      <sz val="10"/>
      <color indexed="53"/>
      <name val="Arial Narrow"/>
      <family val="2"/>
    </font>
    <font>
      <b/>
      <sz val="10"/>
      <name val="Arial"/>
      <family val="2"/>
    </font>
    <font>
      <b/>
      <sz val="12"/>
      <name val="Arial Narrow"/>
      <family val="2"/>
    </font>
    <font>
      <b/>
      <sz val="16"/>
      <name val="Arial"/>
      <family val="2"/>
    </font>
    <font>
      <b/>
      <sz val="12"/>
      <color indexed="8"/>
      <name val="Arial Narrow"/>
      <family val="2"/>
    </font>
    <font>
      <b/>
      <i/>
      <sz val="12"/>
      <color indexed="53"/>
      <name val="Arial Narrow"/>
      <family val="2"/>
    </font>
    <font>
      <b/>
      <sz val="12"/>
      <name val="Arial"/>
      <family val="2"/>
    </font>
    <font>
      <b/>
      <sz val="12"/>
      <color indexed="53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FF"/>
        <bgColor indexed="64"/>
      </patternFill>
    </fill>
  </fills>
  <borders count="20">
    <border>
      <left/>
      <right/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3" fillId="2" borderId="0" applyNumberFormat="0" applyBorder="0" applyAlignment="0" applyProtection="0"/>
  </cellStyleXfs>
  <cellXfs count="135">
    <xf numFmtId="0" fontId="0" fillId="0" borderId="0" xfId="0"/>
    <xf numFmtId="0" fontId="6" fillId="0" borderId="0" xfId="0" applyFont="1" applyFill="1" applyBorder="1"/>
    <xf numFmtId="0" fontId="6" fillId="3" borderId="1" xfId="0" applyFont="1" applyFill="1" applyBorder="1"/>
    <xf numFmtId="0" fontId="8" fillId="0" borderId="0" xfId="0" applyFont="1" applyFill="1" applyBorder="1" applyAlignment="1"/>
    <xf numFmtId="0" fontId="0" fillId="0" borderId="0" xfId="0" applyFill="1" applyBorder="1"/>
    <xf numFmtId="0" fontId="5" fillId="4" borderId="2" xfId="0" applyFont="1" applyFill="1" applyBorder="1" applyAlignment="1">
      <alignment horizontal="center" wrapText="1"/>
    </xf>
    <xf numFmtId="0" fontId="7" fillId="4" borderId="3" xfId="0" applyFont="1" applyFill="1" applyBorder="1"/>
    <xf numFmtId="0" fontId="6" fillId="3" borderId="4" xfId="0" applyFont="1" applyFill="1" applyBorder="1"/>
    <xf numFmtId="0" fontId="5" fillId="5" borderId="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13" fillId="0" borderId="0" xfId="0" applyFont="1"/>
    <xf numFmtId="0" fontId="16" fillId="0" borderId="0" xfId="0" applyFont="1" applyFill="1" applyBorder="1"/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/>
    <xf numFmtId="0" fontId="12" fillId="0" borderId="0" xfId="0" applyFont="1" applyFill="1" applyBorder="1"/>
    <xf numFmtId="0" fontId="21" fillId="0" borderId="0" xfId="0" applyFo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5" fillId="9" borderId="6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 applyAlignment="1"/>
    <xf numFmtId="0" fontId="11" fillId="0" borderId="8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2" fillId="4" borderId="3" xfId="0" applyFont="1" applyFill="1" applyBorder="1"/>
    <xf numFmtId="0" fontId="23" fillId="0" borderId="0" xfId="0" applyFont="1" applyFill="1" applyBorder="1" applyAlignment="1"/>
    <xf numFmtId="0" fontId="22" fillId="0" borderId="8" xfId="0" applyFont="1" applyFill="1" applyBorder="1" applyAlignment="1"/>
    <xf numFmtId="0" fontId="10" fillId="3" borderId="8" xfId="0" applyFont="1" applyFill="1" applyBorder="1" applyAlignment="1">
      <alignment wrapText="1"/>
    </xf>
    <xf numFmtId="0" fontId="22" fillId="3" borderId="2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center"/>
    </xf>
    <xf numFmtId="0" fontId="20" fillId="0" borderId="2" xfId="0" applyFont="1" applyBorder="1"/>
    <xf numFmtId="0" fontId="22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/>
    </xf>
    <xf numFmtId="0" fontId="18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6" xfId="0" applyFont="1" applyFill="1" applyBorder="1" applyAlignment="1">
      <alignment horizontal="left"/>
    </xf>
    <xf numFmtId="0" fontId="22" fillId="0" borderId="6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left"/>
    </xf>
    <xf numFmtId="0" fontId="22" fillId="3" borderId="8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12" fillId="9" borderId="0" xfId="0" applyFont="1" applyFill="1" applyBorder="1"/>
    <xf numFmtId="0" fontId="22" fillId="3" borderId="0" xfId="0" applyFont="1" applyFill="1" applyBorder="1" applyAlignment="1">
      <alignment horizontal="center"/>
    </xf>
    <xf numFmtId="0" fontId="23" fillId="3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9" fillId="0" borderId="8" xfId="0" applyFont="1" applyBorder="1" applyAlignment="1">
      <alignment wrapText="1"/>
    </xf>
    <xf numFmtId="0" fontId="24" fillId="0" borderId="0" xfId="0" applyFont="1"/>
    <xf numFmtId="0" fontId="25" fillId="0" borderId="0" xfId="0" applyFont="1"/>
    <xf numFmtId="0" fontId="26" fillId="0" borderId="8" xfId="0" applyFont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0" xfId="0" applyFont="1"/>
    <xf numFmtId="0" fontId="5" fillId="9" borderId="12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7" fillId="9" borderId="8" xfId="0" applyFont="1" applyFill="1" applyBorder="1"/>
    <xf numFmtId="0" fontId="0" fillId="9" borderId="8" xfId="0" applyFill="1" applyBorder="1"/>
    <xf numFmtId="165" fontId="19" fillId="0" borderId="8" xfId="1" applyNumberFormat="1" applyFont="1" applyBorder="1" applyAlignment="1">
      <alignment horizontal="center"/>
    </xf>
    <xf numFmtId="165" fontId="19" fillId="0" borderId="8" xfId="0" applyNumberFormat="1" applyFont="1" applyBorder="1" applyAlignment="1">
      <alignment horizontal="center"/>
    </xf>
    <xf numFmtId="0" fontId="0" fillId="8" borderId="0" xfId="0" applyFill="1"/>
    <xf numFmtId="0" fontId="0" fillId="0" borderId="0" xfId="0" quotePrefix="1"/>
    <xf numFmtId="0" fontId="22" fillId="10" borderId="2" xfId="0" applyFont="1" applyFill="1" applyBorder="1" applyAlignment="1">
      <alignment horizontal="left"/>
    </xf>
    <xf numFmtId="0" fontId="22" fillId="10" borderId="2" xfId="0" applyFont="1" applyFill="1" applyBorder="1" applyAlignment="1">
      <alignment horizontal="center"/>
    </xf>
    <xf numFmtId="0" fontId="22" fillId="10" borderId="8" xfId="0" applyFont="1" applyFill="1" applyBorder="1" applyAlignment="1">
      <alignment horizontal="center"/>
    </xf>
    <xf numFmtId="0" fontId="20" fillId="10" borderId="8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right"/>
    </xf>
    <xf numFmtId="0" fontId="18" fillId="10" borderId="2" xfId="0" applyFont="1" applyFill="1" applyBorder="1" applyAlignment="1">
      <alignment horizontal="center"/>
    </xf>
    <xf numFmtId="0" fontId="23" fillId="10" borderId="8" xfId="0" applyFont="1" applyFill="1" applyBorder="1" applyAlignment="1">
      <alignment horizontal="center"/>
    </xf>
    <xf numFmtId="0" fontId="18" fillId="10" borderId="0" xfId="0" applyFont="1" applyFill="1" applyBorder="1"/>
    <xf numFmtId="0" fontId="18" fillId="10" borderId="0" xfId="0" applyFont="1" applyFill="1" applyBorder="1" applyAlignment="1"/>
    <xf numFmtId="0" fontId="22" fillId="11" borderId="2" xfId="0" applyFont="1" applyFill="1" applyBorder="1" applyAlignment="1">
      <alignment horizontal="left"/>
    </xf>
    <xf numFmtId="0" fontId="22" fillId="11" borderId="2" xfId="0" applyFont="1" applyFill="1" applyBorder="1" applyAlignment="1">
      <alignment horizontal="center"/>
    </xf>
    <xf numFmtId="0" fontId="22" fillId="11" borderId="8" xfId="0" applyFont="1" applyFill="1" applyBorder="1" applyAlignment="1">
      <alignment horizontal="center"/>
    </xf>
    <xf numFmtId="0" fontId="16" fillId="11" borderId="0" xfId="0" applyFont="1" applyFill="1" applyBorder="1"/>
    <xf numFmtId="0" fontId="17" fillId="11" borderId="0" xfId="0" applyFont="1" applyFill="1" applyBorder="1" applyAlignment="1"/>
    <xf numFmtId="0" fontId="18" fillId="11" borderId="2" xfId="0" applyFont="1" applyFill="1" applyBorder="1" applyAlignment="1">
      <alignment horizontal="right"/>
    </xf>
    <xf numFmtId="0" fontId="18" fillId="11" borderId="2" xfId="0" applyFont="1" applyFill="1" applyBorder="1" applyAlignment="1">
      <alignment horizontal="center"/>
    </xf>
    <xf numFmtId="0" fontId="23" fillId="11" borderId="8" xfId="0" applyFont="1" applyFill="1" applyBorder="1" applyAlignment="1">
      <alignment horizontal="center"/>
    </xf>
    <xf numFmtId="0" fontId="18" fillId="11" borderId="0" xfId="0" applyFont="1" applyFill="1" applyBorder="1"/>
    <xf numFmtId="0" fontId="18" fillId="11" borderId="0" xfId="0" applyFont="1" applyFill="1" applyBorder="1" applyAlignment="1"/>
    <xf numFmtId="0" fontId="16" fillId="10" borderId="0" xfId="0" applyFont="1" applyFill="1" applyBorder="1"/>
    <xf numFmtId="0" fontId="17" fillId="10" borderId="0" xfId="0" applyFont="1" applyFill="1" applyBorder="1" applyAlignment="1"/>
    <xf numFmtId="0" fontId="20" fillId="11" borderId="2" xfId="0" applyFont="1" applyFill="1" applyBorder="1"/>
    <xf numFmtId="0" fontId="20" fillId="11" borderId="2" xfId="0" applyFont="1" applyFill="1" applyBorder="1" applyAlignment="1">
      <alignment horizontal="center"/>
    </xf>
    <xf numFmtId="0" fontId="20" fillId="11" borderId="8" xfId="0" applyFont="1" applyFill="1" applyBorder="1" applyAlignment="1">
      <alignment horizontal="center"/>
    </xf>
    <xf numFmtId="165" fontId="19" fillId="11" borderId="8" xfId="1" applyNumberFormat="1" applyFont="1" applyFill="1" applyBorder="1" applyAlignment="1">
      <alignment horizontal="center"/>
    </xf>
    <xf numFmtId="165" fontId="19" fillId="0" borderId="8" xfId="1" applyNumberFormat="1" applyFont="1" applyBorder="1" applyAlignment="1">
      <alignment horizontal="center" wrapText="1"/>
    </xf>
    <xf numFmtId="0" fontId="12" fillId="0" borderId="8" xfId="0" applyFont="1" applyFill="1" applyBorder="1"/>
    <xf numFmtId="165" fontId="19" fillId="0" borderId="8" xfId="0" applyNumberFormat="1" applyFont="1" applyFill="1" applyBorder="1" applyAlignment="1">
      <alignment horizontal="center"/>
    </xf>
    <xf numFmtId="0" fontId="11" fillId="13" borderId="13" xfId="0" applyFont="1" applyFill="1" applyBorder="1" applyAlignment="1">
      <alignment horizontal="center"/>
    </xf>
    <xf numFmtId="0" fontId="0" fillId="0" borderId="0" xfId="0" applyFill="1"/>
    <xf numFmtId="0" fontId="0" fillId="0" borderId="0" xfId="0" quotePrefix="1" applyFill="1"/>
    <xf numFmtId="165" fontId="19" fillId="12" borderId="8" xfId="0" applyNumberFormat="1" applyFont="1" applyFill="1" applyBorder="1" applyAlignment="1">
      <alignment horizontal="center"/>
    </xf>
    <xf numFmtId="0" fontId="19" fillId="0" borderId="0" xfId="0" applyFont="1"/>
    <xf numFmtId="0" fontId="30" fillId="0" borderId="0" xfId="0" applyFont="1"/>
    <xf numFmtId="0" fontId="32" fillId="0" borderId="0" xfId="0" applyFont="1"/>
    <xf numFmtId="0" fontId="32" fillId="0" borderId="0" xfId="0" applyFont="1" applyFill="1" applyBorder="1"/>
    <xf numFmtId="2" fontId="31" fillId="0" borderId="8" xfId="0" applyNumberFormat="1" applyFont="1" applyBorder="1"/>
    <xf numFmtId="2" fontId="31" fillId="10" borderId="8" xfId="0" applyNumberFormat="1" applyFont="1" applyFill="1" applyBorder="1"/>
    <xf numFmtId="0" fontId="10" fillId="3" borderId="9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Style 21" xfId="2"/>
    <cellStyle name="Style 27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2:GS44"/>
  <sheetViews>
    <sheetView tabSelected="1" zoomScale="75" zoomScaleNormal="75" workbookViewId="0"/>
  </sheetViews>
  <sheetFormatPr defaultRowHeight="15" x14ac:dyDescent="0.2"/>
  <cols>
    <col min="1" max="1" width="37.28515625" customWidth="1"/>
    <col min="2" max="2" width="8.28515625" customWidth="1"/>
    <col min="5" max="5" width="6.5703125" customWidth="1"/>
    <col min="6" max="6" width="10.5703125" customWidth="1"/>
    <col min="8" max="8" width="5.28515625" customWidth="1"/>
    <col min="9" max="9" width="5.85546875" customWidth="1"/>
    <col min="13" max="13" width="6.5703125" customWidth="1"/>
    <col min="14" max="14" width="6.42578125" customWidth="1"/>
    <col min="16" max="16" width="6.7109375" customWidth="1"/>
    <col min="17" max="17" width="7.140625" customWidth="1"/>
    <col min="19" max="19" width="7" customWidth="1"/>
    <col min="21" max="21" width="10.5703125" style="16" bestFit="1" customWidth="1"/>
    <col min="22" max="22" width="10.7109375" style="16" bestFit="1" customWidth="1"/>
    <col min="23" max="23" width="11" style="16" customWidth="1"/>
    <col min="24" max="24" width="9.140625" style="16"/>
  </cols>
  <sheetData>
    <row r="2" spans="1:201" s="74" customFormat="1" ht="15.75" x14ac:dyDescent="0.25">
      <c r="A2" s="74" t="s">
        <v>66</v>
      </c>
    </row>
    <row r="3" spans="1:201" s="74" customFormat="1" ht="15.75" x14ac:dyDescent="0.25">
      <c r="A3" s="75" t="s">
        <v>45</v>
      </c>
    </row>
    <row r="4" spans="1:201" ht="15.75" thickBot="1" x14ac:dyDescent="0.25"/>
    <row r="5" spans="1:201" s="1" customFormat="1" ht="60.75" customHeight="1" thickTop="1" thickBot="1" x14ac:dyDescent="0.35">
      <c r="A5" s="73" t="s">
        <v>68</v>
      </c>
      <c r="B5" s="130" t="s">
        <v>20</v>
      </c>
      <c r="C5" s="131"/>
      <c r="D5" s="131"/>
      <c r="E5" s="132"/>
      <c r="F5" s="130" t="s">
        <v>0</v>
      </c>
      <c r="G5" s="131"/>
      <c r="H5" s="131"/>
      <c r="I5" s="132"/>
      <c r="J5" s="130" t="s">
        <v>1</v>
      </c>
      <c r="K5" s="131"/>
      <c r="L5" s="131"/>
      <c r="M5" s="132"/>
      <c r="N5" s="7"/>
      <c r="O5" s="127" t="s">
        <v>2</v>
      </c>
      <c r="P5" s="128"/>
      <c r="Q5" s="128"/>
      <c r="R5" s="128"/>
      <c r="S5" s="2"/>
      <c r="T5" s="44" t="s">
        <v>24</v>
      </c>
      <c r="U5" s="45" t="s">
        <v>47</v>
      </c>
      <c r="V5" s="45" t="s">
        <v>46</v>
      </c>
      <c r="W5" s="71" t="s">
        <v>14</v>
      </c>
      <c r="X5" s="21"/>
    </row>
    <row r="6" spans="1:201" s="6" customFormat="1" ht="29.25" customHeight="1" x14ac:dyDescent="0.25">
      <c r="A6" s="72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9" t="s">
        <v>8</v>
      </c>
      <c r="G6" s="9" t="s">
        <v>9</v>
      </c>
      <c r="H6" s="10" t="s">
        <v>10</v>
      </c>
      <c r="I6" s="9" t="s">
        <v>11</v>
      </c>
      <c r="J6" s="11" t="s">
        <v>12</v>
      </c>
      <c r="K6" s="11" t="s">
        <v>13</v>
      </c>
      <c r="L6" s="12" t="s">
        <v>14</v>
      </c>
      <c r="M6" s="11" t="s">
        <v>15</v>
      </c>
      <c r="N6" s="5" t="s">
        <v>16</v>
      </c>
      <c r="O6" s="13" t="s">
        <v>22</v>
      </c>
      <c r="P6" s="13" t="s">
        <v>23</v>
      </c>
      <c r="Q6" s="13" t="s">
        <v>17</v>
      </c>
      <c r="R6" s="13" t="s">
        <v>18</v>
      </c>
      <c r="S6" s="13" t="s">
        <v>19</v>
      </c>
      <c r="T6" s="14" t="s">
        <v>21</v>
      </c>
      <c r="U6" s="66"/>
      <c r="V6" s="66"/>
      <c r="W6" s="66"/>
      <c r="X6" s="46"/>
    </row>
    <row r="7" spans="1:201" s="17" customFormat="1" ht="15.95" customHeight="1" x14ac:dyDescent="0.25">
      <c r="A7" s="50" t="s">
        <v>26</v>
      </c>
      <c r="B7" s="51" t="s">
        <v>33</v>
      </c>
      <c r="C7" s="51" t="s">
        <v>34</v>
      </c>
      <c r="D7" s="51">
        <v>1</v>
      </c>
      <c r="E7" s="51">
        <v>152</v>
      </c>
      <c r="F7" s="51" t="s">
        <v>35</v>
      </c>
      <c r="G7" s="51">
        <v>3</v>
      </c>
      <c r="H7" s="51">
        <v>25</v>
      </c>
      <c r="I7" s="51">
        <v>38</v>
      </c>
      <c r="J7" s="51" t="s">
        <v>33</v>
      </c>
      <c r="K7" s="51">
        <v>1</v>
      </c>
      <c r="L7" s="51" t="s">
        <v>35</v>
      </c>
      <c r="M7" s="51">
        <v>50</v>
      </c>
      <c r="N7" s="51">
        <f t="shared" ref="N7:N26" si="0">M7+I7+E7</f>
        <v>240</v>
      </c>
      <c r="O7" s="51">
        <v>19</v>
      </c>
      <c r="P7" s="51">
        <v>19</v>
      </c>
      <c r="Q7" s="51">
        <v>12</v>
      </c>
      <c r="R7" s="51">
        <v>12</v>
      </c>
      <c r="S7" s="51">
        <f t="shared" ref="S7:S18" si="1">SUM(O7:R7)</f>
        <v>62</v>
      </c>
      <c r="T7" s="65">
        <f t="shared" ref="T7:T26" si="2">SUM(S7+N7)</f>
        <v>302</v>
      </c>
      <c r="U7" s="62">
        <v>11</v>
      </c>
      <c r="V7" s="62">
        <v>11</v>
      </c>
      <c r="W7" s="62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</row>
    <row r="8" spans="1:201" s="17" customFormat="1" ht="15.95" hidden="1" customHeight="1" x14ac:dyDescent="0.25">
      <c r="A8" s="50" t="s">
        <v>29</v>
      </c>
      <c r="B8" s="51" t="s">
        <v>33</v>
      </c>
      <c r="C8" s="51" t="s">
        <v>34</v>
      </c>
      <c r="D8" s="51">
        <v>1</v>
      </c>
      <c r="E8" s="51">
        <v>152</v>
      </c>
      <c r="F8" s="51" t="s">
        <v>33</v>
      </c>
      <c r="G8" s="51">
        <v>3</v>
      </c>
      <c r="H8" s="51">
        <v>29</v>
      </c>
      <c r="I8" s="51">
        <v>43</v>
      </c>
      <c r="J8" s="51" t="s">
        <v>33</v>
      </c>
      <c r="K8" s="51">
        <v>1</v>
      </c>
      <c r="L8" s="51" t="s">
        <v>35</v>
      </c>
      <c r="M8" s="51">
        <v>57</v>
      </c>
      <c r="N8" s="51">
        <f t="shared" si="0"/>
        <v>252</v>
      </c>
      <c r="O8" s="51">
        <v>10</v>
      </c>
      <c r="P8" s="51">
        <v>10</v>
      </c>
      <c r="Q8" s="51">
        <v>12</v>
      </c>
      <c r="R8" s="51">
        <v>10</v>
      </c>
      <c r="S8" s="51">
        <f t="shared" si="1"/>
        <v>42</v>
      </c>
      <c r="T8" s="51">
        <f t="shared" si="2"/>
        <v>294</v>
      </c>
      <c r="U8" s="67"/>
      <c r="V8" s="67"/>
      <c r="W8" s="67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</row>
    <row r="9" spans="1:201" s="20" customFormat="1" ht="15.95" customHeight="1" x14ac:dyDescent="0.25">
      <c r="A9" s="52" t="s">
        <v>44</v>
      </c>
      <c r="B9" s="53" t="s">
        <v>33</v>
      </c>
      <c r="C9" s="53" t="s">
        <v>34</v>
      </c>
      <c r="D9" s="53">
        <v>1</v>
      </c>
      <c r="E9" s="53">
        <v>152</v>
      </c>
      <c r="F9" s="53" t="s">
        <v>35</v>
      </c>
      <c r="G9" s="53">
        <v>3</v>
      </c>
      <c r="H9" s="53">
        <v>25</v>
      </c>
      <c r="I9" s="53">
        <v>38</v>
      </c>
      <c r="J9" s="53" t="s">
        <v>35</v>
      </c>
      <c r="K9" s="53">
        <v>1</v>
      </c>
      <c r="L9" s="53" t="s">
        <v>35</v>
      </c>
      <c r="M9" s="53">
        <v>43</v>
      </c>
      <c r="N9" s="53">
        <v>233</v>
      </c>
      <c r="O9" s="53">
        <v>19</v>
      </c>
      <c r="P9" s="53">
        <v>16</v>
      </c>
      <c r="Q9" s="53">
        <v>22</v>
      </c>
      <c r="R9" s="53">
        <v>16</v>
      </c>
      <c r="S9" s="53">
        <v>73</v>
      </c>
      <c r="T9" s="53">
        <v>306</v>
      </c>
      <c r="U9" s="68"/>
      <c r="V9" s="68"/>
      <c r="W9" s="68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</row>
    <row r="10" spans="1:201" s="17" customFormat="1" ht="15.95" customHeight="1" x14ac:dyDescent="0.25">
      <c r="A10" s="54" t="s">
        <v>30</v>
      </c>
      <c r="B10" s="55" t="s">
        <v>33</v>
      </c>
      <c r="C10" s="55" t="s">
        <v>34</v>
      </c>
      <c r="D10" s="55">
        <v>1</v>
      </c>
      <c r="E10" s="55">
        <v>132</v>
      </c>
      <c r="F10" s="55" t="s">
        <v>35</v>
      </c>
      <c r="G10" s="55">
        <v>3</v>
      </c>
      <c r="H10" s="55">
        <v>25</v>
      </c>
      <c r="I10" s="55">
        <v>33</v>
      </c>
      <c r="J10" s="55" t="s">
        <v>33</v>
      </c>
      <c r="K10" s="55" t="s">
        <v>38</v>
      </c>
      <c r="L10" s="55" t="s">
        <v>40</v>
      </c>
      <c r="M10" s="55">
        <v>50</v>
      </c>
      <c r="N10" s="55">
        <f t="shared" si="0"/>
        <v>215</v>
      </c>
      <c r="O10" s="55">
        <v>3</v>
      </c>
      <c r="P10" s="55">
        <v>3</v>
      </c>
      <c r="Q10" s="55">
        <v>12</v>
      </c>
      <c r="R10" s="55">
        <v>8</v>
      </c>
      <c r="S10" s="55">
        <f t="shared" si="1"/>
        <v>26</v>
      </c>
      <c r="T10" s="55">
        <f t="shared" si="2"/>
        <v>241</v>
      </c>
      <c r="U10" s="40">
        <v>13</v>
      </c>
      <c r="V10" s="40">
        <v>12</v>
      </c>
      <c r="W10" s="40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</row>
    <row r="11" spans="1:201" s="20" customFormat="1" ht="15.95" customHeight="1" x14ac:dyDescent="0.25">
      <c r="A11" s="56" t="s">
        <v>44</v>
      </c>
      <c r="B11" s="57" t="s">
        <v>33</v>
      </c>
      <c r="C11" s="57" t="s">
        <v>34</v>
      </c>
      <c r="D11" s="57">
        <v>1</v>
      </c>
      <c r="E11" s="57">
        <v>132</v>
      </c>
      <c r="F11" s="57" t="s">
        <v>35</v>
      </c>
      <c r="G11" s="57">
        <v>2</v>
      </c>
      <c r="H11" s="57">
        <v>22</v>
      </c>
      <c r="I11" s="57">
        <v>29</v>
      </c>
      <c r="J11" s="57" t="s">
        <v>35</v>
      </c>
      <c r="K11" s="57">
        <v>1</v>
      </c>
      <c r="L11" s="57" t="s">
        <v>35</v>
      </c>
      <c r="M11" s="57">
        <v>38</v>
      </c>
      <c r="N11" s="57">
        <v>199</v>
      </c>
      <c r="O11" s="57">
        <v>5</v>
      </c>
      <c r="P11" s="57">
        <v>4</v>
      </c>
      <c r="Q11" s="57">
        <v>9</v>
      </c>
      <c r="R11" s="57">
        <v>10</v>
      </c>
      <c r="S11" s="57">
        <v>26</v>
      </c>
      <c r="T11" s="57">
        <v>227</v>
      </c>
      <c r="U11" s="69"/>
      <c r="V11" s="69"/>
      <c r="W11" s="6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</row>
    <row r="12" spans="1:201" s="17" customFormat="1" ht="15.95" customHeight="1" x14ac:dyDescent="0.25">
      <c r="A12" s="50" t="s">
        <v>28</v>
      </c>
      <c r="B12" s="51" t="s">
        <v>33</v>
      </c>
      <c r="C12" s="51" t="s">
        <v>34</v>
      </c>
      <c r="D12" s="51">
        <v>1</v>
      </c>
      <c r="E12" s="51">
        <v>132</v>
      </c>
      <c r="F12" s="51" t="s">
        <v>35</v>
      </c>
      <c r="G12" s="51">
        <v>3</v>
      </c>
      <c r="H12" s="51">
        <v>25</v>
      </c>
      <c r="I12" s="51">
        <v>33</v>
      </c>
      <c r="J12" s="51" t="s">
        <v>35</v>
      </c>
      <c r="K12" s="51" t="s">
        <v>38</v>
      </c>
      <c r="L12" s="51" t="s">
        <v>35</v>
      </c>
      <c r="M12" s="51">
        <v>33</v>
      </c>
      <c r="N12" s="51">
        <f t="shared" si="0"/>
        <v>198</v>
      </c>
      <c r="O12" s="51">
        <v>10</v>
      </c>
      <c r="P12" s="51">
        <v>10</v>
      </c>
      <c r="Q12" s="51">
        <v>12</v>
      </c>
      <c r="R12" s="51">
        <v>8</v>
      </c>
      <c r="S12" s="51">
        <f t="shared" si="1"/>
        <v>40</v>
      </c>
      <c r="T12" s="51">
        <f t="shared" si="2"/>
        <v>238</v>
      </c>
      <c r="U12" s="62">
        <v>12</v>
      </c>
      <c r="V12" s="62">
        <v>12</v>
      </c>
      <c r="W12" s="62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</row>
    <row r="13" spans="1:201" s="20" customFormat="1" ht="15.95" customHeight="1" x14ac:dyDescent="0.25">
      <c r="A13" s="52" t="s">
        <v>44</v>
      </c>
      <c r="B13" s="53" t="s">
        <v>33</v>
      </c>
      <c r="C13" s="53" t="s">
        <v>34</v>
      </c>
      <c r="D13" s="53">
        <v>1</v>
      </c>
      <c r="E13" s="53">
        <v>132</v>
      </c>
      <c r="F13" s="53" t="s">
        <v>35</v>
      </c>
      <c r="G13" s="53">
        <v>3</v>
      </c>
      <c r="H13" s="53">
        <v>25</v>
      </c>
      <c r="I13" s="53">
        <v>33</v>
      </c>
      <c r="J13" s="53" t="s">
        <v>35</v>
      </c>
      <c r="K13" s="53">
        <v>1</v>
      </c>
      <c r="L13" s="53" t="s">
        <v>35</v>
      </c>
      <c r="M13" s="53">
        <v>43</v>
      </c>
      <c r="N13" s="53">
        <v>208</v>
      </c>
      <c r="O13" s="53">
        <v>9</v>
      </c>
      <c r="P13" s="53">
        <v>10</v>
      </c>
      <c r="Q13" s="53">
        <v>14</v>
      </c>
      <c r="R13" s="53">
        <v>8</v>
      </c>
      <c r="S13" s="53">
        <v>41</v>
      </c>
      <c r="T13" s="53">
        <v>249</v>
      </c>
      <c r="U13" s="68"/>
      <c r="V13" s="68"/>
      <c r="W13" s="68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</row>
    <row r="14" spans="1:201" s="17" customFormat="1" ht="15.95" customHeight="1" x14ac:dyDescent="0.25">
      <c r="A14" s="58" t="s">
        <v>32</v>
      </c>
      <c r="B14" s="55" t="s">
        <v>33</v>
      </c>
      <c r="C14" s="55" t="s">
        <v>34</v>
      </c>
      <c r="D14" s="55">
        <v>1</v>
      </c>
      <c r="E14" s="55">
        <v>132</v>
      </c>
      <c r="F14" s="55" t="s">
        <v>35</v>
      </c>
      <c r="G14" s="55">
        <v>2</v>
      </c>
      <c r="H14" s="55">
        <v>22</v>
      </c>
      <c r="I14" s="55">
        <v>29</v>
      </c>
      <c r="J14" s="55" t="s">
        <v>35</v>
      </c>
      <c r="K14" s="55" t="s">
        <v>38</v>
      </c>
      <c r="L14" s="55" t="s">
        <v>35</v>
      </c>
      <c r="M14" s="55">
        <v>33</v>
      </c>
      <c r="N14" s="55">
        <f t="shared" si="0"/>
        <v>194</v>
      </c>
      <c r="O14" s="55">
        <v>10</v>
      </c>
      <c r="P14" s="55">
        <v>8</v>
      </c>
      <c r="Q14" s="55">
        <v>10</v>
      </c>
      <c r="R14" s="55">
        <v>8</v>
      </c>
      <c r="S14" s="55">
        <f t="shared" si="1"/>
        <v>36</v>
      </c>
      <c r="T14" s="55">
        <f t="shared" si="2"/>
        <v>230</v>
      </c>
      <c r="U14" s="40">
        <v>13</v>
      </c>
      <c r="V14" s="40">
        <v>13</v>
      </c>
      <c r="W14" s="40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</row>
    <row r="15" spans="1:201" s="20" customFormat="1" ht="15.95" customHeight="1" x14ac:dyDescent="0.25">
      <c r="A15" s="56" t="s">
        <v>44</v>
      </c>
      <c r="B15" s="57" t="s">
        <v>35</v>
      </c>
      <c r="C15" s="57" t="s">
        <v>34</v>
      </c>
      <c r="D15" s="57">
        <v>1</v>
      </c>
      <c r="E15" s="57">
        <v>115</v>
      </c>
      <c r="F15" s="57" t="s">
        <v>35</v>
      </c>
      <c r="G15" s="57">
        <v>3</v>
      </c>
      <c r="H15" s="57">
        <v>25</v>
      </c>
      <c r="I15" s="57">
        <v>29</v>
      </c>
      <c r="J15" s="57" t="s">
        <v>35</v>
      </c>
      <c r="K15" s="57">
        <v>1</v>
      </c>
      <c r="L15" s="57" t="s">
        <v>35</v>
      </c>
      <c r="M15" s="57">
        <v>38</v>
      </c>
      <c r="N15" s="57">
        <v>182</v>
      </c>
      <c r="O15" s="57">
        <v>10</v>
      </c>
      <c r="P15" s="57">
        <v>6</v>
      </c>
      <c r="Q15" s="57">
        <v>8</v>
      </c>
      <c r="R15" s="57">
        <v>7</v>
      </c>
      <c r="S15" s="57">
        <v>31</v>
      </c>
      <c r="T15" s="57">
        <v>213</v>
      </c>
      <c r="U15" s="69"/>
      <c r="V15" s="69"/>
      <c r="W15" s="6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</row>
    <row r="16" spans="1:201" s="17" customFormat="1" ht="15.95" customHeight="1" x14ac:dyDescent="0.25">
      <c r="A16" s="89" t="s">
        <v>69</v>
      </c>
      <c r="B16" s="90" t="s">
        <v>33</v>
      </c>
      <c r="C16" s="90" t="s">
        <v>34</v>
      </c>
      <c r="D16" s="90">
        <v>2</v>
      </c>
      <c r="E16" s="90">
        <v>132</v>
      </c>
      <c r="F16" s="90" t="s">
        <v>35</v>
      </c>
      <c r="G16" s="90">
        <v>3</v>
      </c>
      <c r="H16" s="90">
        <v>29</v>
      </c>
      <c r="I16" s="90">
        <v>38</v>
      </c>
      <c r="J16" s="90" t="s">
        <v>35</v>
      </c>
      <c r="K16" s="90" t="s">
        <v>38</v>
      </c>
      <c r="L16" s="90" t="s">
        <v>35</v>
      </c>
      <c r="M16" s="90">
        <v>33</v>
      </c>
      <c r="N16" s="90">
        <f>M16+I16+E16</f>
        <v>203</v>
      </c>
      <c r="O16" s="90">
        <v>3</v>
      </c>
      <c r="P16" s="90">
        <v>3</v>
      </c>
      <c r="Q16" s="90">
        <v>8</v>
      </c>
      <c r="R16" s="90">
        <v>8</v>
      </c>
      <c r="S16" s="90">
        <f>SUM(O16:R16)</f>
        <v>22</v>
      </c>
      <c r="T16" s="90">
        <f>SUM(S16+N16)</f>
        <v>225</v>
      </c>
      <c r="U16" s="91">
        <v>14</v>
      </c>
      <c r="V16" s="92">
        <v>13</v>
      </c>
      <c r="W16" s="91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</row>
    <row r="17" spans="1:201" s="96" customFormat="1" ht="15.95" customHeight="1" x14ac:dyDescent="0.25">
      <c r="A17" s="93" t="s">
        <v>44</v>
      </c>
      <c r="B17" s="94" t="s">
        <v>35</v>
      </c>
      <c r="C17" s="94" t="s">
        <v>34</v>
      </c>
      <c r="D17" s="94">
        <v>2</v>
      </c>
      <c r="E17" s="94">
        <v>115</v>
      </c>
      <c r="F17" s="94" t="s">
        <v>35</v>
      </c>
      <c r="G17" s="94">
        <v>2</v>
      </c>
      <c r="H17" s="94">
        <v>19</v>
      </c>
      <c r="I17" s="94">
        <v>22</v>
      </c>
      <c r="J17" s="94" t="s">
        <v>36</v>
      </c>
      <c r="K17" s="94">
        <v>1</v>
      </c>
      <c r="L17" s="94" t="s">
        <v>35</v>
      </c>
      <c r="M17" s="94">
        <v>29</v>
      </c>
      <c r="N17" s="94">
        <v>166</v>
      </c>
      <c r="O17" s="94">
        <v>3</v>
      </c>
      <c r="P17" s="94">
        <v>4</v>
      </c>
      <c r="Q17" s="94">
        <v>9</v>
      </c>
      <c r="R17" s="94">
        <v>9</v>
      </c>
      <c r="S17" s="94">
        <v>25</v>
      </c>
      <c r="T17" s="94">
        <v>191</v>
      </c>
      <c r="U17" s="95"/>
      <c r="V17" s="95"/>
      <c r="W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</row>
    <row r="18" spans="1:201" s="101" customFormat="1" ht="15.95" customHeight="1" x14ac:dyDescent="0.25">
      <c r="A18" s="98" t="s">
        <v>25</v>
      </c>
      <c r="B18" s="99" t="s">
        <v>35</v>
      </c>
      <c r="C18" s="99" t="s">
        <v>34</v>
      </c>
      <c r="D18" s="99">
        <v>1</v>
      </c>
      <c r="E18" s="99">
        <v>115</v>
      </c>
      <c r="F18" s="99" t="s">
        <v>35</v>
      </c>
      <c r="G18" s="99">
        <v>3</v>
      </c>
      <c r="H18" s="99">
        <v>25</v>
      </c>
      <c r="I18" s="99">
        <v>29</v>
      </c>
      <c r="J18" s="99" t="s">
        <v>35</v>
      </c>
      <c r="K18" s="99" t="s">
        <v>38</v>
      </c>
      <c r="L18" s="99" t="s">
        <v>35</v>
      </c>
      <c r="M18" s="99">
        <v>33</v>
      </c>
      <c r="N18" s="99">
        <f t="shared" si="0"/>
        <v>177</v>
      </c>
      <c r="O18" s="99">
        <v>3</v>
      </c>
      <c r="P18" s="99">
        <v>3</v>
      </c>
      <c r="Q18" s="99">
        <v>8</v>
      </c>
      <c r="R18" s="99">
        <v>8</v>
      </c>
      <c r="S18" s="99">
        <f t="shared" si="1"/>
        <v>22</v>
      </c>
      <c r="T18" s="99">
        <f t="shared" si="2"/>
        <v>199</v>
      </c>
      <c r="U18" s="100">
        <v>14</v>
      </c>
      <c r="V18" s="100">
        <v>14</v>
      </c>
      <c r="W18" s="100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</row>
    <row r="19" spans="1:201" s="106" customFormat="1" ht="15.95" customHeight="1" x14ac:dyDescent="0.25">
      <c r="A19" s="103" t="s">
        <v>44</v>
      </c>
      <c r="B19" s="104" t="s">
        <v>35</v>
      </c>
      <c r="C19" s="104" t="s">
        <v>34</v>
      </c>
      <c r="D19" s="104">
        <v>1</v>
      </c>
      <c r="E19" s="104">
        <v>115</v>
      </c>
      <c r="F19" s="104" t="s">
        <v>35</v>
      </c>
      <c r="G19" s="104">
        <v>2</v>
      </c>
      <c r="H19" s="104">
        <v>22</v>
      </c>
      <c r="I19" s="104">
        <v>25</v>
      </c>
      <c r="J19" s="104" t="s">
        <v>35</v>
      </c>
      <c r="K19" s="104">
        <v>1</v>
      </c>
      <c r="L19" s="104" t="s">
        <v>35</v>
      </c>
      <c r="M19" s="104">
        <v>33</v>
      </c>
      <c r="N19" s="104">
        <v>173</v>
      </c>
      <c r="O19" s="104">
        <v>3</v>
      </c>
      <c r="P19" s="104">
        <v>4</v>
      </c>
      <c r="Q19" s="104">
        <v>9</v>
      </c>
      <c r="R19" s="104">
        <v>10</v>
      </c>
      <c r="S19" s="104">
        <v>26</v>
      </c>
      <c r="T19" s="104">
        <v>199</v>
      </c>
      <c r="U19" s="105"/>
      <c r="V19" s="105"/>
      <c r="W19" s="105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</row>
    <row r="20" spans="1:201" s="108" customFormat="1" ht="15.95" customHeight="1" x14ac:dyDescent="0.25">
      <c r="A20" s="89" t="s">
        <v>31</v>
      </c>
      <c r="B20" s="90" t="s">
        <v>35</v>
      </c>
      <c r="C20" s="90" t="s">
        <v>34</v>
      </c>
      <c r="D20" s="90">
        <v>1</v>
      </c>
      <c r="E20" s="90">
        <v>115</v>
      </c>
      <c r="F20" s="90" t="s">
        <v>35</v>
      </c>
      <c r="G20" s="90">
        <v>2</v>
      </c>
      <c r="H20" s="90">
        <v>22</v>
      </c>
      <c r="I20" s="90">
        <v>25</v>
      </c>
      <c r="J20" s="90" t="s">
        <v>35</v>
      </c>
      <c r="K20" s="90" t="s">
        <v>38</v>
      </c>
      <c r="L20" s="90" t="s">
        <v>35</v>
      </c>
      <c r="M20" s="90">
        <v>25</v>
      </c>
      <c r="N20" s="90">
        <f t="shared" si="0"/>
        <v>165</v>
      </c>
      <c r="O20" s="90">
        <v>3</v>
      </c>
      <c r="P20" s="90">
        <v>3</v>
      </c>
      <c r="Q20" s="90">
        <v>10</v>
      </c>
      <c r="R20" s="90">
        <v>6</v>
      </c>
      <c r="S20" s="90">
        <v>22</v>
      </c>
      <c r="T20" s="90">
        <f t="shared" si="2"/>
        <v>187</v>
      </c>
      <c r="U20" s="91">
        <v>14</v>
      </c>
      <c r="V20" s="91">
        <v>14</v>
      </c>
      <c r="W20" s="91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</row>
    <row r="21" spans="1:201" s="101" customFormat="1" ht="15.95" customHeight="1" x14ac:dyDescent="0.25">
      <c r="A21" s="110" t="s">
        <v>42</v>
      </c>
      <c r="B21" s="111" t="s">
        <v>35</v>
      </c>
      <c r="C21" s="111" t="s">
        <v>34</v>
      </c>
      <c r="D21" s="111">
        <v>1</v>
      </c>
      <c r="E21" s="111">
        <v>115</v>
      </c>
      <c r="F21" s="111" t="s">
        <v>35</v>
      </c>
      <c r="G21" s="111">
        <v>2</v>
      </c>
      <c r="H21" s="111">
        <v>22</v>
      </c>
      <c r="I21" s="111">
        <v>25</v>
      </c>
      <c r="J21" s="111" t="s">
        <v>35</v>
      </c>
      <c r="K21" s="111" t="s">
        <v>38</v>
      </c>
      <c r="L21" s="111" t="s">
        <v>35</v>
      </c>
      <c r="M21" s="111">
        <v>25</v>
      </c>
      <c r="N21" s="99">
        <f t="shared" si="0"/>
        <v>165</v>
      </c>
      <c r="O21" s="111">
        <v>3</v>
      </c>
      <c r="P21" s="111">
        <v>3</v>
      </c>
      <c r="Q21" s="111">
        <v>10</v>
      </c>
      <c r="R21" s="111">
        <v>6</v>
      </c>
      <c r="S21" s="99">
        <v>22</v>
      </c>
      <c r="T21" s="99">
        <f t="shared" si="2"/>
        <v>187</v>
      </c>
      <c r="U21" s="100">
        <v>14</v>
      </c>
      <c r="V21" s="112">
        <v>14</v>
      </c>
      <c r="W21" s="100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</row>
    <row r="22" spans="1:201" s="106" customFormat="1" ht="15.95" customHeight="1" x14ac:dyDescent="0.25">
      <c r="A22" s="103" t="s">
        <v>44</v>
      </c>
      <c r="B22" s="104" t="s">
        <v>35</v>
      </c>
      <c r="C22" s="104" t="s">
        <v>34</v>
      </c>
      <c r="D22" s="104">
        <v>1</v>
      </c>
      <c r="E22" s="104">
        <v>115</v>
      </c>
      <c r="F22" s="104" t="s">
        <v>35</v>
      </c>
      <c r="G22" s="104">
        <v>2</v>
      </c>
      <c r="H22" s="104">
        <v>22</v>
      </c>
      <c r="I22" s="104">
        <v>25</v>
      </c>
      <c r="J22" s="104" t="s">
        <v>36</v>
      </c>
      <c r="K22" s="104">
        <v>1</v>
      </c>
      <c r="L22" s="104" t="s">
        <v>35</v>
      </c>
      <c r="M22" s="104">
        <v>29</v>
      </c>
      <c r="N22" s="104">
        <v>169</v>
      </c>
      <c r="O22" s="104">
        <v>3</v>
      </c>
      <c r="P22" s="104">
        <v>4</v>
      </c>
      <c r="Q22" s="104">
        <v>9</v>
      </c>
      <c r="R22" s="104">
        <v>9</v>
      </c>
      <c r="S22" s="104">
        <v>25</v>
      </c>
      <c r="T22" s="104">
        <v>194</v>
      </c>
      <c r="U22" s="105"/>
      <c r="V22" s="105"/>
      <c r="W22" s="105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</row>
    <row r="23" spans="1:201" s="17" customFormat="1" ht="15.95" customHeight="1" x14ac:dyDescent="0.25">
      <c r="A23" s="50" t="s">
        <v>41</v>
      </c>
      <c r="B23" s="51" t="s">
        <v>35</v>
      </c>
      <c r="C23" s="51" t="s">
        <v>34</v>
      </c>
      <c r="D23" s="51">
        <v>2</v>
      </c>
      <c r="E23" s="51">
        <v>100</v>
      </c>
      <c r="F23" s="51" t="s">
        <v>35</v>
      </c>
      <c r="G23" s="51">
        <v>2</v>
      </c>
      <c r="H23" s="51">
        <v>19</v>
      </c>
      <c r="I23" s="51">
        <v>19</v>
      </c>
      <c r="J23" s="51" t="s">
        <v>36</v>
      </c>
      <c r="K23" s="51" t="s">
        <v>38</v>
      </c>
      <c r="L23" s="51" t="s">
        <v>35</v>
      </c>
      <c r="M23" s="51">
        <v>19</v>
      </c>
      <c r="N23" s="51">
        <f t="shared" si="0"/>
        <v>138</v>
      </c>
      <c r="O23" s="51">
        <v>3</v>
      </c>
      <c r="P23" s="51">
        <v>3</v>
      </c>
      <c r="Q23" s="51">
        <v>8</v>
      </c>
      <c r="R23" s="51">
        <v>10</v>
      </c>
      <c r="S23" s="51">
        <f>SUM(O23:R23)</f>
        <v>24</v>
      </c>
      <c r="T23" s="51">
        <f t="shared" si="2"/>
        <v>162</v>
      </c>
      <c r="U23" s="62">
        <v>15</v>
      </c>
      <c r="V23" s="62">
        <v>15</v>
      </c>
      <c r="W23" s="62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</row>
    <row r="24" spans="1:201" s="20" customFormat="1" ht="15.95" customHeight="1" x14ac:dyDescent="0.25">
      <c r="A24" s="52" t="s">
        <v>44</v>
      </c>
      <c r="B24" s="53" t="s">
        <v>35</v>
      </c>
      <c r="C24" s="53" t="s">
        <v>34</v>
      </c>
      <c r="D24" s="53">
        <v>2</v>
      </c>
      <c r="E24" s="53">
        <v>100</v>
      </c>
      <c r="F24" s="53" t="s">
        <v>36</v>
      </c>
      <c r="G24" s="53">
        <v>2</v>
      </c>
      <c r="H24" s="53">
        <v>19</v>
      </c>
      <c r="I24" s="53">
        <v>19</v>
      </c>
      <c r="J24" s="53" t="s">
        <v>36</v>
      </c>
      <c r="K24" s="53">
        <v>1</v>
      </c>
      <c r="L24" s="53" t="s">
        <v>35</v>
      </c>
      <c r="M24" s="53">
        <v>25</v>
      </c>
      <c r="N24" s="53">
        <v>144</v>
      </c>
      <c r="O24" s="53">
        <v>3</v>
      </c>
      <c r="P24" s="53">
        <v>4</v>
      </c>
      <c r="Q24" s="53">
        <v>8</v>
      </c>
      <c r="R24" s="53">
        <v>9</v>
      </c>
      <c r="S24" s="53">
        <v>24</v>
      </c>
      <c r="T24" s="53">
        <v>168</v>
      </c>
      <c r="U24" s="68"/>
      <c r="V24" s="68"/>
      <c r="W24" s="68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</row>
    <row r="25" spans="1:201" s="17" customFormat="1" ht="15.95" customHeight="1" x14ac:dyDescent="0.25">
      <c r="A25" s="59" t="s">
        <v>43</v>
      </c>
      <c r="B25" s="60" t="s">
        <v>35</v>
      </c>
      <c r="C25" s="60" t="s">
        <v>34</v>
      </c>
      <c r="D25" s="60">
        <v>1</v>
      </c>
      <c r="E25" s="60">
        <v>100</v>
      </c>
      <c r="F25" s="60" t="s">
        <v>35</v>
      </c>
      <c r="G25" s="60">
        <v>2</v>
      </c>
      <c r="H25" s="60">
        <v>19</v>
      </c>
      <c r="I25" s="60">
        <v>19</v>
      </c>
      <c r="J25" s="60" t="s">
        <v>36</v>
      </c>
      <c r="K25" s="60" t="s">
        <v>38</v>
      </c>
      <c r="L25" s="60" t="s">
        <v>35</v>
      </c>
      <c r="M25" s="60">
        <v>19</v>
      </c>
      <c r="N25" s="60">
        <f t="shared" si="0"/>
        <v>138</v>
      </c>
      <c r="O25" s="60">
        <v>3</v>
      </c>
      <c r="P25" s="60">
        <v>3</v>
      </c>
      <c r="Q25" s="60">
        <v>10</v>
      </c>
      <c r="R25" s="60">
        <v>5</v>
      </c>
      <c r="S25" s="60">
        <f>SUM(O25:R25)</f>
        <v>21</v>
      </c>
      <c r="T25" s="60">
        <f t="shared" si="2"/>
        <v>159</v>
      </c>
      <c r="U25" s="70">
        <v>14</v>
      </c>
      <c r="V25" s="70">
        <v>15</v>
      </c>
      <c r="W25" s="70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</row>
    <row r="26" spans="1:201" s="17" customFormat="1" ht="15.95" customHeight="1" x14ac:dyDescent="0.25">
      <c r="A26" s="61" t="s">
        <v>27</v>
      </c>
      <c r="B26" s="62" t="s">
        <v>36</v>
      </c>
      <c r="C26" s="62" t="s">
        <v>39</v>
      </c>
      <c r="D26" s="62">
        <v>1</v>
      </c>
      <c r="E26" s="62">
        <v>57</v>
      </c>
      <c r="F26" s="62" t="s">
        <v>37</v>
      </c>
      <c r="G26" s="62">
        <v>1</v>
      </c>
      <c r="H26" s="62">
        <v>12</v>
      </c>
      <c r="I26" s="62">
        <v>7</v>
      </c>
      <c r="J26" s="62" t="s">
        <v>37</v>
      </c>
      <c r="K26" s="62" t="s">
        <v>38</v>
      </c>
      <c r="L26" s="62" t="s">
        <v>37</v>
      </c>
      <c r="M26" s="62">
        <v>10</v>
      </c>
      <c r="N26" s="62">
        <f t="shared" si="0"/>
        <v>74</v>
      </c>
      <c r="O26" s="62">
        <v>12</v>
      </c>
      <c r="P26" s="62">
        <v>10</v>
      </c>
      <c r="Q26" s="62">
        <v>5</v>
      </c>
      <c r="R26" s="62">
        <v>3</v>
      </c>
      <c r="S26" s="62">
        <f>SUM(O26:R26)</f>
        <v>30</v>
      </c>
      <c r="T26" s="62">
        <f t="shared" si="2"/>
        <v>104</v>
      </c>
      <c r="U26" s="62">
        <v>15</v>
      </c>
      <c r="V26" s="62">
        <v>18</v>
      </c>
      <c r="W26" s="62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</row>
    <row r="27" spans="1:201" s="20" customFormat="1" ht="15.95" customHeight="1" x14ac:dyDescent="0.25">
      <c r="A27" s="63" t="s">
        <v>44</v>
      </c>
      <c r="B27" s="64" t="s">
        <v>35</v>
      </c>
      <c r="C27" s="64" t="s">
        <v>34</v>
      </c>
      <c r="D27" s="64">
        <v>1</v>
      </c>
      <c r="E27" s="64">
        <v>76</v>
      </c>
      <c r="F27" s="64" t="s">
        <v>36</v>
      </c>
      <c r="G27" s="64">
        <v>2</v>
      </c>
      <c r="H27" s="64">
        <v>16</v>
      </c>
      <c r="I27" s="64">
        <v>12</v>
      </c>
      <c r="J27" s="64" t="s">
        <v>36</v>
      </c>
      <c r="K27" s="64">
        <v>1</v>
      </c>
      <c r="L27" s="64" t="s">
        <v>37</v>
      </c>
      <c r="M27" s="64">
        <v>22</v>
      </c>
      <c r="N27" s="64">
        <v>110</v>
      </c>
      <c r="O27" s="64">
        <v>16</v>
      </c>
      <c r="P27" s="64">
        <v>12</v>
      </c>
      <c r="Q27" s="64">
        <v>12</v>
      </c>
      <c r="R27" s="64">
        <v>6</v>
      </c>
      <c r="S27" s="64">
        <v>46</v>
      </c>
      <c r="T27" s="64">
        <v>156</v>
      </c>
      <c r="U27" s="68"/>
      <c r="V27" s="68"/>
      <c r="W27" s="68"/>
      <c r="X27" s="47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</row>
    <row r="28" spans="1:201" s="1" customFormat="1" ht="15.95" customHeight="1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3"/>
      <c r="V28" s="23"/>
      <c r="W28" s="21"/>
      <c r="X28" s="2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</row>
    <row r="29" spans="1:201" s="1" customFormat="1" ht="15.95" customHeight="1" x14ac:dyDescent="0.25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1"/>
      <c r="V29" s="23"/>
      <c r="W29" s="21"/>
      <c r="X29" s="21"/>
    </row>
    <row r="30" spans="1:201" s="1" customFormat="1" ht="15.95" customHeight="1" x14ac:dyDescent="0.2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3"/>
      <c r="V30" s="23"/>
      <c r="W30" s="21"/>
      <c r="X30" s="2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</row>
    <row r="31" spans="1:201" s="1" customFormat="1" ht="15.95" customHeight="1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3"/>
      <c r="V31" s="23"/>
      <c r="W31" s="21"/>
      <c r="X31" s="2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</row>
    <row r="32" spans="1:201" s="1" customFormat="1" ht="15.95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5"/>
      <c r="O32" s="27"/>
      <c r="P32" s="27"/>
      <c r="Q32" s="27"/>
      <c r="R32" s="27"/>
      <c r="S32" s="25"/>
      <c r="T32" s="25"/>
      <c r="U32" s="23"/>
      <c r="V32" s="21"/>
      <c r="W32" s="21"/>
      <c r="X32" s="2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</row>
    <row r="33" spans="1:20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42" spans="1:20" x14ac:dyDescent="0.2">
      <c r="H42" s="4"/>
      <c r="I42" s="4"/>
      <c r="J42" s="4"/>
      <c r="K42" s="4"/>
      <c r="L42" s="4"/>
      <c r="M42" s="4"/>
    </row>
    <row r="43" spans="1:20" x14ac:dyDescent="0.2">
      <c r="H43" s="4"/>
      <c r="I43" s="4"/>
      <c r="J43" s="4"/>
      <c r="K43" s="4"/>
      <c r="L43" s="4"/>
      <c r="M43" s="4"/>
    </row>
    <row r="44" spans="1:20" ht="18" x14ac:dyDescent="0.25">
      <c r="H44" s="129"/>
      <c r="I44" s="129"/>
      <c r="J44" s="129"/>
      <c r="K44" s="129"/>
      <c r="L44" s="129"/>
      <c r="M44" s="4"/>
    </row>
  </sheetData>
  <mergeCells count="5">
    <mergeCell ref="O5:R5"/>
    <mergeCell ref="H44:L44"/>
    <mergeCell ref="B5:E5"/>
    <mergeCell ref="F5:I5"/>
    <mergeCell ref="J5:M5"/>
  </mergeCells>
  <phoneticPr fontId="4" type="noConversion"/>
  <pageMargins left="0.7" right="0.7" top="0.75" bottom="0.75" header="0.3" footer="0.3"/>
  <pageSetup paperSize="5" scale="8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I16"/>
  <sheetViews>
    <sheetView workbookViewId="0">
      <selection activeCell="I6" sqref="I6"/>
    </sheetView>
  </sheetViews>
  <sheetFormatPr defaultRowHeight="12.75" x14ac:dyDescent="0.2"/>
  <cols>
    <col min="2" max="2" width="11" bestFit="1" customWidth="1"/>
    <col min="3" max="3" width="9.28515625" customWidth="1"/>
    <col min="4" max="4" width="19.85546875" customWidth="1"/>
    <col min="5" max="5" width="12.140625" customWidth="1"/>
  </cols>
  <sheetData>
    <row r="2" spans="1:9" ht="20.25" x14ac:dyDescent="0.3">
      <c r="A2" s="22" t="s">
        <v>57</v>
      </c>
      <c r="B2" s="22"/>
      <c r="C2" s="22"/>
      <c r="D2" s="22"/>
      <c r="E2" s="22"/>
    </row>
    <row r="3" spans="1:9" s="16" customFormat="1" ht="20.25" customHeight="1" x14ac:dyDescent="0.25">
      <c r="B3" s="76" t="s">
        <v>50</v>
      </c>
      <c r="C3" s="76" t="s">
        <v>51</v>
      </c>
      <c r="D3" s="76" t="s">
        <v>52</v>
      </c>
      <c r="E3" s="76" t="s">
        <v>53</v>
      </c>
      <c r="G3" s="123" t="s">
        <v>83</v>
      </c>
      <c r="H3" s="123" t="s">
        <v>84</v>
      </c>
      <c r="I3" s="124" t="s">
        <v>85</v>
      </c>
    </row>
    <row r="4" spans="1:9" ht="18" x14ac:dyDescent="0.25">
      <c r="B4" s="77">
        <v>11</v>
      </c>
      <c r="C4" s="77">
        <v>274</v>
      </c>
      <c r="D4" s="77">
        <v>295</v>
      </c>
      <c r="E4" s="77">
        <v>316</v>
      </c>
      <c r="G4" s="77">
        <v>11</v>
      </c>
      <c r="H4" s="126">
        <f t="shared" ref="H4:H11" si="0">(0.0824*C4)+8.0348</f>
        <v>30.612400000000001</v>
      </c>
      <c r="I4" s="126">
        <f t="shared" ref="I4:I11" si="1">(0.0824*E4)+8.0348</f>
        <v>34.0732</v>
      </c>
    </row>
    <row r="5" spans="1:9" ht="18" x14ac:dyDescent="0.25">
      <c r="B5" s="78">
        <v>12</v>
      </c>
      <c r="C5" s="78">
        <v>238</v>
      </c>
      <c r="D5" s="78">
        <v>256</v>
      </c>
      <c r="E5" s="78">
        <v>273</v>
      </c>
      <c r="G5" s="78">
        <v>12</v>
      </c>
      <c r="H5" s="125">
        <f t="shared" si="0"/>
        <v>27.646000000000001</v>
      </c>
      <c r="I5" s="125">
        <f t="shared" si="1"/>
        <v>30.53</v>
      </c>
    </row>
    <row r="6" spans="1:9" ht="18" x14ac:dyDescent="0.25">
      <c r="B6" s="77">
        <v>13</v>
      </c>
      <c r="C6" s="77">
        <v>206</v>
      </c>
      <c r="D6" s="77">
        <v>221</v>
      </c>
      <c r="E6" s="77">
        <v>237</v>
      </c>
      <c r="G6" s="77">
        <v>13</v>
      </c>
      <c r="H6" s="126">
        <f t="shared" si="0"/>
        <v>25.0092</v>
      </c>
      <c r="I6" s="126">
        <f t="shared" si="1"/>
        <v>27.563600000000001</v>
      </c>
    </row>
    <row r="7" spans="1:9" ht="18" x14ac:dyDescent="0.25">
      <c r="B7" s="78">
        <v>14</v>
      </c>
      <c r="C7" s="78">
        <v>178</v>
      </c>
      <c r="D7" s="78">
        <v>192</v>
      </c>
      <c r="E7" s="78">
        <v>205</v>
      </c>
      <c r="G7" s="78">
        <v>14</v>
      </c>
      <c r="H7" s="125">
        <f t="shared" si="0"/>
        <v>22.701999999999998</v>
      </c>
      <c r="I7" s="125">
        <f t="shared" si="1"/>
        <v>24.9268</v>
      </c>
    </row>
    <row r="8" spans="1:9" ht="18" x14ac:dyDescent="0.25">
      <c r="B8" s="77">
        <v>15</v>
      </c>
      <c r="C8" s="77">
        <v>154</v>
      </c>
      <c r="D8" s="77">
        <v>166</v>
      </c>
      <c r="E8" s="77">
        <v>177</v>
      </c>
      <c r="G8" s="77">
        <v>15</v>
      </c>
      <c r="H8" s="126">
        <f t="shared" si="0"/>
        <v>20.724400000000003</v>
      </c>
      <c r="I8" s="126">
        <f t="shared" si="1"/>
        <v>22.619599999999998</v>
      </c>
    </row>
    <row r="9" spans="1:9" ht="18" x14ac:dyDescent="0.25">
      <c r="B9" s="78">
        <v>16</v>
      </c>
      <c r="C9" s="78">
        <v>133</v>
      </c>
      <c r="D9" s="78">
        <v>143</v>
      </c>
      <c r="E9" s="78">
        <v>153</v>
      </c>
      <c r="G9" s="78">
        <v>16</v>
      </c>
      <c r="H9" s="125">
        <f t="shared" si="0"/>
        <v>18.994</v>
      </c>
      <c r="I9" s="125">
        <f t="shared" si="1"/>
        <v>20.642000000000003</v>
      </c>
    </row>
    <row r="10" spans="1:9" ht="18" x14ac:dyDescent="0.25">
      <c r="B10" s="77">
        <v>17</v>
      </c>
      <c r="C10" s="77">
        <v>115</v>
      </c>
      <c r="D10" s="77">
        <v>123</v>
      </c>
      <c r="E10" s="77">
        <v>132</v>
      </c>
      <c r="G10" s="77">
        <v>17</v>
      </c>
      <c r="H10" s="126">
        <f t="shared" si="0"/>
        <v>17.510800000000003</v>
      </c>
      <c r="I10" s="126">
        <f t="shared" si="1"/>
        <v>18.9116</v>
      </c>
    </row>
    <row r="11" spans="1:9" ht="18" x14ac:dyDescent="0.25">
      <c r="B11" s="78">
        <v>18</v>
      </c>
      <c r="C11" s="78">
        <v>99</v>
      </c>
      <c r="D11" s="78">
        <v>106</v>
      </c>
      <c r="E11" s="78">
        <v>114</v>
      </c>
      <c r="G11" s="78">
        <v>18</v>
      </c>
      <c r="H11" s="125">
        <f t="shared" si="0"/>
        <v>16.192399999999999</v>
      </c>
      <c r="I11" s="125">
        <f t="shared" si="1"/>
        <v>17.4284</v>
      </c>
    </row>
    <row r="12" spans="1:9" ht="18" x14ac:dyDescent="0.25">
      <c r="B12" s="79"/>
      <c r="C12" s="79"/>
      <c r="D12" s="79"/>
      <c r="E12" s="79"/>
    </row>
    <row r="13" spans="1:9" ht="18" x14ac:dyDescent="0.25">
      <c r="B13" s="79"/>
      <c r="C13" s="79"/>
      <c r="D13" s="79" t="s">
        <v>55</v>
      </c>
      <c r="E13" s="79"/>
    </row>
    <row r="14" spans="1:9" ht="18" x14ac:dyDescent="0.25">
      <c r="B14" s="79"/>
      <c r="C14" s="79"/>
      <c r="D14" s="79" t="s">
        <v>56</v>
      </c>
      <c r="E14" s="79"/>
    </row>
    <row r="15" spans="1:9" ht="15.75" x14ac:dyDescent="0.25">
      <c r="D15" s="74" t="s">
        <v>74</v>
      </c>
      <c r="E15" s="74" t="s">
        <v>82</v>
      </c>
    </row>
    <row r="16" spans="1:9" ht="30.75" customHeight="1" x14ac:dyDescent="0.2"/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AG20"/>
  <sheetViews>
    <sheetView topLeftCell="T7" zoomScaleNormal="100" workbookViewId="0">
      <selection activeCell="AI9" sqref="AI9"/>
    </sheetView>
  </sheetViews>
  <sheetFormatPr defaultRowHeight="12.75" x14ac:dyDescent="0.2"/>
  <cols>
    <col min="1" max="1" width="38" customWidth="1"/>
    <col min="2" max="19" width="9.140625" hidden="1" customWidth="1"/>
    <col min="24" max="24" width="17.140625" customWidth="1"/>
    <col min="25" max="25" width="17" bestFit="1" customWidth="1"/>
    <col min="26" max="26" width="17.28515625" customWidth="1"/>
    <col min="27" max="31" width="14.85546875" hidden="1" customWidth="1"/>
    <col min="32" max="32" width="14.85546875" customWidth="1"/>
    <col min="33" max="33" width="17" customWidth="1"/>
  </cols>
  <sheetData>
    <row r="1" spans="1:33" ht="13.5" thickBot="1" x14ac:dyDescent="0.25"/>
    <row r="2" spans="1:33" ht="92.25" thickTop="1" thickBot="1" x14ac:dyDescent="0.35">
      <c r="A2" s="15" t="s">
        <v>72</v>
      </c>
      <c r="B2" s="130" t="s">
        <v>20</v>
      </c>
      <c r="C2" s="131"/>
      <c r="D2" s="131"/>
      <c r="E2" s="132"/>
      <c r="F2" s="130" t="s">
        <v>0</v>
      </c>
      <c r="G2" s="131"/>
      <c r="H2" s="131"/>
      <c r="I2" s="132"/>
      <c r="J2" s="130" t="s">
        <v>1</v>
      </c>
      <c r="K2" s="131"/>
      <c r="L2" s="131"/>
      <c r="M2" s="132"/>
      <c r="N2" s="7"/>
      <c r="O2" s="133" t="s">
        <v>2</v>
      </c>
      <c r="P2" s="134"/>
      <c r="Q2" s="134"/>
      <c r="R2" s="134"/>
      <c r="S2" s="2"/>
      <c r="T2" s="44" t="s">
        <v>24</v>
      </c>
      <c r="U2" s="45" t="s">
        <v>48</v>
      </c>
      <c r="V2" s="82" t="s">
        <v>47</v>
      </c>
      <c r="W2" s="82" t="s">
        <v>46</v>
      </c>
      <c r="X2" s="45" t="s">
        <v>63</v>
      </c>
      <c r="Y2" s="45" t="s">
        <v>64</v>
      </c>
      <c r="Z2" s="45" t="s">
        <v>70</v>
      </c>
      <c r="AA2" s="45" t="s">
        <v>76</v>
      </c>
      <c r="AB2" s="45" t="s">
        <v>77</v>
      </c>
      <c r="AC2" s="45" t="s">
        <v>78</v>
      </c>
      <c r="AD2" s="45" t="s">
        <v>79</v>
      </c>
      <c r="AE2" s="45" t="s">
        <v>80</v>
      </c>
      <c r="AF2" s="45" t="s">
        <v>86</v>
      </c>
      <c r="AG2" s="49" t="s">
        <v>71</v>
      </c>
    </row>
    <row r="3" spans="1:33" ht="22.5" customHeight="1" x14ac:dyDescent="0.2">
      <c r="A3" s="28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30" t="s">
        <v>8</v>
      </c>
      <c r="G3" s="30" t="s">
        <v>9</v>
      </c>
      <c r="H3" s="31" t="s">
        <v>10</v>
      </c>
      <c r="I3" s="30" t="s">
        <v>11</v>
      </c>
      <c r="J3" s="32" t="s">
        <v>12</v>
      </c>
      <c r="K3" s="32" t="s">
        <v>13</v>
      </c>
      <c r="L3" s="33" t="s">
        <v>14</v>
      </c>
      <c r="M3" s="32" t="s">
        <v>15</v>
      </c>
      <c r="N3" s="34" t="s">
        <v>16</v>
      </c>
      <c r="O3" s="35" t="s">
        <v>22</v>
      </c>
      <c r="P3" s="35" t="s">
        <v>23</v>
      </c>
      <c r="Q3" s="35" t="s">
        <v>17</v>
      </c>
      <c r="R3" s="35" t="s">
        <v>18</v>
      </c>
      <c r="S3" s="35" t="s">
        <v>19</v>
      </c>
      <c r="T3" s="36" t="s">
        <v>21</v>
      </c>
      <c r="U3" s="80"/>
      <c r="V3" s="83"/>
      <c r="W3" s="83"/>
      <c r="X3" s="83"/>
      <c r="Y3" s="83"/>
      <c r="Z3" s="84"/>
      <c r="AA3" s="84"/>
      <c r="AB3" s="84"/>
      <c r="AC3" s="84"/>
      <c r="AD3" s="84"/>
      <c r="AE3" s="84"/>
      <c r="AF3" s="84"/>
      <c r="AG3" s="84"/>
    </row>
    <row r="4" spans="1:33" ht="15.75" x14ac:dyDescent="0.25">
      <c r="A4" s="37" t="s">
        <v>26</v>
      </c>
      <c r="B4" s="39" t="s">
        <v>33</v>
      </c>
      <c r="C4" s="39" t="s">
        <v>34</v>
      </c>
      <c r="D4" s="39">
        <v>1</v>
      </c>
      <c r="E4" s="39">
        <v>152</v>
      </c>
      <c r="F4" s="39" t="s">
        <v>35</v>
      </c>
      <c r="G4" s="39">
        <v>3</v>
      </c>
      <c r="H4" s="39">
        <v>25</v>
      </c>
      <c r="I4" s="39">
        <v>38</v>
      </c>
      <c r="J4" s="39" t="s">
        <v>33</v>
      </c>
      <c r="K4" s="39">
        <v>1</v>
      </c>
      <c r="L4" s="39" t="s">
        <v>35</v>
      </c>
      <c r="M4" s="39">
        <v>50</v>
      </c>
      <c r="N4" s="39">
        <f t="shared" ref="N4:N14" si="0">M4+I4+E4</f>
        <v>240</v>
      </c>
      <c r="O4" s="39">
        <v>19</v>
      </c>
      <c r="P4" s="39">
        <v>19</v>
      </c>
      <c r="Q4" s="39">
        <v>12</v>
      </c>
      <c r="R4" s="39">
        <v>12</v>
      </c>
      <c r="S4" s="39">
        <f t="shared" ref="S4:S9" si="1">SUM(O4:R4)</f>
        <v>62</v>
      </c>
      <c r="T4" s="39">
        <f t="shared" ref="T4:T14" si="2">SUM(S4+N4)</f>
        <v>302</v>
      </c>
      <c r="U4" s="81" t="s">
        <v>38</v>
      </c>
      <c r="V4" s="40">
        <v>11</v>
      </c>
      <c r="W4" s="40">
        <v>11</v>
      </c>
      <c r="X4" s="38" t="s">
        <v>54</v>
      </c>
      <c r="Y4" s="38" t="s">
        <v>73</v>
      </c>
      <c r="Z4" s="85">
        <v>35.33</v>
      </c>
      <c r="AA4" s="120">
        <f>(0.0824*T4)+8.0348</f>
        <v>32.919600000000003</v>
      </c>
      <c r="AB4" s="120">
        <f>AA4*1.03</f>
        <v>33.907188000000005</v>
      </c>
      <c r="AC4" s="120">
        <f>AB4*1.02</f>
        <v>34.585331760000003</v>
      </c>
      <c r="AD4" s="120">
        <f>AC4*1.01</f>
        <v>34.931185077600006</v>
      </c>
      <c r="AE4" s="120">
        <f>AD4*1.02</f>
        <v>35.629808779152008</v>
      </c>
      <c r="AF4" s="120">
        <f>AE4*1.01</f>
        <v>35.98610686694353</v>
      </c>
      <c r="AG4" s="86">
        <v>0.66</v>
      </c>
    </row>
    <row r="5" spans="1:33" ht="15.75" x14ac:dyDescent="0.25">
      <c r="A5" s="41" t="s">
        <v>30</v>
      </c>
      <c r="B5" s="39" t="s">
        <v>33</v>
      </c>
      <c r="C5" s="39" t="s">
        <v>34</v>
      </c>
      <c r="D5" s="39">
        <v>1</v>
      </c>
      <c r="E5" s="39">
        <v>132</v>
      </c>
      <c r="F5" s="39" t="s">
        <v>35</v>
      </c>
      <c r="G5" s="39">
        <v>3</v>
      </c>
      <c r="H5" s="39">
        <v>25</v>
      </c>
      <c r="I5" s="39">
        <v>33</v>
      </c>
      <c r="J5" s="39" t="s">
        <v>33</v>
      </c>
      <c r="K5" s="39" t="s">
        <v>38</v>
      </c>
      <c r="L5" s="39" t="s">
        <v>40</v>
      </c>
      <c r="M5" s="39">
        <v>50</v>
      </c>
      <c r="N5" s="39">
        <f t="shared" si="0"/>
        <v>215</v>
      </c>
      <c r="O5" s="39">
        <v>3</v>
      </c>
      <c r="P5" s="39">
        <v>3</v>
      </c>
      <c r="Q5" s="39">
        <v>12</v>
      </c>
      <c r="R5" s="39">
        <v>8</v>
      </c>
      <c r="S5" s="39">
        <f t="shared" si="1"/>
        <v>26</v>
      </c>
      <c r="T5" s="39">
        <f t="shared" si="2"/>
        <v>241</v>
      </c>
      <c r="U5" s="81" t="s">
        <v>38</v>
      </c>
      <c r="V5" s="40">
        <v>13</v>
      </c>
      <c r="W5" s="40">
        <v>12</v>
      </c>
      <c r="X5" s="38" t="s">
        <v>58</v>
      </c>
      <c r="Y5" s="38" t="s">
        <v>73</v>
      </c>
      <c r="Z5" s="85">
        <v>30.24</v>
      </c>
      <c r="AA5" s="120">
        <f t="shared" ref="AA5:AA14" si="3">(0.0824*T5)+8.0348</f>
        <v>27.8932</v>
      </c>
      <c r="AB5" s="120">
        <f t="shared" ref="AB5:AB14" si="4">AA5*1.03</f>
        <v>28.729996</v>
      </c>
      <c r="AC5" s="120">
        <f t="shared" ref="AC5:AC14" si="5">AB5*1.02</f>
        <v>29.304595920000001</v>
      </c>
      <c r="AD5" s="120">
        <f t="shared" ref="AD5:AD14" si="6">AC5*1.01</f>
        <v>29.597641879200001</v>
      </c>
      <c r="AE5" s="120">
        <f t="shared" ref="AE5:AE14" si="7">AD5*1.02</f>
        <v>30.189594716784001</v>
      </c>
      <c r="AF5" s="120">
        <f t="shared" ref="AF5:AF14" si="8">AE5*1.01</f>
        <v>30.49149066395184</v>
      </c>
      <c r="AG5" s="86">
        <v>0.25</v>
      </c>
    </row>
    <row r="6" spans="1:33" ht="15.75" x14ac:dyDescent="0.25">
      <c r="A6" s="37" t="s">
        <v>28</v>
      </c>
      <c r="B6" s="39" t="s">
        <v>33</v>
      </c>
      <c r="C6" s="39" t="s">
        <v>34</v>
      </c>
      <c r="D6" s="39">
        <v>1</v>
      </c>
      <c r="E6" s="39">
        <v>132</v>
      </c>
      <c r="F6" s="39" t="s">
        <v>35</v>
      </c>
      <c r="G6" s="39">
        <v>3</v>
      </c>
      <c r="H6" s="39">
        <v>25</v>
      </c>
      <c r="I6" s="39">
        <v>33</v>
      </c>
      <c r="J6" s="39" t="s">
        <v>35</v>
      </c>
      <c r="K6" s="39" t="s">
        <v>38</v>
      </c>
      <c r="L6" s="39" t="s">
        <v>35</v>
      </c>
      <c r="M6" s="39">
        <v>33</v>
      </c>
      <c r="N6" s="39">
        <f t="shared" si="0"/>
        <v>198</v>
      </c>
      <c r="O6" s="39">
        <v>10</v>
      </c>
      <c r="P6" s="39">
        <v>10</v>
      </c>
      <c r="Q6" s="39">
        <v>12</v>
      </c>
      <c r="R6" s="39">
        <v>8</v>
      </c>
      <c r="S6" s="39">
        <f t="shared" si="1"/>
        <v>40</v>
      </c>
      <c r="T6" s="39">
        <f t="shared" si="2"/>
        <v>238</v>
      </c>
      <c r="U6" s="81" t="s">
        <v>38</v>
      </c>
      <c r="V6" s="40">
        <v>12</v>
      </c>
      <c r="W6" s="40">
        <v>12</v>
      </c>
      <c r="X6" s="38" t="s">
        <v>54</v>
      </c>
      <c r="Y6" s="38" t="s">
        <v>73</v>
      </c>
      <c r="Z6" s="85">
        <v>31.91</v>
      </c>
      <c r="AA6" s="120">
        <f t="shared" si="3"/>
        <v>27.646000000000001</v>
      </c>
      <c r="AB6" s="120">
        <f t="shared" si="4"/>
        <v>28.475380000000001</v>
      </c>
      <c r="AC6" s="120">
        <f t="shared" si="5"/>
        <v>29.044887600000003</v>
      </c>
      <c r="AD6" s="120">
        <f t="shared" si="6"/>
        <v>29.335336476000002</v>
      </c>
      <c r="AE6" s="120">
        <f t="shared" si="7"/>
        <v>29.922043205520001</v>
      </c>
      <c r="AF6" s="120">
        <f t="shared" si="8"/>
        <v>30.221263637575202</v>
      </c>
      <c r="AG6" s="86" t="s">
        <v>62</v>
      </c>
    </row>
    <row r="7" spans="1:33" ht="15.75" x14ac:dyDescent="0.25">
      <c r="A7" s="37" t="s">
        <v>32</v>
      </c>
      <c r="B7" s="39" t="s">
        <v>33</v>
      </c>
      <c r="C7" s="39" t="s">
        <v>34</v>
      </c>
      <c r="D7" s="39">
        <v>1</v>
      </c>
      <c r="E7" s="39">
        <v>132</v>
      </c>
      <c r="F7" s="39" t="s">
        <v>35</v>
      </c>
      <c r="G7" s="39">
        <v>2</v>
      </c>
      <c r="H7" s="39">
        <v>25</v>
      </c>
      <c r="I7" s="39">
        <v>29</v>
      </c>
      <c r="J7" s="39" t="s">
        <v>35</v>
      </c>
      <c r="K7" s="39" t="s">
        <v>38</v>
      </c>
      <c r="L7" s="39" t="s">
        <v>35</v>
      </c>
      <c r="M7" s="39">
        <v>33</v>
      </c>
      <c r="N7" s="39">
        <f t="shared" si="0"/>
        <v>194</v>
      </c>
      <c r="O7" s="39">
        <v>10</v>
      </c>
      <c r="P7" s="39">
        <v>8</v>
      </c>
      <c r="Q7" s="39">
        <v>10</v>
      </c>
      <c r="R7" s="39">
        <v>8</v>
      </c>
      <c r="S7" s="39">
        <f t="shared" si="1"/>
        <v>36</v>
      </c>
      <c r="T7" s="39">
        <f t="shared" si="2"/>
        <v>230</v>
      </c>
      <c r="U7" s="81" t="s">
        <v>38</v>
      </c>
      <c r="V7" s="40">
        <v>13</v>
      </c>
      <c r="W7" s="40">
        <v>13</v>
      </c>
      <c r="X7" s="38" t="s">
        <v>54</v>
      </c>
      <c r="Y7" s="38" t="s">
        <v>73</v>
      </c>
      <c r="Z7" s="85">
        <v>27.59</v>
      </c>
      <c r="AA7" s="120">
        <f t="shared" si="3"/>
        <v>26.986800000000002</v>
      </c>
      <c r="AB7" s="120">
        <f t="shared" si="4"/>
        <v>27.796404000000003</v>
      </c>
      <c r="AC7" s="120">
        <f t="shared" si="5"/>
        <v>28.352332080000004</v>
      </c>
      <c r="AD7" s="120">
        <f t="shared" si="6"/>
        <v>28.635855400800004</v>
      </c>
      <c r="AE7" s="120">
        <f t="shared" si="7"/>
        <v>29.208572508816005</v>
      </c>
      <c r="AF7" s="120">
        <f t="shared" si="8"/>
        <v>29.500658233904165</v>
      </c>
      <c r="AG7" s="86">
        <v>1.91</v>
      </c>
    </row>
    <row r="8" spans="1:33" ht="15.75" x14ac:dyDescent="0.25">
      <c r="A8" s="37" t="s">
        <v>69</v>
      </c>
      <c r="B8" s="99" t="s">
        <v>33</v>
      </c>
      <c r="C8" s="99" t="s">
        <v>34</v>
      </c>
      <c r="D8" s="99">
        <v>2</v>
      </c>
      <c r="E8" s="99">
        <v>132</v>
      </c>
      <c r="F8" s="99" t="s">
        <v>35</v>
      </c>
      <c r="G8" s="99">
        <v>3</v>
      </c>
      <c r="H8" s="99">
        <v>29</v>
      </c>
      <c r="I8" s="99">
        <v>38</v>
      </c>
      <c r="J8" s="99" t="s">
        <v>35</v>
      </c>
      <c r="K8" s="99" t="s">
        <v>38</v>
      </c>
      <c r="L8" s="99" t="s">
        <v>35</v>
      </c>
      <c r="M8" s="99">
        <v>33</v>
      </c>
      <c r="N8" s="99">
        <f>M8+I8+E8</f>
        <v>203</v>
      </c>
      <c r="O8" s="99">
        <v>3</v>
      </c>
      <c r="P8" s="99">
        <v>3</v>
      </c>
      <c r="Q8" s="99">
        <v>8</v>
      </c>
      <c r="R8" s="99">
        <v>8</v>
      </c>
      <c r="S8" s="99">
        <f t="shared" si="1"/>
        <v>22</v>
      </c>
      <c r="T8" s="99">
        <f t="shared" si="2"/>
        <v>225</v>
      </c>
      <c r="U8" s="117" t="s">
        <v>49</v>
      </c>
      <c r="V8" s="40">
        <v>14</v>
      </c>
      <c r="W8" s="43">
        <v>13</v>
      </c>
      <c r="X8" s="38" t="s">
        <v>58</v>
      </c>
      <c r="Y8" s="48" t="s">
        <v>67</v>
      </c>
      <c r="Z8" s="114">
        <v>27.59</v>
      </c>
      <c r="AA8" s="120">
        <f t="shared" si="3"/>
        <v>26.5748</v>
      </c>
      <c r="AB8" s="120">
        <f t="shared" si="4"/>
        <v>27.372043999999999</v>
      </c>
      <c r="AC8" s="120">
        <f t="shared" si="5"/>
        <v>27.919484879999999</v>
      </c>
      <c r="AD8" s="120">
        <f t="shared" si="6"/>
        <v>28.198679728799998</v>
      </c>
      <c r="AE8" s="120">
        <f t="shared" si="7"/>
        <v>28.762653323376</v>
      </c>
      <c r="AF8" s="120">
        <f t="shared" si="8"/>
        <v>29.050279856609759</v>
      </c>
      <c r="AG8" s="86">
        <v>1.91</v>
      </c>
    </row>
    <row r="9" spans="1:33" ht="15.75" x14ac:dyDescent="0.25">
      <c r="A9" s="37" t="s">
        <v>25</v>
      </c>
      <c r="B9" s="39" t="s">
        <v>35</v>
      </c>
      <c r="C9" s="39" t="s">
        <v>34</v>
      </c>
      <c r="D9" s="39">
        <v>1</v>
      </c>
      <c r="E9" s="39">
        <v>115</v>
      </c>
      <c r="F9" s="39" t="s">
        <v>35</v>
      </c>
      <c r="G9" s="39">
        <v>3</v>
      </c>
      <c r="H9" s="39">
        <v>25</v>
      </c>
      <c r="I9" s="39">
        <v>29</v>
      </c>
      <c r="J9" s="39" t="s">
        <v>35</v>
      </c>
      <c r="K9" s="39" t="s">
        <v>38</v>
      </c>
      <c r="L9" s="39" t="s">
        <v>35</v>
      </c>
      <c r="M9" s="39">
        <v>33</v>
      </c>
      <c r="N9" s="39">
        <f t="shared" si="0"/>
        <v>177</v>
      </c>
      <c r="O9" s="39">
        <v>3</v>
      </c>
      <c r="P9" s="39">
        <v>3</v>
      </c>
      <c r="Q9" s="39">
        <v>8</v>
      </c>
      <c r="R9" s="39">
        <v>8</v>
      </c>
      <c r="S9" s="39">
        <f t="shared" si="1"/>
        <v>22</v>
      </c>
      <c r="T9" s="39">
        <f t="shared" si="2"/>
        <v>199</v>
      </c>
      <c r="U9" s="117" t="s">
        <v>49</v>
      </c>
      <c r="V9" s="40">
        <v>14</v>
      </c>
      <c r="W9" s="40">
        <v>14</v>
      </c>
      <c r="X9" s="38" t="s">
        <v>54</v>
      </c>
      <c r="Y9" s="48" t="s">
        <v>65</v>
      </c>
      <c r="Z9" s="85">
        <v>27.72</v>
      </c>
      <c r="AA9" s="120">
        <f t="shared" si="3"/>
        <v>24.432400000000001</v>
      </c>
      <c r="AB9" s="120">
        <f t="shared" si="4"/>
        <v>25.165372000000001</v>
      </c>
      <c r="AC9" s="120">
        <f t="shared" si="5"/>
        <v>25.668679440000002</v>
      </c>
      <c r="AD9" s="120">
        <f t="shared" si="6"/>
        <v>25.925366234400002</v>
      </c>
      <c r="AE9" s="120">
        <f t="shared" si="7"/>
        <v>26.443873559088001</v>
      </c>
      <c r="AF9" s="120">
        <f t="shared" si="8"/>
        <v>26.70831229467888</v>
      </c>
      <c r="AG9" s="116" t="s">
        <v>62</v>
      </c>
    </row>
    <row r="10" spans="1:33" ht="15.75" x14ac:dyDescent="0.25">
      <c r="A10" s="37" t="s">
        <v>31</v>
      </c>
      <c r="B10" s="39" t="s">
        <v>35</v>
      </c>
      <c r="C10" s="39" t="s">
        <v>34</v>
      </c>
      <c r="D10" s="39">
        <v>1</v>
      </c>
      <c r="E10" s="39">
        <v>115</v>
      </c>
      <c r="F10" s="39" t="s">
        <v>35</v>
      </c>
      <c r="G10" s="39">
        <v>2</v>
      </c>
      <c r="H10" s="39">
        <v>22</v>
      </c>
      <c r="I10" s="39">
        <v>25</v>
      </c>
      <c r="J10" s="39" t="s">
        <v>35</v>
      </c>
      <c r="K10" s="39" t="s">
        <v>38</v>
      </c>
      <c r="L10" s="39" t="s">
        <v>35</v>
      </c>
      <c r="M10" s="39">
        <v>25</v>
      </c>
      <c r="N10" s="39">
        <f t="shared" si="0"/>
        <v>165</v>
      </c>
      <c r="O10" s="39">
        <v>3</v>
      </c>
      <c r="P10" s="39">
        <v>3</v>
      </c>
      <c r="Q10" s="39">
        <v>10</v>
      </c>
      <c r="R10" s="39">
        <v>6</v>
      </c>
      <c r="S10" s="39">
        <v>22</v>
      </c>
      <c r="T10" s="39">
        <f t="shared" si="2"/>
        <v>187</v>
      </c>
      <c r="U10" s="117" t="s">
        <v>49</v>
      </c>
      <c r="V10" s="40">
        <v>14</v>
      </c>
      <c r="W10" s="40">
        <v>14</v>
      </c>
      <c r="X10" s="38" t="s">
        <v>54</v>
      </c>
      <c r="Y10" s="48" t="s">
        <v>65</v>
      </c>
      <c r="Z10" s="85">
        <v>27.59</v>
      </c>
      <c r="AA10" s="120">
        <f t="shared" si="3"/>
        <v>23.4436</v>
      </c>
      <c r="AB10" s="120">
        <f t="shared" si="4"/>
        <v>24.146908</v>
      </c>
      <c r="AC10" s="120">
        <f t="shared" si="5"/>
        <v>24.62984616</v>
      </c>
      <c r="AD10" s="120">
        <f t="shared" si="6"/>
        <v>24.876144621599998</v>
      </c>
      <c r="AE10" s="120">
        <f t="shared" si="7"/>
        <v>25.373667514032</v>
      </c>
      <c r="AF10" s="120">
        <f t="shared" si="8"/>
        <v>25.627404189172321</v>
      </c>
      <c r="AG10" s="116" t="s">
        <v>62</v>
      </c>
    </row>
    <row r="11" spans="1:33" ht="15.75" x14ac:dyDescent="0.25">
      <c r="A11" s="115" t="s">
        <v>42</v>
      </c>
      <c r="B11" s="42" t="s">
        <v>35</v>
      </c>
      <c r="C11" s="42" t="s">
        <v>34</v>
      </c>
      <c r="D11" s="42">
        <v>1</v>
      </c>
      <c r="E11" s="42">
        <v>115</v>
      </c>
      <c r="F11" s="42" t="s">
        <v>35</v>
      </c>
      <c r="G11" s="42">
        <v>2</v>
      </c>
      <c r="H11" s="42">
        <v>22</v>
      </c>
      <c r="I11" s="42">
        <v>25</v>
      </c>
      <c r="J11" s="42" t="s">
        <v>35</v>
      </c>
      <c r="K11" s="42" t="s">
        <v>38</v>
      </c>
      <c r="L11" s="42" t="s">
        <v>35</v>
      </c>
      <c r="M11" s="42">
        <v>25</v>
      </c>
      <c r="N11" s="39">
        <f t="shared" si="0"/>
        <v>165</v>
      </c>
      <c r="O11" s="42">
        <v>3</v>
      </c>
      <c r="P11" s="42">
        <v>3</v>
      </c>
      <c r="Q11" s="42">
        <v>10</v>
      </c>
      <c r="R11" s="42">
        <v>6</v>
      </c>
      <c r="S11" s="39">
        <v>22</v>
      </c>
      <c r="T11" s="39">
        <f t="shared" si="2"/>
        <v>187</v>
      </c>
      <c r="U11" s="117" t="s">
        <v>49</v>
      </c>
      <c r="V11" s="40">
        <v>14</v>
      </c>
      <c r="W11" s="43">
        <v>14</v>
      </c>
      <c r="X11" s="38" t="s">
        <v>54</v>
      </c>
      <c r="Y11" s="48" t="s">
        <v>65</v>
      </c>
      <c r="Z11" s="85">
        <v>27.59</v>
      </c>
      <c r="AA11" s="120">
        <f t="shared" si="3"/>
        <v>23.4436</v>
      </c>
      <c r="AB11" s="120">
        <f t="shared" si="4"/>
        <v>24.146908</v>
      </c>
      <c r="AC11" s="120">
        <f t="shared" si="5"/>
        <v>24.62984616</v>
      </c>
      <c r="AD11" s="120">
        <f t="shared" si="6"/>
        <v>24.876144621599998</v>
      </c>
      <c r="AE11" s="120">
        <f t="shared" si="7"/>
        <v>25.373667514032</v>
      </c>
      <c r="AF11" s="120">
        <f t="shared" si="8"/>
        <v>25.627404189172321</v>
      </c>
      <c r="AG11" s="116" t="s">
        <v>62</v>
      </c>
    </row>
    <row r="12" spans="1:33" ht="15.75" x14ac:dyDescent="0.25">
      <c r="A12" s="37" t="s">
        <v>41</v>
      </c>
      <c r="B12" s="39" t="s">
        <v>35</v>
      </c>
      <c r="C12" s="39" t="s">
        <v>34</v>
      </c>
      <c r="D12" s="39">
        <v>2</v>
      </c>
      <c r="E12" s="39">
        <v>100</v>
      </c>
      <c r="F12" s="39" t="s">
        <v>35</v>
      </c>
      <c r="G12" s="39">
        <v>2</v>
      </c>
      <c r="H12" s="39">
        <v>19</v>
      </c>
      <c r="I12" s="39">
        <v>19</v>
      </c>
      <c r="J12" s="39" t="s">
        <v>36</v>
      </c>
      <c r="K12" s="39" t="s">
        <v>38</v>
      </c>
      <c r="L12" s="39" t="s">
        <v>35</v>
      </c>
      <c r="M12" s="39">
        <v>19</v>
      </c>
      <c r="N12" s="39">
        <f t="shared" si="0"/>
        <v>138</v>
      </c>
      <c r="O12" s="39">
        <v>3</v>
      </c>
      <c r="P12" s="39">
        <v>3</v>
      </c>
      <c r="Q12" s="39">
        <v>8</v>
      </c>
      <c r="R12" s="39">
        <v>10</v>
      </c>
      <c r="S12" s="39">
        <f>SUM(O12:R12)</f>
        <v>24</v>
      </c>
      <c r="T12" s="39">
        <f t="shared" si="2"/>
        <v>162</v>
      </c>
      <c r="U12" s="117" t="s">
        <v>49</v>
      </c>
      <c r="V12" s="40">
        <v>15</v>
      </c>
      <c r="W12" s="40">
        <v>15</v>
      </c>
      <c r="X12" s="38" t="s">
        <v>54</v>
      </c>
      <c r="Y12" s="48" t="s">
        <v>65</v>
      </c>
      <c r="Z12" s="113">
        <v>25.53</v>
      </c>
      <c r="AA12" s="120">
        <f t="shared" si="3"/>
        <v>21.383600000000001</v>
      </c>
      <c r="AB12" s="120">
        <f t="shared" si="4"/>
        <v>22.025108000000003</v>
      </c>
      <c r="AC12" s="120">
        <f t="shared" si="5"/>
        <v>22.465610160000004</v>
      </c>
      <c r="AD12" s="120">
        <f t="shared" si="6"/>
        <v>22.690266261600005</v>
      </c>
      <c r="AE12" s="120">
        <f t="shared" si="7"/>
        <v>23.144071586832005</v>
      </c>
      <c r="AF12" s="120">
        <f t="shared" si="8"/>
        <v>23.375512302700326</v>
      </c>
      <c r="AG12" s="116" t="s">
        <v>62</v>
      </c>
    </row>
    <row r="13" spans="1:33" ht="15.75" x14ac:dyDescent="0.25">
      <c r="A13" s="37" t="s">
        <v>43</v>
      </c>
      <c r="B13" s="39" t="s">
        <v>35</v>
      </c>
      <c r="C13" s="39" t="s">
        <v>34</v>
      </c>
      <c r="D13" s="39">
        <v>1</v>
      </c>
      <c r="E13" s="39">
        <v>100</v>
      </c>
      <c r="F13" s="39" t="s">
        <v>35</v>
      </c>
      <c r="G13" s="39">
        <v>2</v>
      </c>
      <c r="H13" s="39">
        <v>19</v>
      </c>
      <c r="I13" s="39">
        <v>19</v>
      </c>
      <c r="J13" s="39" t="s">
        <v>36</v>
      </c>
      <c r="K13" s="39" t="s">
        <v>38</v>
      </c>
      <c r="L13" s="39" t="s">
        <v>35</v>
      </c>
      <c r="M13" s="39">
        <v>19</v>
      </c>
      <c r="N13" s="39">
        <f t="shared" si="0"/>
        <v>138</v>
      </c>
      <c r="O13" s="39">
        <v>3</v>
      </c>
      <c r="P13" s="39">
        <v>3</v>
      </c>
      <c r="Q13" s="39">
        <v>10</v>
      </c>
      <c r="R13" s="39">
        <v>5</v>
      </c>
      <c r="S13" s="39">
        <f>SUM(O13:R13)</f>
        <v>21</v>
      </c>
      <c r="T13" s="39">
        <f t="shared" si="2"/>
        <v>159</v>
      </c>
      <c r="U13" s="117" t="s">
        <v>49</v>
      </c>
      <c r="V13" s="40">
        <v>14</v>
      </c>
      <c r="W13" s="40">
        <v>15</v>
      </c>
      <c r="X13" s="38" t="s">
        <v>59</v>
      </c>
      <c r="Y13" s="48" t="s">
        <v>65</v>
      </c>
      <c r="Z13" s="85">
        <v>25.53</v>
      </c>
      <c r="AA13" s="120">
        <f t="shared" si="3"/>
        <v>21.136400000000002</v>
      </c>
      <c r="AB13" s="120">
        <f t="shared" si="4"/>
        <v>21.770492000000001</v>
      </c>
      <c r="AC13" s="120">
        <f t="shared" si="5"/>
        <v>22.205901840000003</v>
      </c>
      <c r="AD13" s="120">
        <f t="shared" si="6"/>
        <v>22.427960858400002</v>
      </c>
      <c r="AE13" s="120">
        <f t="shared" si="7"/>
        <v>22.876520075568003</v>
      </c>
      <c r="AF13" s="120">
        <f t="shared" si="8"/>
        <v>23.105285276323684</v>
      </c>
      <c r="AG13" s="116" t="s">
        <v>62</v>
      </c>
    </row>
    <row r="14" spans="1:33" ht="15.75" x14ac:dyDescent="0.25">
      <c r="A14" s="37" t="s">
        <v>27</v>
      </c>
      <c r="B14" s="39" t="s">
        <v>36</v>
      </c>
      <c r="C14" s="39" t="s">
        <v>39</v>
      </c>
      <c r="D14" s="39">
        <v>1</v>
      </c>
      <c r="E14" s="39">
        <v>57</v>
      </c>
      <c r="F14" s="39" t="s">
        <v>37</v>
      </c>
      <c r="G14" s="39">
        <v>1</v>
      </c>
      <c r="H14" s="39">
        <v>12</v>
      </c>
      <c r="I14" s="39">
        <v>7</v>
      </c>
      <c r="J14" s="39" t="s">
        <v>37</v>
      </c>
      <c r="K14" s="39" t="s">
        <v>38</v>
      </c>
      <c r="L14" s="39" t="s">
        <v>37</v>
      </c>
      <c r="M14" s="39">
        <v>10</v>
      </c>
      <c r="N14" s="39">
        <f t="shared" si="0"/>
        <v>74</v>
      </c>
      <c r="O14" s="39">
        <v>12</v>
      </c>
      <c r="P14" s="39">
        <v>10</v>
      </c>
      <c r="Q14" s="39">
        <v>5</v>
      </c>
      <c r="R14" s="39">
        <v>3</v>
      </c>
      <c r="S14" s="39">
        <f>SUM(O14:R14)</f>
        <v>30</v>
      </c>
      <c r="T14" s="39">
        <f t="shared" si="2"/>
        <v>104</v>
      </c>
      <c r="U14" s="81" t="s">
        <v>38</v>
      </c>
      <c r="V14" s="40">
        <v>15</v>
      </c>
      <c r="W14" s="40">
        <v>18</v>
      </c>
      <c r="X14" s="38" t="s">
        <v>60</v>
      </c>
      <c r="Y14" s="38" t="s">
        <v>73</v>
      </c>
      <c r="Z14" s="113">
        <v>24.98</v>
      </c>
      <c r="AA14" s="120">
        <f t="shared" si="3"/>
        <v>16.604399999999998</v>
      </c>
      <c r="AB14" s="120">
        <f t="shared" si="4"/>
        <v>17.102532</v>
      </c>
      <c r="AC14" s="120">
        <f t="shared" si="5"/>
        <v>17.44458264</v>
      </c>
      <c r="AD14" s="120">
        <f t="shared" si="6"/>
        <v>17.6190284664</v>
      </c>
      <c r="AE14" s="120">
        <f t="shared" si="7"/>
        <v>17.971409035728001</v>
      </c>
      <c r="AF14" s="120">
        <f t="shared" si="8"/>
        <v>18.151123126085281</v>
      </c>
      <c r="AG14" s="86" t="s">
        <v>62</v>
      </c>
    </row>
    <row r="15" spans="1:33" x14ac:dyDescent="0.2">
      <c r="AF15" s="122" t="s">
        <v>87</v>
      </c>
    </row>
    <row r="17" spans="20:32" ht="15.75" x14ac:dyDescent="0.25">
      <c r="T17" s="74"/>
    </row>
    <row r="19" spans="20:32" x14ac:dyDescent="0.2">
      <c r="T19" s="87"/>
      <c r="U19" s="88" t="s">
        <v>61</v>
      </c>
      <c r="Z19" s="121" t="s">
        <v>74</v>
      </c>
      <c r="AA19" s="122" t="s">
        <v>75</v>
      </c>
      <c r="AB19" s="122"/>
      <c r="AC19" s="122"/>
      <c r="AD19" s="122"/>
      <c r="AE19" s="122"/>
      <c r="AF19" s="121" t="s">
        <v>81</v>
      </c>
    </row>
    <row r="20" spans="20:32" x14ac:dyDescent="0.2">
      <c r="T20" s="118"/>
      <c r="U20" s="119"/>
      <c r="V20" s="118"/>
      <c r="W20" s="118"/>
    </row>
  </sheetData>
  <mergeCells count="4">
    <mergeCell ref="B2:E2"/>
    <mergeCell ref="F2:I2"/>
    <mergeCell ref="J2:M2"/>
    <mergeCell ref="O2:R2"/>
  </mergeCells>
  <phoneticPr fontId="4" type="noConversion"/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FD0785A0F584EB09CAD13CF498CA3" ma:contentTypeVersion="0" ma:contentTypeDescription="Create a new document." ma:contentTypeScope="" ma:versionID="c3bc01cd1832e4d1034e00ec307e3b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F4E708-1C4A-457C-9297-87919C1AA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0B6C79-ADB7-4FAD-85E7-43FD71FECE19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5C6F7BB-028C-49B3-9F52-933A8FBEC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Job Evaluation Results</vt:lpstr>
      <vt:lpstr>Grading Structure</vt:lpstr>
      <vt:lpstr>Pay Equity</vt:lpstr>
      <vt:lpstr>'Job Evaluation Results'!Print_Area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Sladjana Krljanac</cp:lastModifiedBy>
  <cp:lastPrinted>2009-04-14T20:35:25Z</cp:lastPrinted>
  <dcterms:created xsi:type="dcterms:W3CDTF">2009-04-07T23:02:13Z</dcterms:created>
  <dcterms:modified xsi:type="dcterms:W3CDTF">2014-09-09T15:54:17Z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0x0101006CBFD0785A0F584EB09CAD13CF498CA3</vt:lpwstr>
  </property>
</Properties>
</file>