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pp.2-I LF_CDM_WF" sheetId="4" r:id="rId1"/>
    <sheet name="Sheet1" sheetId="1" r:id="rId2"/>
    <sheet name="Sheet2" sheetId="2" r:id="rId3"/>
    <sheet name="Sheet3" sheetId="3" r:id="rId4"/>
  </sheets>
  <externalReferences>
    <externalReference r:id="rId5"/>
    <externalReference r:id="rId6"/>
    <externalReference r:id="rId7"/>
    <externalReference r:id="rId8"/>
    <externalReference r:id="rId9"/>
    <externalReference r:id="rId10"/>
  </externalReferences>
  <definedNames>
    <definedName name="BI_LDCLIST">'[1]3. Rate Class Selection'!$B$19:$B$21</definedName>
    <definedName name="BridgeYear" localSheetId="0">'[2]LDC Info'!$E$26</definedName>
    <definedName name="BridgeYear">'[2]LDC Info'!$E$26</definedName>
    <definedName name="contactf" localSheetId="0">#REF!</definedName>
    <definedName name="contactf">#REF!</definedName>
    <definedName name="CustomerAdministration" localSheetId="0">[2]lists!$Z$1:$Z$36</definedName>
    <definedName name="CustomerAdministration">[2]lists!$Z$1:$Z$36</definedName>
    <definedName name="EBNUMBER" localSheetId="0">'[2]LDC Info'!$E$16</definedName>
    <definedName name="EBNUMBER">'[2]LDC Info'!$E$16</definedName>
    <definedName name="Fixed_Charges" localSheetId="0">[2]lists!$I$1:$I$212</definedName>
    <definedName name="Fixed_Charges">[2]lists!$I$1:$I$212</definedName>
    <definedName name="histdate">[3]Financials!$E$76</definedName>
    <definedName name="Incr2000" localSheetId="0">#REF!</definedName>
    <definedName name="Incr2000">#REF!</definedName>
    <definedName name="LDC_LIST">[4]lists!$AM$1:$AM$80</definedName>
    <definedName name="LIMIT" localSheetId="0">#REF!</definedName>
    <definedName name="LIMIT">#REF!</definedName>
    <definedName name="LossFactors" localSheetId="0">[2]lists!$L$2:$L$15</definedName>
    <definedName name="LossFactors">[2]lists!$L$2:$L$15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 localSheetId="0">[2]lists!$AA$1:$AA$71</definedName>
    <definedName name="NonPayment">[2]lists!$AA$1:$AA$71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rint_end" localSheetId="0">#REF!</definedName>
    <definedName name="print_end">#REF!</definedName>
    <definedName name="Rate_Class" localSheetId="0">[2]lists!$A$1:$A$104</definedName>
    <definedName name="Rate_Class">[2]lists!$A$1:$A$104</definedName>
    <definedName name="ratedescription">[5]hidden1!$D$1:$D$122</definedName>
    <definedName name="RebaseYear" localSheetId="0">'[2]LDC Info'!$E$28</definedName>
    <definedName name="RebaseYear">'[2]LDC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 localSheetId="0">'[2]LDC Info'!$E$24</definedName>
    <definedName name="TestYear">'[2]LDC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 localSheetId="0">[2]lists!$N$2:$N$5</definedName>
    <definedName name="Units">[2]lists!$N$2:$N$5</definedName>
    <definedName name="Utility">[3]Financials!$A$1</definedName>
    <definedName name="utitliy1">[6]Financials!$A$1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E120" i="4" l="1"/>
  <c r="F120" i="4"/>
  <c r="H69" i="4"/>
  <c r="F118" i="4" l="1"/>
  <c r="H118" i="4" s="1"/>
  <c r="E116" i="4"/>
  <c r="D116" i="4"/>
  <c r="C116" i="4"/>
  <c r="G116" i="4" s="1"/>
  <c r="D114" i="4"/>
  <c r="C114" i="4"/>
  <c r="C120" i="4" s="1"/>
  <c r="C123" i="4" s="1"/>
  <c r="B114" i="4"/>
  <c r="E87" i="4"/>
  <c r="D87" i="4"/>
  <c r="F87" i="4" s="1"/>
  <c r="C87" i="4"/>
  <c r="F59" i="4"/>
  <c r="G69" i="4"/>
  <c r="F69" i="4"/>
  <c r="E69" i="4"/>
  <c r="D69" i="4"/>
  <c r="C69" i="4"/>
  <c r="B69" i="4"/>
  <c r="H68" i="4"/>
  <c r="A68" i="4"/>
  <c r="H67" i="4"/>
  <c r="A67" i="4"/>
  <c r="H66" i="4"/>
  <c r="A66" i="4"/>
  <c r="H65" i="4"/>
  <c r="A65" i="4"/>
  <c r="H64" i="4"/>
  <c r="A64" i="4"/>
  <c r="H63" i="4"/>
  <c r="A63" i="4"/>
  <c r="D45" i="4"/>
  <c r="C45" i="4"/>
  <c r="B45" i="4"/>
  <c r="E44" i="4"/>
  <c r="E45" i="4" s="1"/>
  <c r="F43" i="4"/>
  <c r="F42" i="4"/>
  <c r="F41" i="4"/>
  <c r="J38" i="4"/>
  <c r="J37" i="4"/>
  <c r="J36" i="4"/>
  <c r="K35" i="4"/>
  <c r="J35" i="4"/>
  <c r="N34" i="4"/>
  <c r="M34" i="4"/>
  <c r="L34" i="4"/>
  <c r="K34" i="4"/>
  <c r="H1" i="4"/>
  <c r="H59" i="4" l="1"/>
  <c r="F61" i="4"/>
  <c r="D120" i="4"/>
  <c r="D123" i="4" s="1"/>
  <c r="F123" i="4"/>
  <c r="F44" i="4"/>
  <c r="F45" i="4" s="1"/>
  <c r="C56" i="4"/>
  <c r="G60" i="4"/>
  <c r="D57" i="4"/>
  <c r="E114" i="4"/>
  <c r="E123" i="4" s="1"/>
  <c r="B120" i="4"/>
  <c r="E58" i="4"/>
  <c r="B55" i="4"/>
  <c r="E36" i="4" l="1"/>
  <c r="C35" i="4"/>
  <c r="D35" i="4"/>
  <c r="D36" i="4"/>
  <c r="B35" i="4"/>
  <c r="C36" i="4"/>
  <c r="F36" i="4" s="1"/>
  <c r="E35" i="4"/>
  <c r="E37" i="4"/>
  <c r="D37" i="4"/>
  <c r="E38" i="4"/>
  <c r="F38" i="4" s="1"/>
  <c r="C61" i="4"/>
  <c r="H56" i="4"/>
  <c r="H55" i="4"/>
  <c r="B61" i="4"/>
  <c r="H61" i="4" s="1"/>
  <c r="E61" i="4"/>
  <c r="H58" i="4"/>
  <c r="H120" i="4"/>
  <c r="B123" i="4"/>
  <c r="H123" i="4" s="1"/>
  <c r="D61" i="4"/>
  <c r="H57" i="4"/>
  <c r="G61" i="4"/>
  <c r="H60" i="4"/>
  <c r="G114" i="4"/>
  <c r="E39" i="4" l="1"/>
  <c r="F35" i="4"/>
  <c r="B39" i="4"/>
  <c r="D39" i="4"/>
  <c r="C39" i="4"/>
  <c r="F37" i="4"/>
  <c r="F39" i="4" l="1"/>
</calcChain>
</file>

<file path=xl/sharedStrings.xml><?xml version="1.0" encoding="utf-8"?>
<sst xmlns="http://schemas.openxmlformats.org/spreadsheetml/2006/main" count="96" uniqueCount="83">
  <si>
    <t>COP</t>
  </si>
  <si>
    <t>Pils</t>
  </si>
  <si>
    <t>File Number:</t>
  </si>
  <si>
    <t>Exhibit:</t>
  </si>
  <si>
    <t>Tab:</t>
  </si>
  <si>
    <t>Schedule:</t>
  </si>
  <si>
    <t>Page:</t>
  </si>
  <si>
    <t>Date:</t>
  </si>
  <si>
    <t>Appendix 2-I</t>
  </si>
  <si>
    <t>Load Forecast CDM Adjustment Work Form (2015)</t>
  </si>
  <si>
    <r>
      <t>The 2014 bridge year is the last year of the current four year (2011-2014) CDM program, and 2015 is the first year of a new six year (2015-2020) CDM program, per the Ministirial directives of March 31</t>
    </r>
    <r>
      <rPr>
        <sz val="10"/>
        <rFont val="Arial"/>
        <family val="2"/>
      </rPr>
      <t xml:space="preserve">, 2014.  Thus, with 2015, there is a need to recognize the final year of the current 2011-2014 CDM program, as well as to estimate reasonable impacts each year for the new 2015-2020 CDM program.  These are combined to estimate the adjustment for CDM program impacts on the 2015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</si>
  <si>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</si>
  <si>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</si>
  <si>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</si>
  <si>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2011-2014 CDM Program - 2014, last year of the current CDM plan</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</si>
  <si>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</si>
  <si>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</si>
  <si>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</si>
  <si>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</si>
  <si>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 xml:space="preserve">	Based on these inputs, the residual kWh to achieve the 4 year CDM target icalculated for 2014 CDM under the assumption that the distributor will at least  achieve the 2011-2014 CDM target that is currently a condition of the utility's Distribution Licence.   If the distributor has met its cumulative kWh savings target by the end of 2013, the incremental savings for 2014 are assumed to be zero.  Any further savings for 2014 CDM savings and any further compensation for meeting or exceeding the four-year (2011-2014) targets will be dealt with through the disposition of the 2011-2014 LRAMVA balance, which will occur in the next cost of service application filed after the final 2014 CDM Reports issued by the OPA in the fall of 2015._x000D_
</t>
  </si>
  <si>
    <t>4 Year (2011-2014) kWh Target:</t>
  </si>
  <si>
    <t>Total</t>
  </si>
  <si>
    <t>2011 CDM Programs</t>
  </si>
  <si>
    <t>2012 CDM Programs</t>
  </si>
  <si>
    <t>2013 CDM Programs</t>
  </si>
  <si>
    <t>2014 CDM Programs</t>
  </si>
  <si>
    <t>Total in Year</t>
  </si>
  <si>
    <t>kWh</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</si>
  <si>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</si>
  <si>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</si>
  <si>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</si>
  <si>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</si>
  <si>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</si>
  <si>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</si>
  <si>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</si>
  <si>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</si>
  <si>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</si>
  <si>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</si>
  <si>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</si>
  <si>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</si>
  <si>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</si>
  <si>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Net-to-Gross Conversion</t>
  </si>
  <si>
    <t>Is CDM adjustment being done on a "net" or "gross" basis?</t>
  </si>
  <si>
    <t>net</t>
  </si>
  <si>
    <t>"Gross"</t>
  </si>
  <si>
    <t>"Net"</t>
  </si>
  <si>
    <t>Difference</t>
  </si>
  <si>
    <t>"Net-to-Gross" Conversion Factor</t>
  </si>
  <si>
    <t>Persistence of Historical CDM programs to 2014</t>
  </si>
  <si>
    <t>('g')</t>
  </si>
  <si>
    <t>2006-2010 CDM programs</t>
  </si>
  <si>
    <t>2011 CDM program</t>
  </si>
  <si>
    <t>2012 CDM program</t>
  </si>
  <si>
    <t>2013 CDM program</t>
  </si>
  <si>
    <t>2006 to 2013 OPA CDM programs:  Persistence to 2015</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</si>
  <si>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</si>
  <si>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</si>
  <si>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</si>
  <si>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</si>
  <si>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Distributor can select "0", "0.5", or "1" from drop-down list</t>
  </si>
  <si>
    <t xml:space="preserve">Default Value selection rationale.  </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</si>
  <si>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</si>
  <si>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</si>
  <si>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Default is 0, but one option is for 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</si>
  <si>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</si>
  <si>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</si>
  <si>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</si>
  <si>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</si>
  <si>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</si>
  <si>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</si>
  <si>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2015 Load Forecast is the amount manually subtracted from the load forecast derived from the base forecast from historical data, and is intended to reflect the further CDM savings that the distributor needs to achieve assuming that they meet 100% of the 2011-2014 CDM target that is a condition of their target.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</si>
  <si>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</si>
  <si>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</si>
  <si>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</si>
  <si>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Total for 2015</t>
  </si>
  <si>
    <t>Amount used for CDM threshold for LRAMVA (2014)</t>
  </si>
  <si>
    <t>2011 CDM adjustment (per Board Decision in 2011 Cost of Service Application) (enter as negative)</t>
  </si>
  <si>
    <t>Amount used for CDM threshold for LRAMVA (2015)</t>
  </si>
  <si>
    <t>Manual Adjustment for 2015 Load Forecast (billed basis)</t>
  </si>
  <si>
    <t>Proposed Loss Factor (TLF)</t>
  </si>
  <si>
    <t xml:space="preserve"> Format: X.XX%</t>
  </si>
  <si>
    <t>Manual Adjustment for 2015 Load Forecast (system purchased basis)</t>
  </si>
  <si>
    <t>Manual adjustment uses "gross" versus "net" (i.e. numbers multiplied by (1 + g).  The Weight factor is also used calculate the impact of each year's program on the CDM adjustment to the 2014 load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</si>
</sst>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0_ ;\-#,##0\ "/>
    <numFmt numFmtId="165" formatCode="_(* #,##0.0_);_(* \(#,##0.0\);_(* &quot;-&quot;??_);_(@_)"/>
    <numFmt numFmtId="166" formatCode="#,##0.0"/>
    <numFmt numFmtId="167" formatCode="mm/dd/yyyy"/>
    <numFmt numFmtId="168" formatCode="0\-0"/>
    <numFmt numFmtId="169" formatCode="&quot;$&quot;#,##0_);\(&quot;$&quot;#,##0\)"/>
    <numFmt numFmtId="170" formatCode="##\-#"/>
    <numFmt numFmtId="171" formatCode="_(* #,##0_);_(* \(#,##0\);_(* &quot;-&quot;??_);_(@_)"/>
    <numFmt numFmtId="172" formatCode="&quot;£ &quot;#,##0.00;[Red]\-&quot;£ &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right style="double">
        <color indexed="64"/>
      </right>
      <top style="thin">
        <color theme="0"/>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81">
    <xf numFmtId="0" fontId="0" fillId="0" borderId="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165"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8" fontId="18" fillId="0" borderId="0"/>
    <xf numFmtId="167"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0" fillId="40"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41" borderId="38" applyNumberFormat="0" applyBorder="0" applyAlignment="0" applyProtection="0"/>
    <xf numFmtId="0" fontId="9" fillId="5" borderId="4" applyNumberFormat="0" applyAlignment="0" applyProtection="0"/>
    <xf numFmtId="0" fontId="12" fillId="0" borderId="6" applyNumberFormat="0" applyFill="0" applyAlignment="0" applyProtection="0"/>
    <xf numFmtId="170" fontId="18" fillId="0" borderId="0"/>
    <xf numFmtId="171" fontId="18" fillId="0" borderId="0"/>
    <xf numFmtId="170" fontId="18" fillId="0" borderId="0"/>
    <xf numFmtId="170" fontId="18" fillId="0" borderId="0"/>
    <xf numFmtId="170" fontId="18" fillId="0" borderId="0"/>
    <xf numFmtId="170" fontId="18" fillId="0" borderId="0"/>
    <xf numFmtId="0" fontId="8" fillId="4" borderId="0" applyNumberFormat="0" applyBorder="0" applyAlignment="0" applyProtection="0"/>
    <xf numFmtId="172" fontId="18"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94">
    <xf numFmtId="0" fontId="0" fillId="0" borderId="0" xfId="0"/>
    <xf numFmtId="0" fontId="18" fillId="0" borderId="0" xfId="1"/>
    <xf numFmtId="0" fontId="19" fillId="0" borderId="0" xfId="1" applyFont="1" applyAlignment="1">
      <alignment horizontal="left"/>
    </xf>
    <xf numFmtId="0" fontId="20" fillId="0" borderId="0" xfId="1" applyFont="1" applyAlignment="1">
      <alignment horizontal="right" vertical="top"/>
    </xf>
    <xf numFmtId="0" fontId="1" fillId="0" borderId="0" xfId="2"/>
    <xf numFmtId="0" fontId="20" fillId="33" borderId="10" xfId="1" applyFont="1" applyFill="1" applyBorder="1" applyAlignment="1">
      <alignment horizontal="right" vertical="top"/>
    </xf>
    <xf numFmtId="0" fontId="20" fillId="0" borderId="10" xfId="1" applyFont="1" applyFill="1" applyBorder="1" applyAlignment="1">
      <alignment horizontal="right" vertical="top"/>
    </xf>
    <xf numFmtId="0" fontId="20" fillId="33" borderId="0" xfId="1" applyFont="1" applyFill="1" applyAlignment="1">
      <alignment horizontal="right" vertical="top"/>
    </xf>
    <xf numFmtId="0" fontId="20" fillId="0" borderId="0" xfId="1" applyFont="1" applyFill="1" applyAlignment="1">
      <alignment horizontal="right" vertical="top"/>
    </xf>
    <xf numFmtId="14" fontId="20" fillId="33" borderId="0" xfId="1" applyNumberFormat="1" applyFont="1" applyFill="1" applyAlignment="1">
      <alignment horizontal="right" vertical="top"/>
    </xf>
    <xf numFmtId="0" fontId="18" fillId="0" borderId="0" xfId="1" applyAlignment="1">
      <alignment horizontal="left"/>
    </xf>
    <xf numFmtId="0" fontId="1" fillId="0" borderId="0" xfId="2" applyFont="1"/>
    <xf numFmtId="49" fontId="23" fillId="0" borderId="0" xfId="3" applyNumberFormat="1" applyFont="1" applyBorder="1" applyAlignment="1">
      <alignment vertical="top" wrapText="1"/>
    </xf>
    <xf numFmtId="49" fontId="1" fillId="0" borderId="0" xfId="2" applyNumberFormat="1" applyFont="1" applyAlignment="1">
      <alignment vertical="top" wrapText="1"/>
    </xf>
    <xf numFmtId="49" fontId="24" fillId="0" borderId="0" xfId="3" applyNumberFormat="1" applyFont="1" applyBorder="1" applyAlignment="1">
      <alignment vertical="top" wrapText="1"/>
    </xf>
    <xf numFmtId="0" fontId="16" fillId="34" borderId="14" xfId="2" applyFont="1" applyFill="1" applyBorder="1" applyAlignment="1">
      <alignment horizontal="right"/>
    </xf>
    <xf numFmtId="0" fontId="16" fillId="34" borderId="0" xfId="2" applyFont="1" applyFill="1" applyBorder="1" applyAlignment="1">
      <alignment horizontal="right"/>
    </xf>
    <xf numFmtId="0" fontId="16" fillId="34" borderId="15" xfId="2" applyFont="1" applyFill="1" applyBorder="1" applyAlignment="1">
      <alignment horizontal="right"/>
    </xf>
    <xf numFmtId="0" fontId="1" fillId="0" borderId="14" xfId="2" applyFont="1" applyBorder="1"/>
    <xf numFmtId="10" fontId="23" fillId="0" borderId="0" xfId="4" applyNumberFormat="1" applyFont="1" applyBorder="1"/>
    <xf numFmtId="10" fontId="23" fillId="0" borderId="16" xfId="4" applyNumberFormat="1" applyFont="1" applyBorder="1"/>
    <xf numFmtId="10" fontId="23" fillId="0" borderId="15" xfId="4" applyNumberFormat="1" applyFont="1" applyBorder="1"/>
    <xf numFmtId="9" fontId="0" fillId="35" borderId="0" xfId="4" applyFont="1" applyFill="1"/>
    <xf numFmtId="9" fontId="1" fillId="35" borderId="0" xfId="2" applyNumberFormat="1" applyFill="1"/>
    <xf numFmtId="9" fontId="1" fillId="0" borderId="0" xfId="2" applyNumberFormat="1"/>
    <xf numFmtId="0" fontId="1" fillId="0" borderId="0" xfId="2" applyFont="1" applyBorder="1"/>
    <xf numFmtId="0" fontId="1" fillId="0" borderId="17" xfId="2" applyFont="1" applyBorder="1"/>
    <xf numFmtId="0" fontId="1" fillId="0" borderId="18" xfId="2" applyFont="1" applyBorder="1"/>
    <xf numFmtId="10" fontId="23" fillId="0" borderId="19" xfId="4" applyNumberFormat="1" applyFont="1" applyBorder="1"/>
    <xf numFmtId="10" fontId="23" fillId="0" borderId="20" xfId="4" applyNumberFormat="1" applyFont="1" applyBorder="1"/>
    <xf numFmtId="0" fontId="16" fillId="0" borderId="14" xfId="2" applyFont="1" applyBorder="1"/>
    <xf numFmtId="10" fontId="16" fillId="0" borderId="0" xfId="2" applyNumberFormat="1" applyFont="1" applyBorder="1"/>
    <xf numFmtId="10" fontId="16" fillId="0" borderId="16" xfId="2" applyNumberFormat="1" applyFont="1" applyBorder="1"/>
    <xf numFmtId="10" fontId="16" fillId="0" borderId="15" xfId="2" applyNumberFormat="1" applyFont="1" applyBorder="1"/>
    <xf numFmtId="43" fontId="23" fillId="33" borderId="0" xfId="3" applyNumberFormat="1" applyFont="1" applyFill="1" applyBorder="1"/>
    <xf numFmtId="43" fontId="23" fillId="33" borderId="16" xfId="3" applyNumberFormat="1" applyFont="1" applyFill="1" applyBorder="1"/>
    <xf numFmtId="43" fontId="23" fillId="0" borderId="15" xfId="3" applyNumberFormat="1" applyFont="1" applyBorder="1"/>
    <xf numFmtId="43" fontId="23" fillId="0" borderId="0" xfId="3" applyNumberFormat="1" applyFont="1" applyBorder="1"/>
    <xf numFmtId="43" fontId="23" fillId="33" borderId="24" xfId="3" applyNumberFormat="1" applyFont="1" applyFill="1" applyBorder="1"/>
    <xf numFmtId="43" fontId="23" fillId="33" borderId="25" xfId="3" applyNumberFormat="1" applyFont="1" applyFill="1" applyBorder="1"/>
    <xf numFmtId="43" fontId="23" fillId="0" borderId="18" xfId="3" applyNumberFormat="1" applyFont="1" applyBorder="1"/>
    <xf numFmtId="43" fontId="23" fillId="0" borderId="19" xfId="3" applyNumberFormat="1" applyFont="1" applyBorder="1"/>
    <xf numFmtId="43" fontId="23" fillId="0" borderId="20" xfId="3" applyNumberFormat="1" applyFont="1" applyBorder="1"/>
    <xf numFmtId="0" fontId="16" fillId="0" borderId="26" xfId="2" applyFont="1" applyBorder="1"/>
    <xf numFmtId="43" fontId="16" fillId="0" borderId="27" xfId="3" applyNumberFormat="1" applyFont="1" applyBorder="1"/>
    <xf numFmtId="43" fontId="16" fillId="0" borderId="28" xfId="3" applyNumberFormat="1" applyFont="1" applyBorder="1"/>
    <xf numFmtId="43" fontId="16" fillId="0" borderId="29" xfId="3" applyNumberFormat="1" applyFont="1" applyBorder="1"/>
    <xf numFmtId="0" fontId="16" fillId="0" borderId="0" xfId="2" applyFont="1" applyBorder="1"/>
    <xf numFmtId="43" fontId="16" fillId="0" borderId="0" xfId="3" applyNumberFormat="1" applyFont="1" applyBorder="1"/>
    <xf numFmtId="0" fontId="16" fillId="36" borderId="14" xfId="2" applyFont="1" applyFill="1" applyBorder="1" applyAlignment="1">
      <alignment horizontal="right"/>
    </xf>
    <xf numFmtId="0" fontId="16" fillId="36" borderId="0" xfId="2" applyFont="1" applyFill="1" applyBorder="1" applyAlignment="1">
      <alignment horizontal="right"/>
    </xf>
    <xf numFmtId="0" fontId="16" fillId="36" borderId="15" xfId="2" applyFont="1" applyFill="1" applyBorder="1" applyAlignment="1">
      <alignment horizontal="right"/>
    </xf>
    <xf numFmtId="10" fontId="23" fillId="37" borderId="0" xfId="4" applyNumberFormat="1" applyFont="1" applyFill="1" applyBorder="1"/>
    <xf numFmtId="10" fontId="23" fillId="37" borderId="16" xfId="4" applyNumberFormat="1" applyFont="1" applyFill="1" applyBorder="1"/>
    <xf numFmtId="0" fontId="16" fillId="0" borderId="30" xfId="2" applyFont="1" applyBorder="1"/>
    <xf numFmtId="10" fontId="16" fillId="0" borderId="31" xfId="2" applyNumberFormat="1" applyFont="1" applyBorder="1"/>
    <xf numFmtId="10" fontId="16" fillId="0" borderId="32" xfId="2" applyNumberFormat="1" applyFont="1" applyBorder="1"/>
    <xf numFmtId="10" fontId="16" fillId="0" borderId="33" xfId="2" applyNumberFormat="1" applyFont="1" applyBorder="1"/>
    <xf numFmtId="43" fontId="23" fillId="37" borderId="0" xfId="3" applyNumberFormat="1" applyFont="1" applyFill="1" applyBorder="1"/>
    <xf numFmtId="43" fontId="23" fillId="37" borderId="16" xfId="3" applyNumberFormat="1" applyFont="1" applyFill="1" applyBorder="1"/>
    <xf numFmtId="43" fontId="23" fillId="37" borderId="24" xfId="3" applyNumberFormat="1" applyFont="1" applyFill="1" applyBorder="1"/>
    <xf numFmtId="43" fontId="23" fillId="37" borderId="25" xfId="3" applyNumberFormat="1" applyFont="1" applyFill="1" applyBorder="1"/>
    <xf numFmtId="43" fontId="23" fillId="0" borderId="0" xfId="3" applyNumberFormat="1" applyFont="1" applyFill="1" applyBorder="1"/>
    <xf numFmtId="43" fontId="23" fillId="33" borderId="19" xfId="3" applyNumberFormat="1" applyFont="1" applyFill="1" applyBorder="1"/>
    <xf numFmtId="0" fontId="1" fillId="0" borderId="0" xfId="2" applyFont="1" applyBorder="1" applyAlignment="1">
      <alignment vertical="top" wrapText="1"/>
    </xf>
    <xf numFmtId="0" fontId="1" fillId="0" borderId="0" xfId="2" applyFont="1" applyAlignment="1">
      <alignment vertical="top" wrapText="1"/>
    </xf>
    <xf numFmtId="0" fontId="16" fillId="34" borderId="14" xfId="2" applyFont="1" applyFill="1" applyBorder="1" applyAlignment="1">
      <alignment horizontal="center"/>
    </xf>
    <xf numFmtId="0" fontId="16" fillId="34" borderId="0" xfId="2" applyFont="1" applyFill="1" applyBorder="1" applyAlignment="1">
      <alignment horizontal="center"/>
    </xf>
    <xf numFmtId="0" fontId="16" fillId="34" borderId="15" xfId="2" applyFont="1" applyFill="1" applyBorder="1" applyAlignment="1">
      <alignment horizontal="center"/>
    </xf>
    <xf numFmtId="0" fontId="16" fillId="38" borderId="15" xfId="2" applyFont="1" applyFill="1" applyBorder="1" applyAlignment="1">
      <alignment horizontal="center"/>
    </xf>
    <xf numFmtId="0" fontId="16" fillId="34" borderId="34" xfId="2" applyFont="1" applyFill="1" applyBorder="1" applyAlignment="1">
      <alignment horizontal="center"/>
    </xf>
    <xf numFmtId="0" fontId="16" fillId="34" borderId="35" xfId="2" applyFont="1" applyFill="1" applyBorder="1" applyAlignment="1">
      <alignment horizontal="center"/>
    </xf>
    <xf numFmtId="0" fontId="16" fillId="34" borderId="36" xfId="2" applyFont="1" applyFill="1" applyBorder="1" applyAlignment="1">
      <alignment horizontal="center"/>
    </xf>
    <xf numFmtId="0" fontId="1" fillId="34" borderId="14" xfId="2" applyFont="1" applyFill="1" applyBorder="1" applyAlignment="1">
      <alignment vertical="top"/>
    </xf>
    <xf numFmtId="0" fontId="1" fillId="34" borderId="0" xfId="2" applyFont="1" applyFill="1" applyBorder="1" applyAlignment="1">
      <alignment vertical="top"/>
    </xf>
    <xf numFmtId="0" fontId="16" fillId="34" borderId="15" xfId="2" applyFont="1" applyFill="1" applyBorder="1" applyAlignment="1">
      <alignment horizontal="center" wrapText="1"/>
    </xf>
    <xf numFmtId="0" fontId="16" fillId="34" borderId="35" xfId="2" applyFont="1" applyFill="1" applyBorder="1" applyAlignment="1">
      <alignment horizontal="center" vertical="center"/>
    </xf>
    <xf numFmtId="0" fontId="16" fillId="34" borderId="36" xfId="2" applyFont="1" applyFill="1" applyBorder="1" applyAlignment="1">
      <alignment horizontal="center" vertical="center" wrapText="1"/>
    </xf>
    <xf numFmtId="0" fontId="1" fillId="0" borderId="14" xfId="2" applyFont="1" applyFill="1" applyBorder="1" applyAlignment="1">
      <alignment vertical="top"/>
    </xf>
    <xf numFmtId="0" fontId="1" fillId="0" borderId="0" xfId="2" applyFont="1" applyFill="1" applyBorder="1" applyAlignment="1">
      <alignment vertical="top"/>
    </xf>
    <xf numFmtId="43" fontId="16" fillId="33" borderId="0" xfId="5" applyFont="1" applyFill="1" applyBorder="1" applyAlignment="1">
      <alignment vertical="top"/>
    </xf>
    <xf numFmtId="0" fontId="16" fillId="0" borderId="0" xfId="2" applyFont="1" applyFill="1" applyBorder="1" applyAlignment="1">
      <alignment vertical="top"/>
    </xf>
    <xf numFmtId="0" fontId="16" fillId="0" borderId="15" xfId="2" applyFont="1" applyFill="1" applyBorder="1" applyAlignment="1">
      <alignment horizontal="center" vertical="top" wrapText="1"/>
    </xf>
    <xf numFmtId="43" fontId="16" fillId="33" borderId="37" xfId="5" applyFont="1" applyFill="1" applyBorder="1" applyAlignment="1">
      <alignment vertical="top"/>
    </xf>
    <xf numFmtId="0" fontId="1" fillId="0" borderId="17" xfId="2" applyFont="1" applyFill="1" applyBorder="1" applyAlignment="1">
      <alignment vertical="top"/>
    </xf>
    <xf numFmtId="0" fontId="1" fillId="0" borderId="18" xfId="2" applyFont="1" applyFill="1" applyBorder="1" applyAlignment="1">
      <alignment vertical="top"/>
    </xf>
    <xf numFmtId="0" fontId="16" fillId="33" borderId="18" xfId="2" applyFont="1" applyFill="1" applyBorder="1" applyAlignment="1">
      <alignment vertical="top"/>
    </xf>
    <xf numFmtId="0" fontId="1" fillId="0" borderId="27" xfId="2" applyFont="1" applyFill="1" applyBorder="1"/>
    <xf numFmtId="0" fontId="1" fillId="0" borderId="27" xfId="2" applyFont="1" applyBorder="1"/>
    <xf numFmtId="10" fontId="24" fillId="0" borderId="29" xfId="4" applyNumberFormat="1" applyFont="1" applyBorder="1"/>
    <xf numFmtId="0" fontId="16" fillId="0" borderId="0" xfId="2" applyFont="1" applyBorder="1" applyAlignment="1">
      <alignment vertical="top" wrapText="1"/>
    </xf>
    <xf numFmtId="0" fontId="1" fillId="0" borderId="0" xfId="2" applyFont="1" applyFill="1" applyBorder="1"/>
    <xf numFmtId="10" fontId="24" fillId="0" borderId="0" xfId="4" applyNumberFormat="1" applyFont="1" applyBorder="1"/>
    <xf numFmtId="0" fontId="1" fillId="0" borderId="0" xfId="2" applyFont="1" applyBorder="1" applyAlignment="1">
      <alignment horizontal="left" vertical="top" wrapText="1"/>
    </xf>
    <xf numFmtId="0" fontId="16" fillId="0" borderId="0" xfId="2" applyFont="1" applyFill="1" applyBorder="1" applyAlignment="1">
      <alignment vertical="top" wrapText="1"/>
    </xf>
    <xf numFmtId="0" fontId="1" fillId="0" borderId="0" xfId="2" applyBorder="1"/>
    <xf numFmtId="0" fontId="16" fillId="0" borderId="11" xfId="2" applyFont="1" applyBorder="1" applyAlignment="1">
      <alignment vertical="top" wrapText="1"/>
    </xf>
    <xf numFmtId="0" fontId="16" fillId="0" borderId="12" xfId="2" applyFont="1" applyFill="1" applyBorder="1" applyAlignment="1">
      <alignment horizontal="center" vertical="center" wrapText="1"/>
    </xf>
    <xf numFmtId="0" fontId="26" fillId="0" borderId="12" xfId="5" applyNumberFormat="1" applyFont="1" applyBorder="1" applyAlignment="1">
      <alignment horizontal="center" vertical="center"/>
    </xf>
    <xf numFmtId="0" fontId="1" fillId="0" borderId="13" xfId="2" applyBorder="1"/>
    <xf numFmtId="0" fontId="16" fillId="0" borderId="14" xfId="2" applyFont="1" applyBorder="1" applyAlignment="1">
      <alignment horizontal="left" vertical="center" wrapText="1"/>
    </xf>
    <xf numFmtId="0" fontId="16" fillId="38" borderId="38" xfId="2" applyFont="1" applyFill="1" applyBorder="1" applyAlignment="1">
      <alignment horizontal="center" vertical="center" wrapText="1"/>
    </xf>
    <xf numFmtId="10" fontId="24" fillId="0" borderId="15" xfId="4" applyNumberFormat="1" applyFont="1" applyBorder="1" applyAlignment="1">
      <alignment horizontal="center" vertical="center" wrapText="1"/>
    </xf>
    <xf numFmtId="0" fontId="27" fillId="0" borderId="26" xfId="2" applyFont="1" applyBorder="1" applyAlignment="1">
      <alignment horizontal="left" vertical="top" wrapText="1"/>
    </xf>
    <xf numFmtId="0" fontId="28" fillId="0" borderId="27" xfId="2" applyFont="1" applyBorder="1" applyAlignment="1">
      <alignment vertical="top" wrapText="1"/>
    </xf>
    <xf numFmtId="0" fontId="28" fillId="39" borderId="27" xfId="2" applyFont="1" applyFill="1" applyBorder="1" applyAlignment="1">
      <alignment vertical="top" wrapText="1"/>
    </xf>
    <xf numFmtId="0" fontId="27" fillId="0" borderId="0" xfId="2" applyFont="1" applyBorder="1" applyAlignment="1">
      <alignment horizontal="left" vertical="top" wrapText="1"/>
    </xf>
    <xf numFmtId="0" fontId="28" fillId="0" borderId="0" xfId="2" applyFont="1" applyBorder="1" applyAlignment="1">
      <alignment vertical="top" wrapText="1"/>
    </xf>
    <xf numFmtId="0" fontId="25" fillId="0" borderId="0" xfId="2" applyFont="1" applyBorder="1" applyAlignment="1">
      <alignment horizontal="center" vertical="top" wrapText="1"/>
    </xf>
    <xf numFmtId="0" fontId="1" fillId="0" borderId="39" xfId="2" applyFont="1" applyBorder="1"/>
    <xf numFmtId="0" fontId="16" fillId="34" borderId="12" xfId="2" applyFont="1" applyFill="1" applyBorder="1" applyAlignment="1">
      <alignment horizontal="center"/>
    </xf>
    <xf numFmtId="0" fontId="16" fillId="34" borderId="12" xfId="2" applyFont="1" applyFill="1" applyBorder="1" applyAlignment="1">
      <alignment horizontal="center" vertical="center"/>
    </xf>
    <xf numFmtId="0" fontId="16" fillId="34" borderId="13" xfId="2" applyFont="1" applyFill="1" applyBorder="1" applyAlignment="1">
      <alignment horizontal="center" vertical="center"/>
    </xf>
    <xf numFmtId="0" fontId="1" fillId="0" borderId="40" xfId="2" applyFont="1" applyBorder="1"/>
    <xf numFmtId="0" fontId="1" fillId="0" borderId="41" xfId="2" applyFont="1" applyBorder="1" applyAlignment="1">
      <alignment wrapText="1"/>
    </xf>
    <xf numFmtId="43" fontId="1" fillId="0" borderId="0" xfId="2" applyNumberFormat="1" applyFont="1" applyBorder="1" applyAlignment="1">
      <alignment horizontal="center" vertical="center"/>
    </xf>
    <xf numFmtId="43" fontId="1" fillId="0" borderId="42" xfId="2" applyNumberFormat="1" applyFont="1" applyBorder="1" applyAlignment="1">
      <alignment horizontal="center" vertical="center"/>
    </xf>
    <xf numFmtId="43" fontId="1" fillId="0" borderId="43" xfId="2" applyNumberFormat="1" applyFont="1" applyBorder="1" applyAlignment="1">
      <alignment horizontal="center" vertical="center"/>
    </xf>
    <xf numFmtId="43" fontId="1" fillId="0" borderId="15" xfId="2" applyNumberFormat="1" applyFont="1" applyBorder="1" applyAlignment="1">
      <alignment horizontal="center" vertical="center"/>
    </xf>
    <xf numFmtId="43" fontId="1" fillId="0" borderId="44" xfId="2" applyNumberFormat="1" applyFont="1" applyBorder="1" applyAlignment="1">
      <alignment horizontal="center" vertical="center"/>
    </xf>
    <xf numFmtId="43" fontId="1" fillId="0" borderId="45" xfId="2" applyNumberFormat="1" applyFont="1" applyBorder="1" applyAlignment="1">
      <alignment horizontal="center" vertical="center"/>
    </xf>
    <xf numFmtId="0" fontId="1" fillId="39" borderId="40" xfId="2" applyFont="1" applyFill="1" applyBorder="1" applyAlignment="1">
      <alignment wrapText="1"/>
    </xf>
    <xf numFmtId="43" fontId="24" fillId="33" borderId="35" xfId="5" applyFont="1" applyFill="1" applyBorder="1" applyAlignment="1">
      <alignment horizontal="center" vertical="center"/>
    </xf>
    <xf numFmtId="43" fontId="1" fillId="0" borderId="35" xfId="2" applyNumberFormat="1" applyFont="1" applyBorder="1" applyAlignment="1">
      <alignment horizontal="center" vertical="center"/>
    </xf>
    <xf numFmtId="43" fontId="1" fillId="0" borderId="46" xfId="2" applyNumberFormat="1" applyFont="1" applyBorder="1" applyAlignment="1">
      <alignment horizontal="center" vertical="center"/>
    </xf>
    <xf numFmtId="43" fontId="1" fillId="0" borderId="47" xfId="2" applyNumberFormat="1" applyFont="1" applyBorder="1" applyAlignment="1">
      <alignment horizontal="center" vertical="center"/>
    </xf>
    <xf numFmtId="43" fontId="1" fillId="0" borderId="36" xfId="2" applyNumberFormat="1" applyFont="1" applyBorder="1" applyAlignment="1">
      <alignment horizontal="center" vertical="center"/>
    </xf>
    <xf numFmtId="0" fontId="1" fillId="36" borderId="21" xfId="2" applyFont="1" applyFill="1" applyBorder="1" applyAlignment="1">
      <alignment wrapText="1"/>
    </xf>
    <xf numFmtId="43" fontId="1" fillId="36" borderId="22" xfId="2" applyNumberFormat="1" applyFont="1" applyFill="1" applyBorder="1" applyAlignment="1">
      <alignment horizontal="center" vertical="center"/>
    </xf>
    <xf numFmtId="43" fontId="1" fillId="36" borderId="23" xfId="2" applyNumberFormat="1" applyFont="1" applyFill="1" applyBorder="1" applyAlignment="1">
      <alignment horizontal="center" vertical="center"/>
    </xf>
    <xf numFmtId="0" fontId="1" fillId="0" borderId="48" xfId="2" applyFont="1" applyBorder="1" applyAlignment="1">
      <alignment wrapText="1"/>
    </xf>
    <xf numFmtId="43" fontId="1" fillId="0" borderId="49" xfId="2" applyNumberFormat="1" applyFont="1" applyBorder="1" applyAlignment="1">
      <alignment horizontal="center" vertical="center"/>
    </xf>
    <xf numFmtId="43" fontId="1" fillId="0" borderId="50" xfId="2" applyNumberFormat="1" applyFont="1" applyBorder="1" applyAlignment="1">
      <alignment horizontal="center" vertical="center"/>
    </xf>
    <xf numFmtId="43" fontId="1" fillId="0" borderId="51" xfId="2" applyNumberFormat="1" applyFont="1" applyBorder="1" applyAlignment="1">
      <alignment horizontal="center" vertical="center"/>
    </xf>
    <xf numFmtId="43" fontId="1" fillId="0" borderId="52" xfId="2" applyNumberFormat="1" applyFont="1" applyBorder="1" applyAlignment="1">
      <alignment horizontal="center" vertical="center"/>
    </xf>
    <xf numFmtId="0" fontId="1" fillId="36" borderId="17" xfId="2" applyFont="1" applyFill="1" applyBorder="1" applyAlignment="1">
      <alignment wrapText="1"/>
    </xf>
    <xf numFmtId="43" fontId="1" fillId="36" borderId="53" xfId="2" applyNumberFormat="1" applyFont="1" applyFill="1" applyBorder="1" applyAlignment="1">
      <alignment horizontal="center" vertical="center"/>
    </xf>
    <xf numFmtId="43" fontId="1" fillId="36" borderId="0" xfId="2" applyNumberFormat="1" applyFont="1" applyFill="1" applyBorder="1" applyAlignment="1">
      <alignment horizontal="center" vertical="center"/>
    </xf>
    <xf numFmtId="43" fontId="1" fillId="36" borderId="54" xfId="2" applyNumberFormat="1" applyFont="1" applyFill="1" applyBorder="1" applyAlignment="1">
      <alignment horizontal="center" vertical="center"/>
    </xf>
    <xf numFmtId="43" fontId="24" fillId="0" borderId="55" xfId="3" applyNumberFormat="1" applyFont="1" applyBorder="1" applyAlignment="1">
      <alignment horizontal="center" vertical="center"/>
    </xf>
    <xf numFmtId="43" fontId="24" fillId="0" borderId="31" xfId="3" applyNumberFormat="1" applyFont="1" applyBorder="1" applyAlignment="1">
      <alignment horizontal="center" vertical="center"/>
    </xf>
    <xf numFmtId="43" fontId="24" fillId="0" borderId="46" xfId="3" applyNumberFormat="1" applyFont="1" applyBorder="1" applyAlignment="1">
      <alignment horizontal="center" vertical="center"/>
    </xf>
    <xf numFmtId="43" fontId="24" fillId="0" borderId="56" xfId="3" applyNumberFormat="1" applyFont="1" applyBorder="1" applyAlignment="1">
      <alignment horizontal="center" vertical="center"/>
    </xf>
    <xf numFmtId="43" fontId="24" fillId="39" borderId="57" xfId="3" applyNumberFormat="1" applyFont="1" applyFill="1" applyBorder="1" applyAlignment="1">
      <alignment horizontal="center" vertical="center"/>
    </xf>
    <xf numFmtId="43" fontId="24" fillId="36" borderId="22" xfId="3" applyNumberFormat="1" applyFont="1" applyFill="1" applyBorder="1" applyAlignment="1">
      <alignment horizontal="center" vertical="center"/>
    </xf>
    <xf numFmtId="43" fontId="24" fillId="36" borderId="23" xfId="3" applyNumberFormat="1" applyFont="1" applyFill="1" applyBorder="1" applyAlignment="1">
      <alignment horizontal="center" vertical="center"/>
    </xf>
    <xf numFmtId="10" fontId="24" fillId="33" borderId="0" xfId="4" applyNumberFormat="1" applyFont="1" applyFill="1" applyBorder="1" applyAlignment="1">
      <alignment horizontal="center" vertical="center"/>
    </xf>
    <xf numFmtId="43" fontId="24" fillId="0" borderId="0" xfId="3" applyNumberFormat="1" applyFont="1" applyBorder="1" applyAlignment="1">
      <alignment horizontal="center" vertical="center"/>
    </xf>
    <xf numFmtId="43" fontId="14" fillId="0" borderId="0" xfId="3" applyNumberFormat="1" applyFont="1" applyBorder="1" applyAlignment="1">
      <alignment horizontal="center" vertical="center"/>
    </xf>
    <xf numFmtId="43" fontId="24" fillId="0" borderId="42" xfId="3" applyNumberFormat="1" applyFont="1" applyBorder="1" applyAlignment="1">
      <alignment horizontal="center" vertical="center"/>
    </xf>
    <xf numFmtId="43" fontId="24" fillId="0" borderId="44" xfId="3" applyNumberFormat="1" applyFont="1" applyBorder="1" applyAlignment="1">
      <alignment horizontal="center" vertical="center"/>
    </xf>
    <xf numFmtId="43" fontId="24" fillId="0" borderId="15" xfId="3" applyNumberFormat="1" applyFont="1" applyBorder="1" applyAlignment="1">
      <alignment horizontal="center" vertical="center"/>
    </xf>
    <xf numFmtId="0" fontId="1" fillId="39" borderId="58" xfId="2" applyFont="1" applyFill="1" applyBorder="1" applyAlignment="1">
      <alignment wrapText="1"/>
    </xf>
    <xf numFmtId="43" fontId="24" fillId="0" borderId="27" xfId="3" applyNumberFormat="1" applyFont="1" applyBorder="1" applyAlignment="1">
      <alignment horizontal="center" vertical="center"/>
    </xf>
    <xf numFmtId="43" fontId="24" fillId="0" borderId="59" xfId="3" applyNumberFormat="1" applyFont="1" applyBorder="1" applyAlignment="1">
      <alignment horizontal="center" vertical="center"/>
    </xf>
    <xf numFmtId="0" fontId="1" fillId="0" borderId="0" xfId="2" applyFont="1" applyBorder="1" applyAlignment="1">
      <alignment wrapText="1"/>
    </xf>
    <xf numFmtId="0" fontId="16" fillId="0" borderId="0" xfId="2" applyFont="1"/>
    <xf numFmtId="0" fontId="1" fillId="0" borderId="0" xfId="2" applyFont="1" applyAlignment="1">
      <alignment horizontal="left" vertical="top" wrapText="1"/>
    </xf>
    <xf numFmtId="0" fontId="16" fillId="34" borderId="35" xfId="2" applyFont="1" applyFill="1" applyBorder="1" applyAlignment="1">
      <alignment horizontal="center" vertical="top"/>
    </xf>
    <xf numFmtId="0" fontId="16" fillId="34" borderId="36" xfId="2" applyFont="1" applyFill="1" applyBorder="1" applyAlignment="1">
      <alignment horizontal="center" vertical="top"/>
    </xf>
    <xf numFmtId="0" fontId="28" fillId="0" borderId="0" xfId="2" applyFont="1" applyBorder="1" applyAlignment="1">
      <alignment horizontal="left" vertical="top" wrapText="1"/>
    </xf>
    <xf numFmtId="0" fontId="16" fillId="0" borderId="0" xfId="2" applyFont="1" applyBorder="1" applyAlignment="1">
      <alignment horizontal="center" vertical="top" wrapText="1"/>
    </xf>
    <xf numFmtId="0" fontId="25" fillId="0" borderId="0" xfId="2" applyFont="1" applyBorder="1" applyAlignment="1">
      <alignment horizontal="center" vertical="top" wrapText="1"/>
    </xf>
    <xf numFmtId="0" fontId="23" fillId="0" borderId="0" xfId="2" applyFont="1" applyAlignment="1">
      <alignment horizontal="left" vertical="top"/>
    </xf>
    <xf numFmtId="0" fontId="16" fillId="34" borderId="11" xfId="2" applyFont="1" applyFill="1" applyBorder="1" applyAlignment="1">
      <alignment horizontal="center"/>
    </xf>
    <xf numFmtId="0" fontId="16" fillId="34" borderId="12" xfId="2" applyFont="1" applyFill="1" applyBorder="1" applyAlignment="1">
      <alignment horizontal="center"/>
    </xf>
    <xf numFmtId="0" fontId="16" fillId="34" borderId="13" xfId="2" applyFont="1" applyFill="1" applyBorder="1" applyAlignment="1">
      <alignment horizontal="center"/>
    </xf>
    <xf numFmtId="0" fontId="16" fillId="34" borderId="14" xfId="2" applyFont="1" applyFill="1" applyBorder="1" applyAlignment="1">
      <alignment horizontal="left" vertical="center"/>
    </xf>
    <xf numFmtId="0" fontId="16" fillId="34" borderId="0" xfId="2" applyFont="1" applyFill="1" applyBorder="1" applyAlignment="1">
      <alignment horizontal="left" vertical="center"/>
    </xf>
    <xf numFmtId="0" fontId="1" fillId="34" borderId="34" xfId="2" applyFont="1" applyFill="1" applyBorder="1" applyAlignment="1">
      <alignment vertical="top" wrapText="1"/>
    </xf>
    <xf numFmtId="0" fontId="1" fillId="34" borderId="35" xfId="2" applyFont="1" applyFill="1" applyBorder="1" applyAlignment="1">
      <alignment vertical="top" wrapText="1"/>
    </xf>
    <xf numFmtId="0" fontId="16" fillId="0" borderId="26" xfId="2" applyFont="1" applyBorder="1" applyAlignment="1">
      <alignment vertical="top" wrapText="1"/>
    </xf>
    <xf numFmtId="0" fontId="16" fillId="0" borderId="27" xfId="2" applyFont="1" applyBorder="1" applyAlignment="1">
      <alignment vertical="top" wrapText="1"/>
    </xf>
    <xf numFmtId="0" fontId="1" fillId="0" borderId="0" xfId="2" applyFont="1" applyBorder="1" applyAlignment="1">
      <alignment horizontal="left" vertical="top" wrapText="1"/>
    </xf>
    <xf numFmtId="164" fontId="23" fillId="33" borderId="14" xfId="3" applyNumberFormat="1" applyFont="1" applyFill="1" applyBorder="1" applyAlignment="1">
      <alignment horizontal="center" vertical="top"/>
    </xf>
    <xf numFmtId="164" fontId="23" fillId="33" borderId="0" xfId="3" applyNumberFormat="1" applyFont="1" applyFill="1" applyBorder="1" applyAlignment="1">
      <alignment horizontal="center" vertical="top"/>
    </xf>
    <xf numFmtId="164" fontId="23" fillId="33" borderId="15" xfId="3" applyNumberFormat="1" applyFont="1" applyFill="1" applyBorder="1" applyAlignment="1">
      <alignment horizontal="center" vertical="top"/>
    </xf>
    <xf numFmtId="0" fontId="16" fillId="34" borderId="14" xfId="2" applyFont="1" applyFill="1" applyBorder="1" applyAlignment="1">
      <alignment horizontal="center" vertical="top"/>
    </xf>
    <xf numFmtId="0" fontId="16" fillId="34" borderId="0" xfId="2" applyFont="1" applyFill="1" applyBorder="1" applyAlignment="1">
      <alignment horizontal="center" vertical="top"/>
    </xf>
    <xf numFmtId="0" fontId="16" fillId="34" borderId="15" xfId="2" applyFont="1" applyFill="1" applyBorder="1" applyAlignment="1">
      <alignment horizontal="center" vertical="top"/>
    </xf>
    <xf numFmtId="0" fontId="16" fillId="34" borderId="21" xfId="2" applyFont="1" applyFill="1" applyBorder="1" applyAlignment="1">
      <alignment horizontal="center" vertical="center"/>
    </xf>
    <xf numFmtId="0" fontId="16" fillId="34" borderId="22" xfId="2" applyFont="1" applyFill="1" applyBorder="1" applyAlignment="1">
      <alignment horizontal="center" vertical="center"/>
    </xf>
    <xf numFmtId="0" fontId="16" fillId="34" borderId="23" xfId="2" applyFont="1" applyFill="1" applyBorder="1" applyAlignment="1">
      <alignment horizontal="center" vertical="center"/>
    </xf>
    <xf numFmtId="0" fontId="25" fillId="0" borderId="0" xfId="2" applyFont="1" applyBorder="1" applyAlignment="1">
      <alignment horizontal="center"/>
    </xf>
    <xf numFmtId="164" fontId="23" fillId="33" borderId="14" xfId="3" applyNumberFormat="1" applyFont="1" applyFill="1" applyBorder="1" applyAlignment="1">
      <alignment horizontal="center"/>
    </xf>
    <xf numFmtId="164" fontId="23" fillId="33" borderId="0" xfId="3" applyNumberFormat="1" applyFont="1" applyFill="1" applyBorder="1" applyAlignment="1">
      <alignment horizontal="center"/>
    </xf>
    <xf numFmtId="164" fontId="23" fillId="33" borderId="15" xfId="3" applyNumberFormat="1" applyFont="1" applyFill="1" applyBorder="1" applyAlignment="1">
      <alignment horizontal="center"/>
    </xf>
    <xf numFmtId="0" fontId="22" fillId="0" borderId="0" xfId="2" applyFont="1" applyAlignment="1">
      <alignment horizontal="center" vertical="top"/>
    </xf>
    <xf numFmtId="0" fontId="16" fillId="36" borderId="11" xfId="2" applyFont="1" applyFill="1" applyBorder="1" applyAlignment="1">
      <alignment horizontal="center" vertical="top"/>
    </xf>
    <xf numFmtId="0" fontId="16" fillId="36" borderId="12" xfId="2" applyFont="1" applyFill="1" applyBorder="1" applyAlignment="1">
      <alignment horizontal="center" vertical="top"/>
    </xf>
    <xf numFmtId="0" fontId="16" fillId="36" borderId="13" xfId="2" applyFont="1" applyFill="1" applyBorder="1" applyAlignment="1">
      <alignment horizontal="center" vertical="top"/>
    </xf>
    <xf numFmtId="0" fontId="1" fillId="0" borderId="0" xfId="2" applyFont="1" applyAlignment="1">
      <alignment horizontal="left" vertical="top"/>
    </xf>
    <xf numFmtId="49" fontId="23" fillId="0" borderId="0" xfId="3" applyNumberFormat="1" applyFont="1" applyBorder="1" applyAlignment="1">
      <alignment horizontal="left" vertical="top" wrapText="1"/>
    </xf>
    <xf numFmtId="0" fontId="21" fillId="0" borderId="0" xfId="1" applyFont="1" applyAlignment="1">
      <alignment horizontal="center"/>
    </xf>
  </cellXfs>
  <cellStyles count="81">
    <cellStyle name="$" xfId="6"/>
    <cellStyle name="$.00" xfId="7"/>
    <cellStyle name="$_9. Rev2Cost_GDPIPI" xfId="8"/>
    <cellStyle name="$_lists" xfId="9"/>
    <cellStyle name="$_lists_4. Current Monthly Fixed Charge" xfId="10"/>
    <cellStyle name="$_Sheet4" xfId="11"/>
    <cellStyle name="$M" xfId="12"/>
    <cellStyle name="$M.00" xfId="13"/>
    <cellStyle name="$M_9. Rev2Cost_GDPIPI" xfId="14"/>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2" xfId="5"/>
    <cellStyle name="Comma 3" xfId="42"/>
    <cellStyle name="Comma 3 2" xfId="3"/>
    <cellStyle name="Comma 4" xfId="43"/>
    <cellStyle name="Comma0" xfId="44"/>
    <cellStyle name="Currency 2" xfId="45"/>
    <cellStyle name="Currency 3" xfId="46"/>
    <cellStyle name="Currency0" xfId="47"/>
    <cellStyle name="Date" xfId="48"/>
    <cellStyle name="Explanatory Text 2" xfId="49"/>
    <cellStyle name="Fixed" xfId="50"/>
    <cellStyle name="Good 2" xfId="51"/>
    <cellStyle name="Grey" xfId="52"/>
    <cellStyle name="Heading 1 2" xfId="53"/>
    <cellStyle name="Heading 2 2" xfId="54"/>
    <cellStyle name="Heading 3 2" xfId="55"/>
    <cellStyle name="Heading 4 2" xfId="56"/>
    <cellStyle name="Input [yellow]" xfId="57"/>
    <cellStyle name="Input 2" xfId="58"/>
    <cellStyle name="Linked Cell 2" xfId="59"/>
    <cellStyle name="M" xfId="60"/>
    <cellStyle name="M.00" xfId="61"/>
    <cellStyle name="M_9. Rev2Cost_GDPIPI" xfId="62"/>
    <cellStyle name="M_lists" xfId="63"/>
    <cellStyle name="M_lists_4. Current Monthly Fixed Charge" xfId="64"/>
    <cellStyle name="M_Sheet4" xfId="65"/>
    <cellStyle name="Neutral 2" xfId="66"/>
    <cellStyle name="Normal" xfId="0" builtinId="0"/>
    <cellStyle name="Normal - Style1" xfId="67"/>
    <cellStyle name="Normal 2" xfId="1"/>
    <cellStyle name="Normal 3" xfId="68"/>
    <cellStyle name="Normal 4" xfId="69"/>
    <cellStyle name="Normal 5" xfId="70"/>
    <cellStyle name="Normal 5 2" xfId="2"/>
    <cellStyle name="Normal 6" xfId="71"/>
    <cellStyle name="Note 2" xfId="72"/>
    <cellStyle name="Output 2" xfId="73"/>
    <cellStyle name="Percent [2]" xfId="74"/>
    <cellStyle name="Percent 2" xfId="75"/>
    <cellStyle name="Percent 3" xfId="76"/>
    <cellStyle name="Percent 3 2" xfId="4"/>
    <cellStyle name="Percent 4" xfId="77"/>
    <cellStyle name="Title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2015_Filing_Requirements_Chapter2_Appendices%20for%20Appendix%20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t="str">
            <v>EB-2014-0113</v>
          </cell>
        </row>
        <row r="26">
          <cell r="E2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39"/>
  <sheetViews>
    <sheetView showGridLines="0" tabSelected="1" zoomScaleNormal="100" workbookViewId="0">
      <selection activeCell="H63" sqref="H63:H68"/>
    </sheetView>
  </sheetViews>
  <sheetFormatPr defaultRowHeight="15" x14ac:dyDescent="0.25"/>
  <cols>
    <col min="1" max="1" width="25.42578125" style="4" customWidth="1"/>
    <col min="2" max="8" width="15.140625" style="4" customWidth="1"/>
    <col min="9" max="9" width="9.140625" style="4" customWidth="1"/>
    <col min="10" max="12" width="9.140625" style="4" hidden="1" customWidth="1"/>
    <col min="13" max="14" width="0" style="4" hidden="1" customWidth="1"/>
    <col min="15" max="16384" width="9.140625" style="4"/>
  </cols>
  <sheetData>
    <row r="1" spans="1:10" s="1" customFormat="1" ht="12.75" customHeight="1" x14ac:dyDescent="0.25">
      <c r="G1" s="2" t="s">
        <v>2</v>
      </c>
      <c r="H1" s="3" t="str">
        <f>EBNUMBER</f>
        <v>EB-2014-0113</v>
      </c>
      <c r="I1" s="4"/>
      <c r="J1" s="3"/>
    </row>
    <row r="2" spans="1:10" s="1" customFormat="1" ht="12.75" customHeight="1" x14ac:dyDescent="0.25">
      <c r="G2" s="2" t="s">
        <v>3</v>
      </c>
      <c r="H2" s="5">
        <v>3</v>
      </c>
      <c r="I2" s="4"/>
      <c r="J2" s="6"/>
    </row>
    <row r="3" spans="1:10" s="1" customFormat="1" ht="12.75" customHeight="1" x14ac:dyDescent="0.25">
      <c r="G3" s="2" t="s">
        <v>4</v>
      </c>
      <c r="H3" s="5">
        <v>2</v>
      </c>
      <c r="I3" s="4"/>
      <c r="J3" s="6"/>
    </row>
    <row r="4" spans="1:10" s="1" customFormat="1" ht="12.75" customHeight="1" x14ac:dyDescent="0.25">
      <c r="G4" s="2" t="s">
        <v>5</v>
      </c>
      <c r="H4" s="5">
        <v>2</v>
      </c>
      <c r="I4" s="4"/>
      <c r="J4" s="6"/>
    </row>
    <row r="5" spans="1:10" s="1" customFormat="1" ht="12.75" customHeight="1" x14ac:dyDescent="0.25">
      <c r="G5" s="2" t="s">
        <v>6</v>
      </c>
      <c r="H5" s="7"/>
      <c r="I5" s="4"/>
      <c r="J5" s="8"/>
    </row>
    <row r="6" spans="1:10" s="1" customFormat="1" ht="12.75" customHeight="1" x14ac:dyDescent="0.25">
      <c r="G6" s="2"/>
      <c r="H6" s="3"/>
      <c r="I6" s="4"/>
      <c r="J6" s="8"/>
    </row>
    <row r="7" spans="1:10" s="1" customFormat="1" ht="12.75" customHeight="1" x14ac:dyDescent="0.25">
      <c r="G7" s="2" t="s">
        <v>7</v>
      </c>
      <c r="H7" s="9">
        <v>41904</v>
      </c>
      <c r="I7" s="4"/>
      <c r="J7" s="8"/>
    </row>
    <row r="8" spans="1:10" s="1" customFormat="1" ht="12.75" x14ac:dyDescent="0.2">
      <c r="G8" s="10"/>
    </row>
    <row r="9" spans="1:10" s="1" customFormat="1" ht="18" x14ac:dyDescent="0.25">
      <c r="A9" s="193" t="s">
        <v>8</v>
      </c>
      <c r="B9" s="193"/>
      <c r="C9" s="193"/>
      <c r="D9" s="193"/>
      <c r="E9" s="193"/>
      <c r="F9" s="193"/>
      <c r="G9" s="193"/>
      <c r="H9" s="193"/>
    </row>
    <row r="10" spans="1:10" s="1" customFormat="1" ht="18" x14ac:dyDescent="0.25">
      <c r="A10" s="193" t="s">
        <v>9</v>
      </c>
      <c r="B10" s="193"/>
      <c r="C10" s="193"/>
      <c r="D10" s="193"/>
      <c r="E10" s="193"/>
      <c r="F10" s="193"/>
      <c r="G10" s="193"/>
      <c r="H10" s="193"/>
    </row>
    <row r="11" spans="1:10" ht="12" customHeight="1" x14ac:dyDescent="0.25"/>
    <row r="12" spans="1:10" ht="57" customHeight="1" x14ac:dyDescent="0.25">
      <c r="A12" s="157" t="s">
        <v>10</v>
      </c>
      <c r="B12" s="157"/>
      <c r="C12" s="157"/>
      <c r="D12" s="157"/>
      <c r="E12" s="157"/>
      <c r="F12" s="157"/>
      <c r="G12" s="157"/>
      <c r="H12" s="157"/>
    </row>
    <row r="13" spans="1:10" ht="12" customHeight="1" x14ac:dyDescent="0.25"/>
    <row r="14" spans="1:10" ht="77.25" customHeight="1" x14ac:dyDescent="0.25">
      <c r="A14" s="157" t="s">
        <v>11</v>
      </c>
      <c r="B14" s="157"/>
      <c r="C14" s="157"/>
      <c r="D14" s="157"/>
      <c r="E14" s="157"/>
      <c r="F14" s="157"/>
      <c r="G14" s="157"/>
      <c r="H14" s="157"/>
    </row>
    <row r="15" spans="1:10" ht="12" customHeight="1" x14ac:dyDescent="0.25"/>
    <row r="16" spans="1:10" ht="77.25" customHeight="1" x14ac:dyDescent="0.25">
      <c r="A16" s="157" t="s">
        <v>12</v>
      </c>
      <c r="B16" s="157"/>
      <c r="C16" s="157"/>
      <c r="D16" s="157"/>
      <c r="E16" s="157"/>
      <c r="F16" s="157"/>
      <c r="G16" s="157"/>
      <c r="H16" s="157"/>
    </row>
    <row r="17" spans="1:8" ht="12" customHeight="1" x14ac:dyDescent="0.25"/>
    <row r="18" spans="1:8" ht="61.5" customHeight="1" x14ac:dyDescent="0.25">
      <c r="A18" s="157" t="s">
        <v>13</v>
      </c>
      <c r="B18" s="157"/>
      <c r="C18" s="157"/>
      <c r="D18" s="157"/>
      <c r="E18" s="157"/>
      <c r="F18" s="157"/>
      <c r="G18" s="157"/>
      <c r="H18" s="157"/>
    </row>
    <row r="19" spans="1:8" ht="12" customHeight="1" x14ac:dyDescent="0.25"/>
    <row r="20" spans="1:8" ht="18.75" x14ac:dyDescent="0.25">
      <c r="A20" s="187" t="s">
        <v>14</v>
      </c>
      <c r="B20" s="187"/>
      <c r="C20" s="187"/>
      <c r="D20" s="187"/>
      <c r="E20" s="187"/>
      <c r="F20" s="187"/>
      <c r="G20" s="187"/>
      <c r="H20" s="187"/>
    </row>
    <row r="21" spans="1:8" ht="12" customHeight="1" x14ac:dyDescent="0.25"/>
    <row r="22" spans="1:8" x14ac:dyDescent="0.25">
      <c r="A22" s="191" t="s">
        <v>15</v>
      </c>
      <c r="B22" s="191"/>
      <c r="C22" s="191"/>
      <c r="D22" s="191"/>
      <c r="E22" s="191"/>
      <c r="F22" s="191"/>
      <c r="G22" s="191"/>
      <c r="H22" s="191"/>
    </row>
    <row r="23" spans="1:8" x14ac:dyDescent="0.25">
      <c r="A23" s="11"/>
      <c r="B23" s="11"/>
      <c r="C23" s="11"/>
      <c r="D23" s="11"/>
      <c r="E23" s="11"/>
      <c r="F23" s="11"/>
    </row>
    <row r="24" spans="1:8" ht="28.5" customHeight="1" x14ac:dyDescent="0.25">
      <c r="A24" s="192" t="s">
        <v>16</v>
      </c>
      <c r="B24" s="192"/>
      <c r="C24" s="192"/>
      <c r="D24" s="192"/>
      <c r="E24" s="192"/>
      <c r="F24" s="192"/>
      <c r="G24" s="192"/>
      <c r="H24" s="192"/>
    </row>
    <row r="25" spans="1:8" ht="12" customHeight="1" x14ac:dyDescent="0.25">
      <c r="A25" s="11"/>
      <c r="B25" s="11"/>
      <c r="C25" s="11"/>
      <c r="D25" s="11"/>
      <c r="E25" s="11"/>
      <c r="F25" s="11"/>
    </row>
    <row r="26" spans="1:8" ht="28.5" customHeight="1" x14ac:dyDescent="0.25">
      <c r="A26" s="192" t="s">
        <v>17</v>
      </c>
      <c r="B26" s="192"/>
      <c r="C26" s="192"/>
      <c r="D26" s="192"/>
      <c r="E26" s="192"/>
      <c r="F26" s="192"/>
      <c r="G26" s="192"/>
      <c r="H26" s="192"/>
    </row>
    <row r="27" spans="1:8" ht="12" customHeight="1" x14ac:dyDescent="0.25">
      <c r="A27" s="12"/>
      <c r="B27" s="13"/>
      <c r="C27" s="13"/>
      <c r="D27" s="13"/>
      <c r="E27" s="13"/>
      <c r="F27" s="13"/>
    </row>
    <row r="28" spans="1:8" ht="46.5" customHeight="1" x14ac:dyDescent="0.25">
      <c r="A28" s="192" t="s">
        <v>18</v>
      </c>
      <c r="B28" s="192"/>
      <c r="C28" s="192"/>
      <c r="D28" s="192"/>
      <c r="E28" s="192"/>
      <c r="F28" s="192"/>
      <c r="G28" s="192"/>
      <c r="H28" s="192"/>
    </row>
    <row r="29" spans="1:8" ht="12" customHeight="1" x14ac:dyDescent="0.25">
      <c r="A29" s="12"/>
      <c r="B29" s="13"/>
      <c r="C29" s="13"/>
      <c r="D29" s="13"/>
      <c r="E29" s="13"/>
      <c r="F29" s="13"/>
    </row>
    <row r="30" spans="1:8" ht="75" customHeight="1" x14ac:dyDescent="0.25">
      <c r="A30" s="192" t="s">
        <v>19</v>
      </c>
      <c r="B30" s="192"/>
      <c r="C30" s="192"/>
      <c r="D30" s="192"/>
      <c r="E30" s="192"/>
      <c r="F30" s="192"/>
      <c r="G30" s="192"/>
      <c r="H30" s="192"/>
    </row>
    <row r="31" spans="1:8" ht="12" customHeight="1" thickBot="1" x14ac:dyDescent="0.3">
      <c r="A31" s="14"/>
      <c r="B31" s="13"/>
      <c r="C31" s="13"/>
      <c r="D31" s="13"/>
      <c r="E31" s="13"/>
      <c r="F31" s="13"/>
    </row>
    <row r="32" spans="1:8" x14ac:dyDescent="0.25">
      <c r="A32" s="164" t="s">
        <v>20</v>
      </c>
      <c r="B32" s="165"/>
      <c r="C32" s="165"/>
      <c r="D32" s="165"/>
      <c r="E32" s="165"/>
      <c r="F32" s="166"/>
    </row>
    <row r="33" spans="1:14" x14ac:dyDescent="0.25">
      <c r="A33" s="184">
        <v>14920000</v>
      </c>
      <c r="B33" s="185"/>
      <c r="C33" s="185"/>
      <c r="D33" s="185"/>
      <c r="E33" s="185"/>
      <c r="F33" s="186"/>
    </row>
    <row r="34" spans="1:14" x14ac:dyDescent="0.25">
      <c r="A34" s="15"/>
      <c r="B34" s="16">
        <v>2011</v>
      </c>
      <c r="C34" s="16">
        <v>2012</v>
      </c>
      <c r="D34" s="16">
        <v>2013</v>
      </c>
      <c r="E34" s="16">
        <v>2014</v>
      </c>
      <c r="F34" s="17" t="s">
        <v>21</v>
      </c>
      <c r="K34" s="4">
        <f>B34</f>
        <v>2011</v>
      </c>
      <c r="L34" s="4">
        <f>C34</f>
        <v>2012</v>
      </c>
      <c r="M34" s="4">
        <f>D34</f>
        <v>2013</v>
      </c>
      <c r="N34" s="4">
        <f>E34</f>
        <v>2014</v>
      </c>
    </row>
    <row r="35" spans="1:14" x14ac:dyDescent="0.25">
      <c r="A35" s="18" t="s">
        <v>22</v>
      </c>
      <c r="B35" s="19">
        <f>B41/$F$45</f>
        <v>8.3536193029490627E-2</v>
      </c>
      <c r="C35" s="19">
        <f t="shared" ref="C35:E38" si="0">C41/$F$45</f>
        <v>8.310991957104559E-2</v>
      </c>
      <c r="D35" s="19">
        <f t="shared" si="0"/>
        <v>8.310991957104559E-2</v>
      </c>
      <c r="E35" s="20">
        <f t="shared" si="0"/>
        <v>7.774798927613942E-2</v>
      </c>
      <c r="F35" s="21">
        <f>SUM(B35:E35)</f>
        <v>0.32750402144772123</v>
      </c>
      <c r="J35" s="4" t="str">
        <f>A35</f>
        <v>2011 CDM Programs</v>
      </c>
      <c r="K35" s="22">
        <f>50%</f>
        <v>0.5</v>
      </c>
      <c r="L35" s="23">
        <v>1</v>
      </c>
      <c r="M35" s="24">
        <v>1</v>
      </c>
      <c r="N35" s="24">
        <v>1</v>
      </c>
    </row>
    <row r="36" spans="1:14" x14ac:dyDescent="0.25">
      <c r="A36" s="18" t="s">
        <v>23</v>
      </c>
      <c r="B36" s="25"/>
      <c r="C36" s="19">
        <f t="shared" si="0"/>
        <v>0.11819490616621986</v>
      </c>
      <c r="D36" s="19">
        <f t="shared" si="0"/>
        <v>0.11796246648793567</v>
      </c>
      <c r="E36" s="20">
        <f t="shared" si="0"/>
        <v>0.11662198391420912</v>
      </c>
      <c r="F36" s="21">
        <f t="shared" ref="F36:F38" si="1">SUM(B36:E36)</f>
        <v>0.35277935656836468</v>
      </c>
      <c r="J36" s="4" t="str">
        <f>A36</f>
        <v>2012 CDM Programs</v>
      </c>
      <c r="L36" s="23">
        <v>0.5</v>
      </c>
      <c r="M36" s="24">
        <v>1</v>
      </c>
      <c r="N36" s="24">
        <v>1</v>
      </c>
    </row>
    <row r="37" spans="1:14" x14ac:dyDescent="0.25">
      <c r="A37" s="18" t="s">
        <v>24</v>
      </c>
      <c r="B37" s="25"/>
      <c r="C37" s="25"/>
      <c r="D37" s="19">
        <f t="shared" si="0"/>
        <v>0.10657220732797142</v>
      </c>
      <c r="E37" s="20">
        <f t="shared" si="0"/>
        <v>0.10657220732797142</v>
      </c>
      <c r="F37" s="21">
        <f t="shared" si="1"/>
        <v>0.21314441465594283</v>
      </c>
      <c r="J37" s="4" t="str">
        <f>A37</f>
        <v>2013 CDM Programs</v>
      </c>
      <c r="M37" s="24">
        <v>0.5</v>
      </c>
      <c r="N37" s="24">
        <v>1</v>
      </c>
    </row>
    <row r="38" spans="1:14" ht="15.75" thickBot="1" x14ac:dyDescent="0.3">
      <c r="A38" s="26" t="s">
        <v>25</v>
      </c>
      <c r="B38" s="27"/>
      <c r="C38" s="27"/>
      <c r="D38" s="27"/>
      <c r="E38" s="28">
        <f t="shared" si="0"/>
        <v>0.10657220732797133</v>
      </c>
      <c r="F38" s="29">
        <f t="shared" si="1"/>
        <v>0.10657220732797133</v>
      </c>
      <c r="J38" s="4" t="str">
        <f>A38</f>
        <v>2014 CDM Programs</v>
      </c>
      <c r="N38" s="24">
        <v>0.5</v>
      </c>
    </row>
    <row r="39" spans="1:14" ht="15.75" thickTop="1" x14ac:dyDescent="0.25">
      <c r="A39" s="30" t="s">
        <v>26</v>
      </c>
      <c r="B39" s="31">
        <f>SUM(B35:B38)</f>
        <v>8.3536193029490627E-2</v>
      </c>
      <c r="C39" s="31">
        <f t="shared" ref="C39:E39" si="2">SUM(C35:C38)</f>
        <v>0.20130482573726544</v>
      </c>
      <c r="D39" s="31">
        <f t="shared" si="2"/>
        <v>0.30764459338695266</v>
      </c>
      <c r="E39" s="32">
        <f t="shared" si="2"/>
        <v>0.40751438784629129</v>
      </c>
      <c r="F39" s="33">
        <f>SUM(B39:E39)</f>
        <v>1</v>
      </c>
    </row>
    <row r="40" spans="1:14" ht="12" customHeight="1" x14ac:dyDescent="0.25">
      <c r="A40" s="180" t="s">
        <v>27</v>
      </c>
      <c r="B40" s="181"/>
      <c r="C40" s="181"/>
      <c r="D40" s="181"/>
      <c r="E40" s="181"/>
      <c r="F40" s="182"/>
    </row>
    <row r="41" spans="1:14" x14ac:dyDescent="0.25">
      <c r="A41" s="18" t="s">
        <v>22</v>
      </c>
      <c r="B41" s="34">
        <v>1246360</v>
      </c>
      <c r="C41" s="34">
        <v>1240000</v>
      </c>
      <c r="D41" s="34">
        <v>1240000</v>
      </c>
      <c r="E41" s="35">
        <v>1160000</v>
      </c>
      <c r="F41" s="36">
        <f>SUM(B41:E41)</f>
        <v>4886360</v>
      </c>
    </row>
    <row r="42" spans="1:14" x14ac:dyDescent="0.25">
      <c r="A42" s="18" t="s">
        <v>23</v>
      </c>
      <c r="B42" s="37"/>
      <c r="C42" s="38">
        <v>1763468</v>
      </c>
      <c r="D42" s="38">
        <v>1760000</v>
      </c>
      <c r="E42" s="39">
        <v>1740000</v>
      </c>
      <c r="F42" s="36">
        <f t="shared" ref="F42:F44" si="3">SUM(B42:E42)</f>
        <v>5263468</v>
      </c>
    </row>
    <row r="43" spans="1:14" x14ac:dyDescent="0.25">
      <c r="A43" s="18" t="s">
        <v>24</v>
      </c>
      <c r="B43" s="37"/>
      <c r="C43" s="37"/>
      <c r="D43" s="38">
        <v>1590057.3333333333</v>
      </c>
      <c r="E43" s="39">
        <v>1590057.3333333333</v>
      </c>
      <c r="F43" s="36">
        <f t="shared" si="3"/>
        <v>3180114.6666666665</v>
      </c>
    </row>
    <row r="44" spans="1:14" ht="15.75" thickBot="1" x14ac:dyDescent="0.3">
      <c r="A44" s="26" t="s">
        <v>25</v>
      </c>
      <c r="B44" s="40"/>
      <c r="C44" s="40"/>
      <c r="D44" s="40"/>
      <c r="E44" s="41">
        <f>MAX(0,A33-SUM(B41:E43))</f>
        <v>1590057.3333333321</v>
      </c>
      <c r="F44" s="42">
        <f t="shared" si="3"/>
        <v>1590057.3333333321</v>
      </c>
    </row>
    <row r="45" spans="1:14" ht="16.5" thickTop="1" thickBot="1" x14ac:dyDescent="0.3">
      <c r="A45" s="43" t="s">
        <v>26</v>
      </c>
      <c r="B45" s="44">
        <f>SUM(B41:B44)</f>
        <v>1246360</v>
      </c>
      <c r="C45" s="44">
        <f t="shared" ref="C45:E45" si="4">SUM(C41:C44)</f>
        <v>3003468</v>
      </c>
      <c r="D45" s="44">
        <f t="shared" si="4"/>
        <v>4590057.333333333</v>
      </c>
      <c r="E45" s="45">
        <f t="shared" si="4"/>
        <v>6080114.6666666651</v>
      </c>
      <c r="F45" s="46">
        <f>SUM(F41:F44)</f>
        <v>14919999.999999998</v>
      </c>
    </row>
    <row r="46" spans="1:14" ht="12" customHeight="1" x14ac:dyDescent="0.25">
      <c r="A46" s="47"/>
      <c r="B46" s="48"/>
      <c r="C46" s="48"/>
      <c r="D46" s="48"/>
      <c r="E46" s="48"/>
      <c r="F46" s="48"/>
    </row>
    <row r="47" spans="1:14" ht="18.75" x14ac:dyDescent="0.25">
      <c r="A47" s="187" t="s">
        <v>28</v>
      </c>
      <c r="B47" s="187"/>
      <c r="C47" s="187"/>
      <c r="D47" s="187"/>
      <c r="E47" s="187"/>
      <c r="F47" s="187"/>
    </row>
    <row r="48" spans="1:14" x14ac:dyDescent="0.25">
      <c r="A48" s="47"/>
      <c r="B48" s="48"/>
      <c r="C48" s="48"/>
      <c r="D48" s="48"/>
      <c r="E48" s="48"/>
      <c r="F48" s="48"/>
    </row>
    <row r="49" spans="1:8" ht="78.75" customHeight="1" x14ac:dyDescent="0.25">
      <c r="A49" s="173" t="s">
        <v>29</v>
      </c>
      <c r="B49" s="173"/>
      <c r="C49" s="173"/>
      <c r="D49" s="173"/>
      <c r="E49" s="173"/>
      <c r="F49" s="173"/>
      <c r="G49" s="173"/>
      <c r="H49" s="173"/>
    </row>
    <row r="50" spans="1:8" ht="15.75" thickBot="1" x14ac:dyDescent="0.3">
      <c r="A50" s="47"/>
      <c r="B50" s="48"/>
      <c r="C50" s="48"/>
      <c r="D50" s="48"/>
      <c r="E50" s="48"/>
      <c r="F50" s="48"/>
    </row>
    <row r="51" spans="1:8" x14ac:dyDescent="0.25">
      <c r="A51" s="188" t="s">
        <v>30</v>
      </c>
      <c r="B51" s="189"/>
      <c r="C51" s="189"/>
      <c r="D51" s="189"/>
      <c r="E51" s="189"/>
      <c r="F51" s="189"/>
      <c r="G51" s="189"/>
      <c r="H51" s="190"/>
    </row>
    <row r="52" spans="1:8" x14ac:dyDescent="0.25">
      <c r="A52" s="174">
        <v>18227000</v>
      </c>
      <c r="B52" s="175"/>
      <c r="C52" s="175"/>
      <c r="D52" s="175"/>
      <c r="E52" s="175"/>
      <c r="F52" s="175"/>
      <c r="G52" s="175"/>
      <c r="H52" s="176"/>
    </row>
    <row r="53" spans="1:8" x14ac:dyDescent="0.25">
      <c r="A53" s="49"/>
      <c r="B53" s="50">
        <v>2015</v>
      </c>
      <c r="C53" s="50">
        <v>2016</v>
      </c>
      <c r="D53" s="50">
        <v>2017</v>
      </c>
      <c r="E53" s="50">
        <v>2018</v>
      </c>
      <c r="F53" s="50">
        <v>2019</v>
      </c>
      <c r="G53" s="50">
        <v>2020</v>
      </c>
      <c r="H53" s="51" t="s">
        <v>21</v>
      </c>
    </row>
    <row r="54" spans="1:8" x14ac:dyDescent="0.25">
      <c r="A54" s="177" t="s">
        <v>31</v>
      </c>
      <c r="B54" s="178"/>
      <c r="C54" s="178"/>
      <c r="D54" s="178"/>
      <c r="E54" s="178"/>
      <c r="F54" s="178"/>
      <c r="G54" s="178"/>
      <c r="H54" s="179"/>
    </row>
    <row r="55" spans="1:8" x14ac:dyDescent="0.25">
      <c r="A55" s="18" t="s">
        <v>32</v>
      </c>
      <c r="B55" s="19">
        <f>B63/$H$69</f>
        <v>0.14999725681681023</v>
      </c>
      <c r="C55" s="52"/>
      <c r="D55" s="52"/>
      <c r="E55" s="52"/>
      <c r="F55" s="52"/>
      <c r="G55" s="53"/>
      <c r="H55" s="21">
        <f>SUM(B55:G55)</f>
        <v>0.14999725681681023</v>
      </c>
    </row>
    <row r="56" spans="1:8" x14ac:dyDescent="0.25">
      <c r="A56" s="18" t="s">
        <v>33</v>
      </c>
      <c r="B56" s="25"/>
      <c r="C56" s="19">
        <f t="shared" ref="C56:F59" si="5">C64/$H$69</f>
        <v>0.14001207000603499</v>
      </c>
      <c r="D56" s="52"/>
      <c r="E56" s="52"/>
      <c r="F56" s="52"/>
      <c r="G56" s="53"/>
      <c r="H56" s="21">
        <f>SUM(B56:G56)</f>
        <v>0.14001207000603499</v>
      </c>
    </row>
    <row r="57" spans="1:8" x14ac:dyDescent="0.25">
      <c r="A57" s="18" t="s">
        <v>34</v>
      </c>
      <c r="B57" s="25"/>
      <c r="C57" s="25"/>
      <c r="D57" s="19">
        <f t="shared" si="5"/>
        <v>0.15998244362758546</v>
      </c>
      <c r="E57" s="52"/>
      <c r="F57" s="52"/>
      <c r="G57" s="53"/>
      <c r="H57" s="21">
        <f>SUM(B57:G57)</f>
        <v>0.15998244362758546</v>
      </c>
    </row>
    <row r="58" spans="1:8" x14ac:dyDescent="0.25">
      <c r="A58" s="18" t="s">
        <v>35</v>
      </c>
      <c r="B58" s="25"/>
      <c r="C58" s="25"/>
      <c r="D58" s="19"/>
      <c r="E58" s="19">
        <f t="shared" si="5"/>
        <v>0.17002249410215614</v>
      </c>
      <c r="F58" s="52"/>
      <c r="G58" s="53"/>
      <c r="H58" s="21">
        <f>SUM(E58:G58)</f>
        <v>0.17002249410215614</v>
      </c>
    </row>
    <row r="59" spans="1:8" x14ac:dyDescent="0.25">
      <c r="A59" s="18" t="s">
        <v>36</v>
      </c>
      <c r="B59" s="25"/>
      <c r="C59" s="25"/>
      <c r="D59" s="19"/>
      <c r="E59" s="19"/>
      <c r="F59" s="19">
        <f t="shared" si="5"/>
        <v>0.18000768091293137</v>
      </c>
      <c r="G59" s="53"/>
      <c r="H59" s="21">
        <f>SUM(F59:G59)</f>
        <v>0.18000768091293137</v>
      </c>
    </row>
    <row r="60" spans="1:8" ht="15.75" thickBot="1" x14ac:dyDescent="0.3">
      <c r="A60" s="26" t="s">
        <v>37</v>
      </c>
      <c r="B60" s="27"/>
      <c r="C60" s="27"/>
      <c r="D60" s="27"/>
      <c r="E60" s="27"/>
      <c r="F60" s="27"/>
      <c r="G60" s="28">
        <f>G68/$H$69</f>
        <v>0.19997805453448181</v>
      </c>
      <c r="H60" s="29">
        <f>SUM(B60:G60)</f>
        <v>0.19997805453448181</v>
      </c>
    </row>
    <row r="61" spans="1:8" ht="15.75" thickTop="1" x14ac:dyDescent="0.25">
      <c r="A61" s="54" t="s">
        <v>26</v>
      </c>
      <c r="B61" s="55">
        <f>SUM(B55:B60)</f>
        <v>0.14999725681681023</v>
      </c>
      <c r="C61" s="55">
        <f>SUM(C55:C60)</f>
        <v>0.14001207000603499</v>
      </c>
      <c r="D61" s="55">
        <f>SUM(D55:D60)</f>
        <v>0.15998244362758546</v>
      </c>
      <c r="E61" s="55">
        <f>SUM(E55:E58)</f>
        <v>0.17002249410215614</v>
      </c>
      <c r="F61" s="55">
        <f>SUM(F55:F59)</f>
        <v>0.18000768091293137</v>
      </c>
      <c r="G61" s="56">
        <f>SUM(G55:G60)</f>
        <v>0.19997805453448181</v>
      </c>
      <c r="H61" s="57">
        <f>SUM(B61:G61)</f>
        <v>1</v>
      </c>
    </row>
    <row r="62" spans="1:8" ht="12" customHeight="1" x14ac:dyDescent="0.25">
      <c r="A62" s="180" t="s">
        <v>27</v>
      </c>
      <c r="B62" s="181"/>
      <c r="C62" s="181"/>
      <c r="D62" s="181"/>
      <c r="E62" s="181"/>
      <c r="F62" s="181"/>
      <c r="G62" s="181"/>
      <c r="H62" s="182"/>
    </row>
    <row r="63" spans="1:8" x14ac:dyDescent="0.25">
      <c r="A63" s="18" t="str">
        <f t="shared" ref="A63:A68" si="6">A55</f>
        <v>2015 CDM Programs</v>
      </c>
      <c r="B63" s="34">
        <v>2734000</v>
      </c>
      <c r="C63" s="58"/>
      <c r="D63" s="52"/>
      <c r="E63" s="58"/>
      <c r="F63" s="58"/>
      <c r="G63" s="59"/>
      <c r="H63" s="36">
        <f>SUM(B63:G63)</f>
        <v>2734000</v>
      </c>
    </row>
    <row r="64" spans="1:8" x14ac:dyDescent="0.25">
      <c r="A64" s="18" t="str">
        <f t="shared" si="6"/>
        <v>2016 CDM Programs</v>
      </c>
      <c r="B64" s="37"/>
      <c r="C64" s="38">
        <v>2552000</v>
      </c>
      <c r="D64" s="60"/>
      <c r="E64" s="60"/>
      <c r="F64" s="60"/>
      <c r="G64" s="61"/>
      <c r="H64" s="36">
        <f>SUM(B64:G64)</f>
        <v>2552000</v>
      </c>
    </row>
    <row r="65" spans="1:8" x14ac:dyDescent="0.25">
      <c r="A65" s="18" t="str">
        <f t="shared" si="6"/>
        <v>2017 CDM Programs</v>
      </c>
      <c r="B65" s="37"/>
      <c r="C65" s="37"/>
      <c r="D65" s="38">
        <v>2916000</v>
      </c>
      <c r="E65" s="60"/>
      <c r="F65" s="60"/>
      <c r="G65" s="61"/>
      <c r="H65" s="36">
        <f>SUM(B65:G65)</f>
        <v>2916000</v>
      </c>
    </row>
    <row r="66" spans="1:8" x14ac:dyDescent="0.25">
      <c r="A66" s="18" t="str">
        <f t="shared" si="6"/>
        <v>2018 CDM Programs</v>
      </c>
      <c r="B66" s="37"/>
      <c r="C66" s="37"/>
      <c r="D66" s="62"/>
      <c r="E66" s="34">
        <v>3099000</v>
      </c>
      <c r="F66" s="58"/>
      <c r="G66" s="59"/>
      <c r="H66" s="36">
        <f>SUM(E66:G66)</f>
        <v>3099000</v>
      </c>
    </row>
    <row r="67" spans="1:8" x14ac:dyDescent="0.25">
      <c r="A67" s="18" t="str">
        <f t="shared" si="6"/>
        <v>2019 CDM Programs</v>
      </c>
      <c r="B67" s="37"/>
      <c r="C67" s="37"/>
      <c r="D67" s="62"/>
      <c r="E67" s="62"/>
      <c r="F67" s="34">
        <v>3281000</v>
      </c>
      <c r="G67" s="59"/>
      <c r="H67" s="36">
        <f>SUM(F67:G67)</f>
        <v>3281000</v>
      </c>
    </row>
    <row r="68" spans="1:8" ht="15.75" thickBot="1" x14ac:dyDescent="0.3">
      <c r="A68" s="26" t="str">
        <f t="shared" si="6"/>
        <v>2020 CDM Programs</v>
      </c>
      <c r="B68" s="40"/>
      <c r="C68" s="40"/>
      <c r="D68" s="40"/>
      <c r="E68" s="40"/>
      <c r="F68" s="40"/>
      <c r="G68" s="63">
        <v>3645000</v>
      </c>
      <c r="H68" s="42">
        <f>SUM(B68:G68)</f>
        <v>3645000</v>
      </c>
    </row>
    <row r="69" spans="1:8" ht="16.5" thickTop="1" thickBot="1" x14ac:dyDescent="0.3">
      <c r="A69" s="43" t="s">
        <v>26</v>
      </c>
      <c r="B69" s="44">
        <f>SUM(B63:B68)</f>
        <v>2734000</v>
      </c>
      <c r="C69" s="44">
        <f t="shared" ref="C69:D69" si="7">SUM(C63:C68)</f>
        <v>2552000</v>
      </c>
      <c r="D69" s="44">
        <f t="shared" si="7"/>
        <v>2916000</v>
      </c>
      <c r="E69" s="44">
        <f>SUM(E63:E66)</f>
        <v>3099000</v>
      </c>
      <c r="F69" s="44">
        <f>SUM(F63:F67)</f>
        <v>3281000</v>
      </c>
      <c r="G69" s="45">
        <f>SUM(G63:G68)</f>
        <v>3645000</v>
      </c>
      <c r="H69" s="46">
        <f>A52</f>
        <v>18227000</v>
      </c>
    </row>
    <row r="70" spans="1:8" ht="12" customHeight="1" x14ac:dyDescent="0.25">
      <c r="A70" s="47"/>
      <c r="B70" s="48"/>
      <c r="C70" s="48"/>
      <c r="D70" s="48"/>
      <c r="E70" s="48"/>
      <c r="F70" s="48"/>
    </row>
    <row r="71" spans="1:8" ht="18.75" x14ac:dyDescent="0.3">
      <c r="A71" s="183" t="s">
        <v>38</v>
      </c>
      <c r="B71" s="183"/>
      <c r="C71" s="183"/>
      <c r="D71" s="183"/>
      <c r="E71" s="183"/>
      <c r="F71" s="183"/>
      <c r="G71" s="183"/>
      <c r="H71" s="183"/>
    </row>
    <row r="72" spans="1:8" ht="12" customHeight="1" x14ac:dyDescent="0.25">
      <c r="A72" s="47"/>
      <c r="B72" s="48"/>
      <c r="C72" s="48"/>
      <c r="D72" s="48"/>
      <c r="E72" s="48"/>
      <c r="F72" s="48"/>
    </row>
    <row r="73" spans="1:8" ht="75" customHeight="1" x14ac:dyDescent="0.25">
      <c r="A73" s="173" t="s">
        <v>39</v>
      </c>
      <c r="B73" s="173"/>
      <c r="C73" s="173"/>
      <c r="D73" s="173"/>
      <c r="E73" s="173"/>
      <c r="F73" s="173"/>
      <c r="G73" s="173"/>
      <c r="H73" s="173"/>
    </row>
    <row r="74" spans="1:8" ht="12" customHeight="1" x14ac:dyDescent="0.25">
      <c r="A74" s="47"/>
      <c r="B74" s="48"/>
      <c r="C74" s="48"/>
      <c r="D74" s="48"/>
      <c r="E74" s="48"/>
      <c r="F74" s="48"/>
    </row>
    <row r="75" spans="1:8" ht="47.25" customHeight="1" x14ac:dyDescent="0.25">
      <c r="A75" s="173" t="s">
        <v>40</v>
      </c>
      <c r="B75" s="173"/>
      <c r="C75" s="173"/>
      <c r="D75" s="173"/>
      <c r="E75" s="173"/>
      <c r="F75" s="173"/>
      <c r="G75" s="173"/>
      <c r="H75" s="173"/>
    </row>
    <row r="76" spans="1:8" ht="12" customHeight="1" thickBot="1" x14ac:dyDescent="0.3">
      <c r="A76" s="64"/>
      <c r="B76" s="65"/>
      <c r="C76" s="65"/>
      <c r="D76" s="65"/>
      <c r="E76" s="65"/>
      <c r="F76" s="65"/>
    </row>
    <row r="77" spans="1:8" x14ac:dyDescent="0.25">
      <c r="A77" s="164" t="s">
        <v>41</v>
      </c>
      <c r="B77" s="165"/>
      <c r="C77" s="165"/>
      <c r="D77" s="165"/>
      <c r="E77" s="165"/>
      <c r="F77" s="166"/>
    </row>
    <row r="78" spans="1:8" ht="12" customHeight="1" x14ac:dyDescent="0.25">
      <c r="A78" s="66"/>
      <c r="B78" s="67"/>
      <c r="C78" s="67"/>
      <c r="D78" s="67"/>
      <c r="E78" s="67"/>
      <c r="F78" s="68"/>
    </row>
    <row r="79" spans="1:8" x14ac:dyDescent="0.25">
      <c r="A79" s="167" t="s">
        <v>42</v>
      </c>
      <c r="B79" s="168"/>
      <c r="C79" s="168"/>
      <c r="D79" s="168"/>
      <c r="E79" s="168"/>
      <c r="F79" s="69" t="s">
        <v>43</v>
      </c>
    </row>
    <row r="80" spans="1:8" ht="12" customHeight="1" x14ac:dyDescent="0.25">
      <c r="A80" s="70"/>
      <c r="B80" s="71"/>
      <c r="C80" s="71"/>
      <c r="D80" s="71"/>
      <c r="E80" s="71"/>
      <c r="F80" s="72"/>
    </row>
    <row r="81" spans="1:8" ht="32.25" customHeight="1" x14ac:dyDescent="0.25">
      <c r="A81" s="73"/>
      <c r="B81" s="74"/>
      <c r="C81" s="67" t="s">
        <v>44</v>
      </c>
      <c r="D81" s="67" t="s">
        <v>45</v>
      </c>
      <c r="E81" s="67" t="s">
        <v>46</v>
      </c>
      <c r="F81" s="75" t="s">
        <v>47</v>
      </c>
    </row>
    <row r="82" spans="1:8" ht="15" customHeight="1" x14ac:dyDescent="0.25">
      <c r="A82" s="169" t="s">
        <v>48</v>
      </c>
      <c r="B82" s="170"/>
      <c r="C82" s="76" t="s">
        <v>27</v>
      </c>
      <c r="D82" s="76" t="s">
        <v>27</v>
      </c>
      <c r="E82" s="76" t="s">
        <v>27</v>
      </c>
      <c r="F82" s="77" t="s">
        <v>49</v>
      </c>
    </row>
    <row r="83" spans="1:8" x14ac:dyDescent="0.25">
      <c r="A83" s="78" t="s">
        <v>50</v>
      </c>
      <c r="B83" s="79"/>
      <c r="C83" s="80">
        <v>6360379.7191038402</v>
      </c>
      <c r="D83" s="80">
        <v>3959235.0504838801</v>
      </c>
      <c r="E83" s="81"/>
      <c r="F83" s="82"/>
    </row>
    <row r="84" spans="1:8" x14ac:dyDescent="0.25">
      <c r="A84" s="78" t="s">
        <v>51</v>
      </c>
      <c r="B84" s="79"/>
      <c r="C84" s="83"/>
      <c r="D84" s="83">
        <v>1160000</v>
      </c>
      <c r="E84" s="81"/>
      <c r="F84" s="82"/>
    </row>
    <row r="85" spans="1:8" x14ac:dyDescent="0.25">
      <c r="A85" s="78" t="s">
        <v>52</v>
      </c>
      <c r="B85" s="79"/>
      <c r="C85" s="80"/>
      <c r="D85" s="80">
        <v>1740000</v>
      </c>
      <c r="E85" s="81"/>
      <c r="F85" s="82"/>
    </row>
    <row r="86" spans="1:8" ht="15.75" thickBot="1" x14ac:dyDescent="0.3">
      <c r="A86" s="84" t="s">
        <v>53</v>
      </c>
      <c r="B86" s="85"/>
      <c r="C86" s="86"/>
      <c r="D86" s="86"/>
      <c r="E86" s="81"/>
      <c r="F86" s="82"/>
    </row>
    <row r="87" spans="1:8" ht="29.25" customHeight="1" thickTop="1" thickBot="1" x14ac:dyDescent="0.3">
      <c r="A87" s="171" t="s">
        <v>54</v>
      </c>
      <c r="B87" s="172"/>
      <c r="C87" s="87">
        <f>SUM(C83:C86)</f>
        <v>6360379.7191038402</v>
      </c>
      <c r="D87" s="87">
        <f>SUM(D83:D86)</f>
        <v>6859235.0504838806</v>
      </c>
      <c r="E87" s="88">
        <f>C87-D87</f>
        <v>-498855.33138004038</v>
      </c>
      <c r="F87" s="89">
        <f>IF(D87=0,0,IF(F79="net",0,E87/D87))</f>
        <v>0</v>
      </c>
    </row>
    <row r="88" spans="1:8" ht="13.5" customHeight="1" x14ac:dyDescent="0.25">
      <c r="A88" s="90"/>
      <c r="B88" s="90"/>
      <c r="C88" s="91"/>
      <c r="D88" s="91"/>
      <c r="E88" s="25"/>
      <c r="F88" s="92"/>
    </row>
    <row r="89" spans="1:8" ht="29.25" customHeight="1" x14ac:dyDescent="0.25">
      <c r="A89" s="173" t="s">
        <v>55</v>
      </c>
      <c r="B89" s="173"/>
      <c r="C89" s="173"/>
      <c r="D89" s="173"/>
      <c r="E89" s="173"/>
      <c r="F89" s="173"/>
      <c r="G89" s="173"/>
      <c r="H89" s="173"/>
    </row>
    <row r="90" spans="1:8" ht="12" customHeight="1" x14ac:dyDescent="0.25">
      <c r="A90" s="93"/>
      <c r="B90" s="93"/>
      <c r="C90" s="93"/>
      <c r="D90" s="93"/>
      <c r="E90" s="93"/>
      <c r="F90" s="93"/>
      <c r="G90" s="93"/>
      <c r="H90" s="93"/>
    </row>
    <row r="91" spans="1:8" ht="32.25" customHeight="1" x14ac:dyDescent="0.25">
      <c r="A91" s="173" t="s">
        <v>56</v>
      </c>
      <c r="B91" s="173"/>
      <c r="C91" s="173"/>
      <c r="D91" s="173"/>
      <c r="E91" s="173"/>
      <c r="F91" s="173"/>
      <c r="G91" s="173"/>
      <c r="H91" s="173"/>
    </row>
    <row r="92" spans="1:8" ht="12" customHeight="1" x14ac:dyDescent="0.25">
      <c r="A92" s="90"/>
      <c r="B92" s="94"/>
      <c r="C92" s="91"/>
      <c r="D92" s="91"/>
      <c r="E92" s="91"/>
      <c r="F92" s="92"/>
    </row>
    <row r="93" spans="1:8" ht="15.75" customHeight="1" thickBot="1" x14ac:dyDescent="0.3">
      <c r="A93" s="161" t="s">
        <v>57</v>
      </c>
      <c r="B93" s="161"/>
      <c r="C93" s="161"/>
      <c r="D93" s="161"/>
      <c r="E93" s="161"/>
      <c r="F93" s="161"/>
      <c r="G93" s="95"/>
    </row>
    <row r="94" spans="1:8" ht="16.5" customHeight="1" x14ac:dyDescent="0.25">
      <c r="A94" s="96"/>
      <c r="B94" s="97">
        <v>2011</v>
      </c>
      <c r="C94" s="97">
        <v>2012</v>
      </c>
      <c r="D94" s="97">
        <v>2013</v>
      </c>
      <c r="E94" s="97">
        <v>2014</v>
      </c>
      <c r="F94" s="98">
        <v>2015</v>
      </c>
      <c r="G94" s="99"/>
    </row>
    <row r="95" spans="1:8" ht="62.25" customHeight="1" x14ac:dyDescent="0.25">
      <c r="A95" s="100" t="s">
        <v>58</v>
      </c>
      <c r="B95" s="101">
        <v>0</v>
      </c>
      <c r="C95" s="101">
        <v>0</v>
      </c>
      <c r="D95" s="101">
        <v>0</v>
      </c>
      <c r="E95" s="101">
        <v>1</v>
      </c>
      <c r="F95" s="101">
        <v>0.5</v>
      </c>
      <c r="G95" s="102" t="s">
        <v>59</v>
      </c>
    </row>
    <row r="96" spans="1:8" ht="288.75" customHeight="1" thickBot="1" x14ac:dyDescent="0.3">
      <c r="A96" s="103" t="s">
        <v>60</v>
      </c>
      <c r="B96" s="104" t="s">
        <v>61</v>
      </c>
      <c r="C96" s="104" t="s">
        <v>62</v>
      </c>
      <c r="D96" s="105" t="s">
        <v>63</v>
      </c>
      <c r="E96" s="104" t="s">
        <v>64</v>
      </c>
      <c r="F96" s="104" t="s">
        <v>65</v>
      </c>
      <c r="G96" s="89"/>
    </row>
    <row r="97" spans="1:8" ht="12" customHeight="1" x14ac:dyDescent="0.25">
      <c r="A97" s="106"/>
      <c r="B97" s="107"/>
      <c r="C97" s="107"/>
      <c r="D97" s="107"/>
      <c r="E97" s="107"/>
      <c r="F97" s="107"/>
      <c r="G97" s="92"/>
    </row>
    <row r="98" spans="1:8" ht="19.5" customHeight="1" x14ac:dyDescent="0.25">
      <c r="A98" s="162" t="s">
        <v>66</v>
      </c>
      <c r="B98" s="162"/>
      <c r="C98" s="162"/>
      <c r="D98" s="162"/>
      <c r="E98" s="162"/>
      <c r="F98" s="162"/>
      <c r="G98" s="162"/>
      <c r="H98" s="162"/>
    </row>
    <row r="99" spans="1:8" ht="13.5" customHeight="1" x14ac:dyDescent="0.25">
      <c r="A99" s="108"/>
      <c r="B99" s="108"/>
      <c r="C99" s="108"/>
      <c r="D99" s="108"/>
      <c r="E99" s="108"/>
      <c r="F99" s="108"/>
      <c r="G99" s="108"/>
      <c r="H99" s="108"/>
    </row>
    <row r="100" spans="1:8" ht="75.75" customHeight="1" x14ac:dyDescent="0.25">
      <c r="A100" s="157" t="s">
        <v>67</v>
      </c>
      <c r="B100" s="157"/>
      <c r="C100" s="157"/>
      <c r="D100" s="157"/>
      <c r="E100" s="157"/>
      <c r="F100" s="157"/>
      <c r="G100" s="157"/>
      <c r="H100" s="157"/>
    </row>
    <row r="101" spans="1:8" ht="12" customHeight="1" x14ac:dyDescent="0.25">
      <c r="A101" s="90"/>
      <c r="B101" s="107"/>
      <c r="C101" s="107"/>
      <c r="D101" s="107"/>
      <c r="E101" s="107"/>
      <c r="F101" s="92"/>
    </row>
    <row r="102" spans="1:8" ht="57.75" customHeight="1" x14ac:dyDescent="0.25">
      <c r="A102" s="157" t="s">
        <v>68</v>
      </c>
      <c r="B102" s="157"/>
      <c r="C102" s="157"/>
      <c r="D102" s="157"/>
      <c r="E102" s="157"/>
      <c r="F102" s="157"/>
      <c r="G102" s="157"/>
      <c r="H102" s="157"/>
    </row>
    <row r="103" spans="1:8" ht="12" customHeight="1" x14ac:dyDescent="0.25">
      <c r="A103" s="11"/>
      <c r="B103" s="11"/>
      <c r="C103" s="11"/>
      <c r="D103" s="11"/>
      <c r="E103" s="11"/>
      <c r="F103" s="11"/>
    </row>
    <row r="104" spans="1:8" x14ac:dyDescent="0.25">
      <c r="A104" s="163" t="s">
        <v>69</v>
      </c>
      <c r="B104" s="163"/>
      <c r="C104" s="163"/>
      <c r="D104" s="163"/>
      <c r="E104" s="163"/>
      <c r="F104" s="163"/>
      <c r="G104" s="163"/>
      <c r="H104" s="163"/>
    </row>
    <row r="105" spans="1:8" x14ac:dyDescent="0.25">
      <c r="A105" s="11"/>
      <c r="B105" s="11"/>
      <c r="C105" s="11"/>
      <c r="D105" s="11"/>
      <c r="E105" s="11"/>
      <c r="F105" s="11"/>
    </row>
    <row r="106" spans="1:8" ht="47.25" customHeight="1" x14ac:dyDescent="0.25">
      <c r="A106" s="157" t="s">
        <v>70</v>
      </c>
      <c r="B106" s="157"/>
      <c r="C106" s="157"/>
      <c r="D106" s="157"/>
      <c r="E106" s="157"/>
      <c r="F106" s="157"/>
      <c r="G106" s="157"/>
      <c r="H106" s="157"/>
    </row>
    <row r="107" spans="1:8" ht="12" customHeight="1" x14ac:dyDescent="0.25">
      <c r="A107" s="11"/>
      <c r="B107" s="11"/>
      <c r="C107" s="11"/>
      <c r="D107" s="11"/>
      <c r="E107" s="11"/>
      <c r="F107" s="11"/>
    </row>
    <row r="108" spans="1:8" ht="46.5" customHeight="1" x14ac:dyDescent="0.25">
      <c r="A108" s="157" t="s">
        <v>71</v>
      </c>
      <c r="B108" s="157"/>
      <c r="C108" s="157"/>
      <c r="D108" s="157"/>
      <c r="E108" s="157"/>
      <c r="F108" s="157"/>
      <c r="G108" s="157"/>
      <c r="H108" s="157"/>
    </row>
    <row r="109" spans="1:8" ht="12" customHeight="1" x14ac:dyDescent="0.25">
      <c r="A109" s="11"/>
      <c r="B109" s="11"/>
      <c r="C109" s="11"/>
      <c r="D109" s="11"/>
      <c r="E109" s="11"/>
      <c r="F109" s="11"/>
    </row>
    <row r="110" spans="1:8" ht="30" customHeight="1" x14ac:dyDescent="0.25">
      <c r="A110" s="157" t="s">
        <v>72</v>
      </c>
      <c r="B110" s="157"/>
      <c r="C110" s="157"/>
      <c r="D110" s="157"/>
      <c r="E110" s="157"/>
      <c r="F110" s="157"/>
      <c r="G110" s="157"/>
      <c r="H110" s="157"/>
    </row>
    <row r="111" spans="1:8" ht="13.5" customHeight="1" thickBot="1" x14ac:dyDescent="0.3">
      <c r="A111" s="90"/>
      <c r="B111" s="94"/>
      <c r="C111" s="91"/>
      <c r="D111" s="91"/>
      <c r="E111" s="91"/>
      <c r="F111" s="92"/>
    </row>
    <row r="112" spans="1:8" x14ac:dyDescent="0.25">
      <c r="A112" s="109"/>
      <c r="B112" s="110">
        <v>2011</v>
      </c>
      <c r="C112" s="110">
        <v>2012</v>
      </c>
      <c r="D112" s="110">
        <v>2013</v>
      </c>
      <c r="E112" s="110">
        <v>2014</v>
      </c>
      <c r="F112" s="111">
        <v>2015</v>
      </c>
      <c r="G112" s="111" t="s">
        <v>73</v>
      </c>
      <c r="H112" s="112" t="s">
        <v>74</v>
      </c>
    </row>
    <row r="113" spans="1:8" x14ac:dyDescent="0.25">
      <c r="A113" s="113"/>
      <c r="B113" s="158" t="s">
        <v>27</v>
      </c>
      <c r="C113" s="158"/>
      <c r="D113" s="158"/>
      <c r="E113" s="158"/>
      <c r="F113" s="158"/>
      <c r="G113" s="158"/>
      <c r="H113" s="159"/>
    </row>
    <row r="114" spans="1:8" ht="45" x14ac:dyDescent="0.25">
      <c r="A114" s="114" t="s">
        <v>75</v>
      </c>
      <c r="B114" s="115">
        <f>E41</f>
        <v>1160000</v>
      </c>
      <c r="C114" s="115">
        <f>E42</f>
        <v>1740000</v>
      </c>
      <c r="D114" s="115">
        <f>E43</f>
        <v>1590057.3333333333</v>
      </c>
      <c r="E114" s="115">
        <f>E44</f>
        <v>1590057.3333333321</v>
      </c>
      <c r="F114" s="116"/>
      <c r="G114" s="117">
        <f>SUM(B114:E114)</f>
        <v>6080114.6666666651</v>
      </c>
      <c r="H114" s="118"/>
    </row>
    <row r="115" spans="1:8" ht="12" customHeight="1" x14ac:dyDescent="0.25">
      <c r="A115" s="114"/>
      <c r="B115" s="115"/>
      <c r="C115" s="115"/>
      <c r="D115" s="115"/>
      <c r="E115" s="115"/>
      <c r="F115" s="119"/>
      <c r="G115" s="120"/>
      <c r="H115" s="118"/>
    </row>
    <row r="116" spans="1:8" ht="60" x14ac:dyDescent="0.25">
      <c r="A116" s="121" t="s">
        <v>76</v>
      </c>
      <c r="B116" s="122"/>
      <c r="C116" s="123">
        <f>B116</f>
        <v>0</v>
      </c>
      <c r="D116" s="123">
        <f>B116</f>
        <v>0</v>
      </c>
      <c r="E116" s="123">
        <f>B116</f>
        <v>0</v>
      </c>
      <c r="F116" s="124"/>
      <c r="G116" s="125">
        <f>SUM(B116:E117)</f>
        <v>0</v>
      </c>
      <c r="H116" s="126"/>
    </row>
    <row r="117" spans="1:8" ht="12" customHeight="1" x14ac:dyDescent="0.25">
      <c r="A117" s="127"/>
      <c r="B117" s="128"/>
      <c r="C117" s="128"/>
      <c r="D117" s="128"/>
      <c r="E117" s="128"/>
      <c r="F117" s="128"/>
      <c r="G117" s="128"/>
      <c r="H117" s="129"/>
    </row>
    <row r="118" spans="1:8" ht="45.75" thickBot="1" x14ac:dyDescent="0.3">
      <c r="A118" s="130" t="s">
        <v>77</v>
      </c>
      <c r="B118" s="131"/>
      <c r="C118" s="132"/>
      <c r="D118" s="132"/>
      <c r="E118" s="132"/>
      <c r="F118" s="116">
        <f>B63</f>
        <v>2734000</v>
      </c>
      <c r="G118" s="133"/>
      <c r="H118" s="134">
        <f>SUM(B118:F118)</f>
        <v>2734000</v>
      </c>
    </row>
    <row r="119" spans="1:8" ht="12" customHeight="1" thickTop="1" thickBot="1" x14ac:dyDescent="0.3">
      <c r="A119" s="135"/>
      <c r="B119" s="136"/>
      <c r="C119" s="137"/>
      <c r="D119" s="137"/>
      <c r="E119" s="137"/>
      <c r="F119" s="136"/>
      <c r="G119" s="137"/>
      <c r="H119" s="138"/>
    </row>
    <row r="120" spans="1:8" ht="45.75" thickTop="1" x14ac:dyDescent="0.25">
      <c r="A120" s="121" t="s">
        <v>78</v>
      </c>
      <c r="B120" s="139">
        <f>B114*(1+F87)*B95</f>
        <v>0</v>
      </c>
      <c r="C120" s="140">
        <f>C114*(1+F87)*C95</f>
        <v>0</v>
      </c>
      <c r="D120" s="140">
        <f>D114*(1+F87)*D95</f>
        <v>0</v>
      </c>
      <c r="E120" s="140">
        <f>E114*(1+F87)*E95</f>
        <v>1590057.3333333321</v>
      </c>
      <c r="F120" s="141">
        <f>F118*(1+F87)*F95</f>
        <v>1367000</v>
      </c>
      <c r="G120" s="142"/>
      <c r="H120" s="143">
        <f>SUM(B120:F120)</f>
        <v>2957057.3333333321</v>
      </c>
    </row>
    <row r="121" spans="1:8" ht="12" customHeight="1" x14ac:dyDescent="0.25">
      <c r="A121" s="127"/>
      <c r="B121" s="144"/>
      <c r="C121" s="144"/>
      <c r="D121" s="144"/>
      <c r="E121" s="144"/>
      <c r="F121" s="144"/>
      <c r="G121" s="144"/>
      <c r="H121" s="145"/>
    </row>
    <row r="122" spans="1:8" ht="15.75" thickBot="1" x14ac:dyDescent="0.3">
      <c r="A122" s="114" t="s">
        <v>79</v>
      </c>
      <c r="B122" s="146">
        <v>4.7899999999999998E-2</v>
      </c>
      <c r="C122" s="147" t="s">
        <v>80</v>
      </c>
      <c r="D122" s="148"/>
      <c r="E122" s="147"/>
      <c r="F122" s="149"/>
      <c r="G122" s="150"/>
      <c r="H122" s="151"/>
    </row>
    <row r="123" spans="1:8" ht="46.5" thickTop="1" thickBot="1" x14ac:dyDescent="0.3">
      <c r="A123" s="152" t="s">
        <v>81</v>
      </c>
      <c r="B123" s="153">
        <f>B120*(1+$B122)</f>
        <v>0</v>
      </c>
      <c r="C123" s="153">
        <f t="shared" ref="C123:F123" si="8">C120*(1+$B122)</f>
        <v>0</v>
      </c>
      <c r="D123" s="153">
        <f t="shared" si="8"/>
        <v>0</v>
      </c>
      <c r="E123" s="153">
        <f t="shared" si="8"/>
        <v>1666221.0795999989</v>
      </c>
      <c r="F123" s="154">
        <f t="shared" si="8"/>
        <v>1432479.3</v>
      </c>
      <c r="G123" s="154"/>
      <c r="H123" s="143">
        <f>SUM(B123:F123)</f>
        <v>3098700.3795999987</v>
      </c>
    </row>
    <row r="124" spans="1:8" ht="12" customHeight="1" x14ac:dyDescent="0.25">
      <c r="A124" s="155"/>
      <c r="B124" s="147"/>
      <c r="C124" s="147"/>
      <c r="D124" s="147"/>
      <c r="E124" s="147"/>
      <c r="F124" s="147"/>
      <c r="G124" s="147"/>
      <c r="H124" s="147"/>
    </row>
    <row r="125" spans="1:8" ht="31.5" customHeight="1" x14ac:dyDescent="0.25">
      <c r="A125" s="160" t="s">
        <v>82</v>
      </c>
      <c r="B125" s="160"/>
      <c r="C125" s="160"/>
      <c r="D125" s="160"/>
      <c r="E125" s="160"/>
      <c r="F125" s="160"/>
      <c r="G125" s="160"/>
      <c r="H125" s="160"/>
    </row>
    <row r="126" spans="1:8" x14ac:dyDescent="0.25">
      <c r="A126" s="11"/>
      <c r="B126" s="11"/>
      <c r="C126" s="11"/>
      <c r="D126" s="11"/>
      <c r="E126" s="11"/>
      <c r="F126" s="11"/>
    </row>
    <row r="127" spans="1:8" x14ac:dyDescent="0.25">
      <c r="A127" s="156"/>
      <c r="B127" s="11"/>
      <c r="C127" s="11"/>
      <c r="D127" s="11"/>
      <c r="E127" s="11"/>
      <c r="F127" s="11"/>
    </row>
    <row r="128" spans="1:8" x14ac:dyDescent="0.25">
      <c r="A128" s="11"/>
      <c r="B128" s="11"/>
      <c r="C128" s="11"/>
      <c r="D128" s="11"/>
      <c r="E128" s="11"/>
      <c r="F128" s="11"/>
    </row>
    <row r="129" spans="1:6" x14ac:dyDescent="0.25">
      <c r="A129" s="11"/>
      <c r="B129" s="11"/>
      <c r="C129" s="11"/>
      <c r="D129" s="11"/>
      <c r="E129" s="11"/>
      <c r="F129" s="11"/>
    </row>
    <row r="130" spans="1:6" x14ac:dyDescent="0.25">
      <c r="A130" s="11"/>
      <c r="B130" s="11"/>
      <c r="C130" s="11"/>
      <c r="D130" s="11"/>
      <c r="E130" s="11"/>
      <c r="F130" s="11"/>
    </row>
    <row r="131" spans="1:6" x14ac:dyDescent="0.25">
      <c r="A131" s="11"/>
      <c r="B131" s="11"/>
      <c r="C131" s="11"/>
      <c r="D131" s="11"/>
      <c r="E131" s="11"/>
      <c r="F131" s="11"/>
    </row>
    <row r="132" spans="1:6" x14ac:dyDescent="0.25">
      <c r="A132" s="11"/>
      <c r="B132" s="11"/>
      <c r="C132" s="11"/>
      <c r="D132" s="11"/>
      <c r="E132" s="11"/>
      <c r="F132" s="11"/>
    </row>
    <row r="133" spans="1:6" x14ac:dyDescent="0.25">
      <c r="A133" s="11"/>
      <c r="B133" s="11"/>
      <c r="C133" s="11"/>
      <c r="D133" s="11"/>
      <c r="E133" s="11"/>
      <c r="F133" s="11"/>
    </row>
    <row r="134" spans="1:6" x14ac:dyDescent="0.25">
      <c r="A134" s="11"/>
      <c r="B134" s="11"/>
      <c r="C134" s="11"/>
      <c r="D134" s="11"/>
      <c r="E134" s="11"/>
      <c r="F134" s="11"/>
    </row>
    <row r="135" spans="1:6" x14ac:dyDescent="0.25">
      <c r="A135" s="11"/>
      <c r="B135" s="11"/>
      <c r="C135" s="11"/>
      <c r="D135" s="11"/>
      <c r="E135" s="11"/>
      <c r="F135" s="11"/>
    </row>
    <row r="136" spans="1:6" x14ac:dyDescent="0.25">
      <c r="A136" s="11"/>
      <c r="B136" s="11"/>
      <c r="C136" s="11"/>
      <c r="D136" s="11"/>
      <c r="E136" s="11"/>
      <c r="F136" s="11"/>
    </row>
    <row r="137" spans="1:6" x14ac:dyDescent="0.25">
      <c r="A137" s="11"/>
      <c r="B137" s="11"/>
      <c r="C137" s="11"/>
      <c r="D137" s="11"/>
      <c r="E137" s="11"/>
      <c r="F137" s="11"/>
    </row>
    <row r="138" spans="1:6" x14ac:dyDescent="0.25">
      <c r="A138" s="11"/>
      <c r="B138" s="11"/>
      <c r="C138" s="11"/>
      <c r="D138" s="11"/>
      <c r="E138" s="11"/>
      <c r="F138" s="11"/>
    </row>
    <row r="139" spans="1:6" x14ac:dyDescent="0.25">
      <c r="A139" s="11"/>
      <c r="B139" s="11"/>
      <c r="C139" s="11"/>
      <c r="D139" s="11"/>
      <c r="E139" s="11"/>
      <c r="F139" s="11"/>
    </row>
  </sheetData>
  <mergeCells count="40">
    <mergeCell ref="A18:H18"/>
    <mergeCell ref="A9:H9"/>
    <mergeCell ref="A10:H10"/>
    <mergeCell ref="A12:H12"/>
    <mergeCell ref="A14:H14"/>
    <mergeCell ref="A16:H16"/>
    <mergeCell ref="A51:H51"/>
    <mergeCell ref="A20:H20"/>
    <mergeCell ref="A22:H22"/>
    <mergeCell ref="A24:H24"/>
    <mergeCell ref="A26:H26"/>
    <mergeCell ref="A28:H28"/>
    <mergeCell ref="A30:H30"/>
    <mergeCell ref="A32:F32"/>
    <mergeCell ref="A33:F33"/>
    <mergeCell ref="A40:F40"/>
    <mergeCell ref="A47:F47"/>
    <mergeCell ref="A49:H49"/>
    <mergeCell ref="A91:H91"/>
    <mergeCell ref="A52:H52"/>
    <mergeCell ref="A54:H54"/>
    <mergeCell ref="A62:H62"/>
    <mergeCell ref="A71:H71"/>
    <mergeCell ref="A73:H73"/>
    <mergeCell ref="A75:H75"/>
    <mergeCell ref="A77:F77"/>
    <mergeCell ref="A79:E79"/>
    <mergeCell ref="A82:B82"/>
    <mergeCell ref="A87:B87"/>
    <mergeCell ref="A89:H89"/>
    <mergeCell ref="A108:H108"/>
    <mergeCell ref="A110:H110"/>
    <mergeCell ref="B113:H113"/>
    <mergeCell ref="A125:H125"/>
    <mergeCell ref="A93:F93"/>
    <mergeCell ref="A98:H98"/>
    <mergeCell ref="A100:H100"/>
    <mergeCell ref="A102:H102"/>
    <mergeCell ref="A104:H104"/>
    <mergeCell ref="A106:H106"/>
  </mergeCells>
  <dataValidations disablePrompts="1" count="2">
    <dataValidation type="list" allowBlank="1" showInputMessage="1" showErrorMessage="1" sqref="F79">
      <formula1>"net,gross"</formula1>
    </dataValidation>
    <dataValidation type="list" allowBlank="1" showInputMessage="1" showErrorMessage="1" sqref="B95:F95">
      <formula1>"0, 0.5, 1"</formula1>
    </dataValidation>
  </dataValidations>
  <pageMargins left="0.70866141732283472" right="0.70866141732283472" top="0.74803149606299213" bottom="0.74803149606299213" header="0.31496062992125984" footer="0.31496062992125984"/>
  <pageSetup scale="70" fitToHeight="0" orientation="portrait" r:id="rId1"/>
  <rowBreaks count="3" manualBreakCount="3">
    <brk id="46" max="16383" man="1"/>
    <brk id="87" max="16383"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4"/>
  <sheetViews>
    <sheetView workbookViewId="0">
      <selection activeCell="D4" sqref="D4"/>
    </sheetView>
  </sheetViews>
  <sheetFormatPr defaultRowHeight="15" x14ac:dyDescent="0.25"/>
  <sheetData>
    <row r="3" spans="3:4" x14ac:dyDescent="0.25">
      <c r="C3" t="s">
        <v>0</v>
      </c>
      <c r="D3">
        <v>-18500</v>
      </c>
    </row>
    <row r="4" spans="3:4" x14ac:dyDescent="0.25">
      <c r="C4"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App.2-I LF_CDM_WF</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Kent</dc:creator>
  <cp:lastModifiedBy>Robert Kent</cp:lastModifiedBy>
  <dcterms:created xsi:type="dcterms:W3CDTF">2014-09-19T14:42:31Z</dcterms:created>
  <dcterms:modified xsi:type="dcterms:W3CDTF">2014-09-19T18:31:58Z</dcterms:modified>
</cp:coreProperties>
</file>