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2585"/>
  </bookViews>
  <sheets>
    <sheet name="App.2-I LF_CDM_WF" sheetId="4" r:id="rId1"/>
    <sheet name="Sheet1" sheetId="1" r:id="rId2"/>
    <sheet name="Sheet2" sheetId="2" r:id="rId3"/>
    <sheet name="Sheet3" sheetId="3" r:id="rId4"/>
  </sheets>
  <externalReferences>
    <externalReference r:id="rId5"/>
    <externalReference r:id="rId6"/>
    <externalReference r:id="rId7"/>
    <externalReference r:id="rId8"/>
    <externalReference r:id="rId9"/>
    <externalReference r:id="rId10"/>
  </externalReferences>
  <definedNames>
    <definedName name="BI_LDCLIST">'[1]3. Rate Class Selection'!$B$19:$B$21</definedName>
    <definedName name="BridgeYear" localSheetId="0">'[2]LDC Info'!$E$26</definedName>
    <definedName name="BridgeYear">'[2]LDC Info'!$E$26</definedName>
    <definedName name="contactf" localSheetId="0">#REF!</definedName>
    <definedName name="contactf">#REF!</definedName>
    <definedName name="CustomerAdministration" localSheetId="0">[2]lists!$Z$1:$Z$36</definedName>
    <definedName name="CustomerAdministration">[2]lists!$Z$1:$Z$36</definedName>
    <definedName name="EBNUMBER" localSheetId="0">'[2]LDC Info'!$E$16</definedName>
    <definedName name="EBNUMBER">'[2]LDC Info'!$E$16</definedName>
    <definedName name="Fixed_Charges" localSheetId="0">[2]lists!$I$1:$I$212</definedName>
    <definedName name="Fixed_Charges">[2]lists!$I$1:$I$212</definedName>
    <definedName name="histdate">[3]Financials!$E$76</definedName>
    <definedName name="Incr2000" localSheetId="0">#REF!</definedName>
    <definedName name="Incr2000">#REF!</definedName>
    <definedName name="LDC_LIST">[4]lists!$AM$1:$AM$80</definedName>
    <definedName name="LIMIT" localSheetId="0">#REF!</definedName>
    <definedName name="LIMIT">#REF!</definedName>
    <definedName name="LossFactors" localSheetId="0">[2]lists!$L$2:$L$15</definedName>
    <definedName name="LossFactors">[2]lists!$L$2:$L$15</definedName>
    <definedName name="man_beg_bud" localSheetId="0">#REF!</definedName>
    <definedName name="man_beg_bud">#REF!</definedName>
    <definedName name="man_end_bud" localSheetId="0">#REF!</definedName>
    <definedName name="man_end_bud">#REF!</definedName>
    <definedName name="man12ACT" localSheetId="0">#REF!</definedName>
    <definedName name="man12ACT">#REF!</definedName>
    <definedName name="MANBUD" localSheetId="0">#REF!</definedName>
    <definedName name="MANBUD">#REF!</definedName>
    <definedName name="manCYACT" localSheetId="0">#REF!</definedName>
    <definedName name="manCYACT">#REF!</definedName>
    <definedName name="manCYBUD" localSheetId="0">#REF!</definedName>
    <definedName name="manCYBUD">#REF!</definedName>
    <definedName name="manCYF" localSheetId="0">#REF!</definedName>
    <definedName name="manCYF">#REF!</definedName>
    <definedName name="MANEND" localSheetId="0">#REF!</definedName>
    <definedName name="MANEND">#REF!</definedName>
    <definedName name="manNYbud" localSheetId="0">#REF!</definedName>
    <definedName name="manNYbud">#REF!</definedName>
    <definedName name="manpower_costs" localSheetId="0">#REF!</definedName>
    <definedName name="manpower_costs">#REF!</definedName>
    <definedName name="manPYACT" localSheetId="0">#REF!</definedName>
    <definedName name="manPYACT">#REF!</definedName>
    <definedName name="MANSTART" localSheetId="0">#REF!</definedName>
    <definedName name="MANSTART">#REF!</definedName>
    <definedName name="mat_beg_bud" localSheetId="0">#REF!</definedName>
    <definedName name="mat_beg_bud">#REF!</definedName>
    <definedName name="mat_end_bud" localSheetId="0">#REF!</definedName>
    <definedName name="mat_end_bud">#REF!</definedName>
    <definedName name="mat12ACT" localSheetId="0">#REF!</definedName>
    <definedName name="mat12ACT">#REF!</definedName>
    <definedName name="MATBUD" localSheetId="0">#REF!</definedName>
    <definedName name="MATBUD">#REF!</definedName>
    <definedName name="matCYACT" localSheetId="0">#REF!</definedName>
    <definedName name="matCYACT">#REF!</definedName>
    <definedName name="matCYBUD" localSheetId="0">#REF!</definedName>
    <definedName name="matCYBUD">#REF!</definedName>
    <definedName name="matCYF" localSheetId="0">#REF!</definedName>
    <definedName name="matCYF">#REF!</definedName>
    <definedName name="MATEND" localSheetId="0">#REF!</definedName>
    <definedName name="MATEND">#REF!</definedName>
    <definedName name="material_costs" localSheetId="0">#REF!</definedName>
    <definedName name="material_costs">#REF!</definedName>
    <definedName name="matNYbud" localSheetId="0">#REF!</definedName>
    <definedName name="matNYbud">#REF!</definedName>
    <definedName name="matPYACT" localSheetId="0">#REF!</definedName>
    <definedName name="matPYACT">#REF!</definedName>
    <definedName name="MATSTART" localSheetId="0">#REF!</definedName>
    <definedName name="MATSTART">#REF!</definedName>
    <definedName name="NonPayment" localSheetId="0">[2]lists!$AA$1:$AA$71</definedName>
    <definedName name="NonPayment">[2]lists!$AA$1:$AA$71</definedName>
    <definedName name="oth_beg_bud" localSheetId="0">#REF!</definedName>
    <definedName name="oth_beg_bud">#REF!</definedName>
    <definedName name="oth_end_bud" localSheetId="0">#REF!</definedName>
    <definedName name="oth_end_bud">#REF!</definedName>
    <definedName name="oth12ACT" localSheetId="0">#REF!</definedName>
    <definedName name="oth12ACT">#REF!</definedName>
    <definedName name="othCYACT" localSheetId="0">#REF!</definedName>
    <definedName name="othCYACT">#REF!</definedName>
    <definedName name="othCYBUD" localSheetId="0">#REF!</definedName>
    <definedName name="othCYBUD">#REF!</definedName>
    <definedName name="othCYF" localSheetId="0">#REF!</definedName>
    <definedName name="othCYF">#REF!</definedName>
    <definedName name="OTHEND" localSheetId="0">#REF!</definedName>
    <definedName name="OTHEND">#REF!</definedName>
    <definedName name="other_costs" localSheetId="0">#REF!</definedName>
    <definedName name="other_costs">#REF!</definedName>
    <definedName name="OTHERBUD" localSheetId="0">#REF!</definedName>
    <definedName name="OTHERBUD">#REF!</definedName>
    <definedName name="othNYbud" localSheetId="0">#REF!</definedName>
    <definedName name="othNYbud">#REF!</definedName>
    <definedName name="othPYACT" localSheetId="0">#REF!</definedName>
    <definedName name="othPYACT">#REF!</definedName>
    <definedName name="OTHSTART" localSheetId="0">#REF!</definedName>
    <definedName name="OTHSTART">#REF!</definedName>
    <definedName name="print_end" localSheetId="0">#REF!</definedName>
    <definedName name="print_end">#REF!</definedName>
    <definedName name="Rate_Class" localSheetId="0">[2]lists!$A$1:$A$104</definedName>
    <definedName name="Rate_Class">[2]lists!$A$1:$A$104</definedName>
    <definedName name="ratedescription">[5]hidden1!$D$1:$D$122</definedName>
    <definedName name="RebaseYear" localSheetId="0">'[2]LDC Info'!$E$28</definedName>
    <definedName name="RebaseYear">'[2]LDC Info'!$E$28</definedName>
    <definedName name="SALBENF" localSheetId="0">#REF!</definedName>
    <definedName name="SALBENF">#REF!</definedName>
    <definedName name="salreg" localSheetId="0">#REF!</definedName>
    <definedName name="salreg">#REF!</definedName>
    <definedName name="SALREGF" localSheetId="0">#REF!</definedName>
    <definedName name="SALREGF">#REF!</definedName>
    <definedName name="TEMPA" localSheetId="0">#REF!</definedName>
    <definedName name="TEMPA">#REF!</definedName>
    <definedName name="TestYear" localSheetId="0">'[2]LDC Info'!$E$24</definedName>
    <definedName name="TestYear">'[2]LDC Info'!$E$24</definedName>
    <definedName name="total_dept" localSheetId="0">#REF!</definedName>
    <definedName name="total_dept">#REF!</definedName>
    <definedName name="total_manpower" localSheetId="0">#REF!</definedName>
    <definedName name="total_manpower">#REF!</definedName>
    <definedName name="total_material" localSheetId="0">#REF!</definedName>
    <definedName name="total_material">#REF!</definedName>
    <definedName name="total_other" localSheetId="0">#REF!</definedName>
    <definedName name="total_other">#REF!</definedName>
    <definedName name="total_transportation" localSheetId="0">#REF!</definedName>
    <definedName name="total_transportation">#REF!</definedName>
    <definedName name="TRANBUD" localSheetId="0">#REF!</definedName>
    <definedName name="TRANBUD">#REF!</definedName>
    <definedName name="TRANEND" localSheetId="0">#REF!</definedName>
    <definedName name="TRANEND">#REF!</definedName>
    <definedName name="transportation_costs" localSheetId="0">#REF!</definedName>
    <definedName name="transportation_costs">#REF!</definedName>
    <definedName name="TRANSTART" localSheetId="0">#REF!</definedName>
    <definedName name="TRANSTART">#REF!</definedName>
    <definedName name="trn_beg_bud" localSheetId="0">#REF!</definedName>
    <definedName name="trn_beg_bud">#REF!</definedName>
    <definedName name="trn_end_bud" localSheetId="0">#REF!</definedName>
    <definedName name="trn_end_bud">#REF!</definedName>
    <definedName name="trn12ACT" localSheetId="0">#REF!</definedName>
    <definedName name="trn12ACT">#REF!</definedName>
    <definedName name="trnCYACT" localSheetId="0">#REF!</definedName>
    <definedName name="trnCYACT">#REF!</definedName>
    <definedName name="trnCYBUD" localSheetId="0">#REF!</definedName>
    <definedName name="trnCYBUD">#REF!</definedName>
    <definedName name="trnCYF" localSheetId="0">#REF!</definedName>
    <definedName name="trnCYF">#REF!</definedName>
    <definedName name="trnNYbud" localSheetId="0">#REF!</definedName>
    <definedName name="trnNYbud">#REF!</definedName>
    <definedName name="trnPYACT" localSheetId="0">#REF!</definedName>
    <definedName name="trnPYACT">#REF!</definedName>
    <definedName name="Units" localSheetId="0">[2]lists!$N$2:$N$5</definedName>
    <definedName name="Units">[2]lists!$N$2:$N$5</definedName>
    <definedName name="Utility">[3]Financials!$A$1</definedName>
    <definedName name="utitliy1">[6]Financials!$A$1</definedName>
    <definedName name="WAGBENF" localSheetId="0">#REF!</definedName>
    <definedName name="WAGBENF">#REF!</definedName>
    <definedName name="wagdob" localSheetId="0">#REF!</definedName>
    <definedName name="wagdob">#REF!</definedName>
    <definedName name="wagdobf" localSheetId="0">#REF!</definedName>
    <definedName name="wagdobf">#REF!</definedName>
    <definedName name="wagreg" localSheetId="0">#REF!</definedName>
    <definedName name="wagreg">#REF!</definedName>
    <definedName name="wagregf" localSheetId="0">#REF!</definedName>
    <definedName name="wagregf">#REF!</definedName>
  </definedNames>
  <calcPr calcId="145621"/>
</workbook>
</file>

<file path=xl/calcChain.xml><?xml version="1.0" encoding="utf-8"?>
<calcChain xmlns="http://schemas.openxmlformats.org/spreadsheetml/2006/main">
  <c r="E120" i="4" l="1"/>
  <c r="F120" i="4"/>
  <c r="H69" i="4"/>
  <c r="F118" i="4" l="1"/>
  <c r="H118" i="4" s="1"/>
  <c r="E116" i="4"/>
  <c r="D116" i="4"/>
  <c r="C116" i="4"/>
  <c r="G116" i="4" s="1"/>
  <c r="D114" i="4"/>
  <c r="C114" i="4"/>
  <c r="C120" i="4" s="1"/>
  <c r="C123" i="4" s="1"/>
  <c r="B114" i="4"/>
  <c r="E87" i="4"/>
  <c r="D87" i="4"/>
  <c r="F87" i="4" s="1"/>
  <c r="C87" i="4"/>
  <c r="F59" i="4"/>
  <c r="G69" i="4"/>
  <c r="F69" i="4"/>
  <c r="E69" i="4"/>
  <c r="D69" i="4"/>
  <c r="C69" i="4"/>
  <c r="B69" i="4"/>
  <c r="H68" i="4"/>
  <c r="A68" i="4"/>
  <c r="H67" i="4"/>
  <c r="A67" i="4"/>
  <c r="H66" i="4"/>
  <c r="A66" i="4"/>
  <c r="H65" i="4"/>
  <c r="A65" i="4"/>
  <c r="H64" i="4"/>
  <c r="A64" i="4"/>
  <c r="H63" i="4"/>
  <c r="A63" i="4"/>
  <c r="D45" i="4"/>
  <c r="C45" i="4"/>
  <c r="B45" i="4"/>
  <c r="E44" i="4"/>
  <c r="E45" i="4" s="1"/>
  <c r="F43" i="4"/>
  <c r="F42" i="4"/>
  <c r="F41" i="4"/>
  <c r="J38" i="4"/>
  <c r="J37" i="4"/>
  <c r="J36" i="4"/>
  <c r="K35" i="4"/>
  <c r="J35" i="4"/>
  <c r="N34" i="4"/>
  <c r="M34" i="4"/>
  <c r="L34" i="4"/>
  <c r="K34" i="4"/>
  <c r="H1" i="4"/>
  <c r="H59" i="4" l="1"/>
  <c r="F61" i="4"/>
  <c r="D120" i="4"/>
  <c r="D123" i="4" s="1"/>
  <c r="F123" i="4"/>
  <c r="F44" i="4"/>
  <c r="F45" i="4" s="1"/>
  <c r="C56" i="4"/>
  <c r="G60" i="4"/>
  <c r="D57" i="4"/>
  <c r="E114" i="4"/>
  <c r="E123" i="4" s="1"/>
  <c r="B120" i="4"/>
  <c r="E58" i="4"/>
  <c r="B55" i="4"/>
  <c r="E36" i="4" l="1"/>
  <c r="C35" i="4"/>
  <c r="D35" i="4"/>
  <c r="D36" i="4"/>
  <c r="B35" i="4"/>
  <c r="C36" i="4"/>
  <c r="F36" i="4" s="1"/>
  <c r="E35" i="4"/>
  <c r="E37" i="4"/>
  <c r="D37" i="4"/>
  <c r="E38" i="4"/>
  <c r="F38" i="4" s="1"/>
  <c r="C61" i="4"/>
  <c r="H56" i="4"/>
  <c r="H55" i="4"/>
  <c r="B61" i="4"/>
  <c r="H61" i="4" s="1"/>
  <c r="E61" i="4"/>
  <c r="H58" i="4"/>
  <c r="H120" i="4"/>
  <c r="B123" i="4"/>
  <c r="H123" i="4" s="1"/>
  <c r="D61" i="4"/>
  <c r="H57" i="4"/>
  <c r="G61" i="4"/>
  <c r="H60" i="4"/>
  <c r="G114" i="4"/>
  <c r="E39" i="4" l="1"/>
  <c r="F35" i="4"/>
  <c r="B39" i="4"/>
  <c r="D39" i="4"/>
  <c r="C39" i="4"/>
  <c r="F37" i="4"/>
  <c r="F39" i="4" l="1"/>
</calcChain>
</file>

<file path=xl/sharedStrings.xml><?xml version="1.0" encoding="utf-8"?>
<sst xmlns="http://schemas.openxmlformats.org/spreadsheetml/2006/main" count="96" uniqueCount="83">
  <si>
    <t>COP</t>
  </si>
  <si>
    <t>Pils</t>
  </si>
  <si>
    <t>File Number:</t>
  </si>
  <si>
    <t>Exhibit:</t>
  </si>
  <si>
    <t>Tab:</t>
  </si>
  <si>
    <t>Schedule:</t>
  </si>
  <si>
    <t>Page:</t>
  </si>
  <si>
    <t>Date:</t>
  </si>
  <si>
    <t>Appendix 2-I</t>
  </si>
  <si>
    <t>Load Forecast CDM Adjustment Work Form (2015)</t>
  </si>
  <si>
    <r>
      <t>The 2014 bridge year is the last year of the current four year (2011-2014) CDM program, and 2015 is the first year of a new six year (2015-2020) CDM program, per the Ministirial directives of March 31</t>
    </r>
    <r>
      <rPr>
        <sz val="10"/>
        <rFont val="Arial"/>
        <family val="2"/>
      </rPr>
      <t xml:space="preserve">, 2014.  Thus, with 2015, there is a need to recognize the final year of the current 2011-2014 CDM program, as well as to estimate reasonable impacts each year for the new 2015-2020 CDM program.  These are combined to estimate the adjustment for CDM program impacts on the 2015 load forecast.  </t>
    </r>
  </si>
  <si>
    <t>Appendix 2-I was developed to help determine what would be the amount of CDM savings needed in each year to cumulatively achieve the four year 2011-2014 CDM target.  This then determined the amount of kWh (and with translation, kW of demand) savings that were converted in dollars balances for the LRAMVA, and also to determine the related adjustment to the load forecast to account for OPA-reported savings.  Beginning for the 2015 year, it has been adjusted because of the persistence of 2011-2014 CDM programs will be an adjustment to the load forecast in addition to the estimated savings for the first year (2015) for the new 2015-2020 CDM plan.</t>
  </si>
  <si>
    <t>It is assumed that the new six year (2015-2020) CDM program will work similar to the existing 2011-2014 CDM program, meaning that distributors will offer programs each year that, cumulatively over the six years (from January 1, 2015 to December 31, 2020) will cumulatively achieve the new six year CDM target.  This is the approach contemplated in the Ministerial directive letters of March 31, 2014 to the Board and to the OPA.  Thus, distributors will be able to offer programs on a basis so that cumulatively over the period, the impacts, including persistence, of the CDM programs will accumulate towards achieving each distributor's 2015-2020 CDM target.</t>
  </si>
  <si>
    <t xml:space="preserve">With this approach, it is necessary to account for estimated savings for the last year of the current program, particularly the estimated savings for new CDM programs offered in 2014, as well as the estimated savings for new CDM programs that the distributor will offer in 2015 towards achievement of the new six year (2015-2020) CDM program.   This necessitates expansion of this Appendix 2-I to deal with both the 2011-2014 and 2015-2020 CDM plans.  It is expected that this approach will be updated each year. </t>
  </si>
  <si>
    <t>2011-2014 CDM Program - 2014, last year of the current CDM plan</t>
  </si>
  <si>
    <t>Input the 2011-2014 CDM target in Cell B21.</t>
  </si>
  <si>
    <t>Input the measured results for 2011 CDM programs for each of the years 2011 and persistence into 2012, 2013 and 2014 into cells B31 to E31.  These results are taken from the final 2011 CDM Report issued by the OPA for that distributor in the fall of 2012.</t>
  </si>
  <si>
    <t>Measured results for 2012 CDM programs for each of the years 2012 and persistence into 2013 and 2014 are input into cells C32 to E32.  These results are taken from the final 2012 CDM Report issued by the OPA for that distributor in the fall of 2013.</t>
  </si>
  <si>
    <t>Measured results for 2013 CDM programs for each of the years 2013 and persistence into 2014 are input into cells C33 to E33.  These results are taken from the final 2013 CDM Report issued by the OPA for that distributor in the fall of 2014.  Until that report is issued, the distributor should use the results from the preliminary 2013 CDM Report issued in the spring of 2014.</t>
  </si>
  <si>
    <t xml:space="preserve">	Based on these inputs, the residual kWh to achieve the 4 year CDM target icalculated for 2014 CDM under the assumption that the distributor will at least  achieve the 2011-2014 CDM target that is currently a condition of the utility's Distribution Licence.   If the distributor has met its cumulative kWh savings target by the end of 2013, the incremental savings for 2014 are assumed to be zero.  Any further savings for 2014 CDM savings and any further compensation for meeting or exceeding the four-year (2011-2014) targets will be dealt with through the disposition of the 2011-2014 LRAMVA balance, which will occur in the next cost of service application filed after the final 2014 CDM Reports issued by the OPA in the fall of 2015._x000D_
</t>
  </si>
  <si>
    <t>4 Year (2011-2014) kWh Target:</t>
  </si>
  <si>
    <t>Total</t>
  </si>
  <si>
    <t>2011 CDM Programs</t>
  </si>
  <si>
    <t>2012 CDM Programs</t>
  </si>
  <si>
    <t>2013 CDM Programs</t>
  </si>
  <si>
    <t>2014 CDM Programs</t>
  </si>
  <si>
    <t>Total in Year</t>
  </si>
  <si>
    <t>kWh</t>
  </si>
  <si>
    <t>2015-2020 CDM Program - 2015, first year of the current CDM plan</t>
  </si>
  <si>
    <t>For the first year of the new 2015-2020 CDM plan, it is assumed that each year's program will achieve an equal amount of new CDM savings.  The new targets for 2015-2020 do not take into account persistence beyond the first year, but the OPA will encourage distributors to promote and implement  CDM plans that will have longer term persistence of savings.  This results in each year's program being about 1/6 (18.67%) of the cumulative 2015-2020 CDM target for kWh savings.  A distributor may propose an alternative approach but would be expected to document in its application why it believes that its proposal is more reasonable.  In its proposal, the distributor should ensure that the sum of the results for each year's CDM program from 2015 to 2020 add up to its 2015-2020 CDM target as established by the OPA.</t>
  </si>
  <si>
    <t>6 Year (2015-2020) kWh Target:</t>
  </si>
  <si>
    <t>%</t>
  </si>
  <si>
    <t>2015 CDM Programs</t>
  </si>
  <si>
    <t>2016 CDM Programs</t>
  </si>
  <si>
    <t>2017 CDM Programs</t>
  </si>
  <si>
    <t>2018 CDM Programs</t>
  </si>
  <si>
    <t>2019 CDM Programs</t>
  </si>
  <si>
    <t>2020 CDM Programs</t>
  </si>
  <si>
    <t>Determination of 2015 Load Forecast Adjustment</t>
  </si>
  <si>
    <t>The Board has determined that the "net" number should be used in its Decision and Order with respect to Centre Wellington Hydro Ltd.'s 2013 Cost of Service rates (EB-2012-0113).  This approach has also been used in Settlement Agreements accepted by the Board in other 2013 and 2-14 applications.  The distributor should select whether the adjustment is done on a "net" or "gross" basis, but must support a proposal for the adjustment being done on a "gross" basis.  Sheet 2-I defaults to the adjustment being done on a "net" basis consistent with Board policy and practice.</t>
  </si>
  <si>
    <t>From each of the 2006-2010 CDM Final Report,  and the 2011, 2012 and 2013 CDM Final Reports, issued by the OPA for the distributor, the distributor should input the "gross" and "net" results of the cumulative CDM savings for 2014 into cells D31 to E33.  The model will calculate the cumulative savings for all programs from 2006 to 2012 and determine the "net" to "gross" factor "g".</t>
  </si>
  <si>
    <t>Net-to-Gross Conversion</t>
  </si>
  <si>
    <t>Is CDM adjustment being done on a "net" or "gross" basis?</t>
  </si>
  <si>
    <t>net</t>
  </si>
  <si>
    <t>"Gross"</t>
  </si>
  <si>
    <t>"Net"</t>
  </si>
  <si>
    <t>Difference</t>
  </si>
  <si>
    <t>"Net-to-Gross" Conversion Factor</t>
  </si>
  <si>
    <t>Persistence of Historical CDM programs to 2014</t>
  </si>
  <si>
    <t>('g')</t>
  </si>
  <si>
    <t>2006-2010 CDM programs</t>
  </si>
  <si>
    <t>2011 CDM program</t>
  </si>
  <si>
    <t>2012 CDM program</t>
  </si>
  <si>
    <t>2013 CDM program</t>
  </si>
  <si>
    <t>2006 to 2013 OPA CDM programs:  Persistence to 2015</t>
  </si>
  <si>
    <t>The default values represent the factor that each year's CDM program is factored into the manual CDM adjustment.  Distributors can choose alternative weights of "0", "0.5" or "1" from the drop-down menu for each cell, but must support its alternatives.</t>
  </si>
  <si>
    <t>These factors do not mean that CDM programs are excluded, but also reflect the assumption that impacts of 2011 and 2012 programs are already implicitly reflected in the actual data for those years that are the basis for the load forecast prior to any manual CDM adjustment.</t>
  </si>
  <si>
    <t>Weight Factor for Inclusion in CDM Adjustment to 2014 Load Forecast</t>
  </si>
  <si>
    <t>Weight Factor for each year's CDM program impact on 2014 load forecast</t>
  </si>
  <si>
    <t>Distributor can select "0", "0.5", or "1" from drop-down list</t>
  </si>
  <si>
    <t xml:space="preserve">Default Value selection rationale.  </t>
  </si>
  <si>
    <t>Full year persistence of 2011 CDM programs on 2015 load forecast.  Full impact assumed because of 50% impact in 2011 (first year) but full year persistence impact on 2012 and 2013, and thus reflected in base forecast before the CDM adjustment.</t>
  </si>
  <si>
    <t>Full year persistence of 2012 CDM programs on 2015 load forecast.  Full impact assumed because of 50% impact in 2012 (first year) but full year persistence impact on 2013, and thus reflected in base forecast before the CDM adjustment.</t>
  </si>
  <si>
    <t>Default is 0, but one option is for full year impact of persistence of 2013 CDM programs on 2015 load forecast, but 50% impact in base forecast (first year impact of 2013 CDM programs on 2013 load forecast, which is part of the data for the load forecast.</t>
  </si>
  <si>
    <t>Full year impact of persistence of 2014 programs on 2015 load forecast.  2014 CDM programs not in base forecast.</t>
  </si>
  <si>
    <t>Only 50% of 2015 CDM programs are assumed to impact the 2015 load forecast based on the "half-year" rule.</t>
  </si>
  <si>
    <t>2011-2014 and 2015-2020 LRAMVA and 2015 CDM adjustment to Load Forecast</t>
  </si>
  <si>
    <t>One manual adjustment for CDM impacts to the 2015 load forecast is made.  However, the distributor will have two associated annualized CDM impacts, one for the 2011-2014 CDM program and the second for the 2015-2020 CDM plan.  In addition, the distributor needs to reflect the CDM adjustment that was explicitly factored into its 2011 load forecast in its 2011 cost of service application (assuming that it rebased in that year).  this amount, and equal persistence for 2012, 2013 and 2014 is used as an offset to determine what the net balance of the 2011-2014 LRAMVA balance should be for disposition.</t>
  </si>
  <si>
    <t>The Amount used for the CDM threshold of the LRAMVA is the kWh that will be used to determine the base amount for the LRAMVA balance for 2014, for assessing performance against the four-year target.  The base amount for 2011-2013 is 0 (zero) for 2014 Cost of Service applications, as the utility rebased prior to the 2011-2014 CDM programs, and there was no adjustment to reflect the impacts of the 2011-2014 programs on the load forecast used to determine their last cost of service-based rates.</t>
  </si>
  <si>
    <t xml:space="preserve">The proposed loss factor should correspond with the loss factor calculated in Appendix 2-R </t>
  </si>
  <si>
    <t xml:space="preserve">The Manual Adjustment for the 2015 Load Forecast is the amount manually subtracted from the load forecast derived from the base forecast from historical data, and is intended to reflect the further CDM savings that the distributor needs to achieve assuming that they meet 100% of the 2011-2014 CDM target that is a condition of their target. </t>
  </si>
  <si>
    <t>If the distributor has developed their load forecast on a system purchased basis, then the manual adjustment should be on system purchased basis, including the adjustment for losses.  If the load forecast has been developed on a billed basis, either on a system basis or on a class-specific basis, the manual adjustment should be on a billed basis, excluding losses.</t>
  </si>
  <si>
    <t>The distributor should determine the allocation of the savings to all customer classes in a reasonable manner (e.g. taking into account what programs and what OPA-measured impacts were directed at specific customer classes), for both the LRAMVA and for the load forecast adjustment.</t>
  </si>
  <si>
    <t>Total for 2014</t>
  </si>
  <si>
    <t>Total for 2015</t>
  </si>
  <si>
    <t>Amount used for CDM threshold for LRAMVA (2014)</t>
  </si>
  <si>
    <t>2011 CDM adjustment (per Board Decision in 2011 Cost of Service Application) (enter as negative)</t>
  </si>
  <si>
    <t>Amount used for CDM threshold for LRAMVA (2015)</t>
  </si>
  <si>
    <t>Manual Adjustment for 2015 Load Forecast (billed basis)</t>
  </si>
  <si>
    <t>Proposed Loss Factor (TLF)</t>
  </si>
  <si>
    <t xml:space="preserve"> Format: X.XX%</t>
  </si>
  <si>
    <t>Manual Adjustment for 2015 Load Forecast (system purchased basis)</t>
  </si>
  <si>
    <t>Manual adjustment uses "gross" versus "net" (i.e. numbers multiplied by (1 + g).  The Weight factor is also used calculate the impact of each year's program on the CDM adjustment to the 2014 load forecast.</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</si>
</sst>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quot;$&quot;* #,##0.00_-;\-&quot;$&quot;* #,##0.00_-;_-&quot;$&quot;* &quot;-&quot;??_-;_-@_-"/>
    <numFmt numFmtId="43" formatCode="_-* #,##0.00_-;\-* #,##0.00_-;_-* &quot;-&quot;??_-;_-@_-"/>
    <numFmt numFmtId="164" formatCode="#,##0_ ;\-#,##0\ "/>
    <numFmt numFmtId="165" formatCode="_(* #,##0.0_);_(* \(#,##0.0\);_(* &quot;-&quot;??_);_(@_)"/>
    <numFmt numFmtId="166" formatCode="#,##0.0"/>
    <numFmt numFmtId="167" formatCode="mm/dd/yyyy"/>
    <numFmt numFmtId="168" formatCode="0\-0"/>
    <numFmt numFmtId="169" formatCode="&quot;$&quot;#,##0_);\(&quot;$&quot;#,##0\)"/>
    <numFmt numFmtId="170" formatCode="##\-#"/>
    <numFmt numFmtId="171" formatCode="_(* #,##0_);_(* \(#,##0\);_(* &quot;-&quot;??_);_(@_)"/>
    <numFmt numFmtId="172" formatCode="&quot;£ &quot;#,##0.00;[Red]\-&quot;£ &quot;#,##0.00"/>
  </numFmts>
  <fonts count="2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0"/>
      <name val="Arial"/>
      <family val="2"/>
    </font>
    <font>
      <sz val="8"/>
      <name val="Arial"/>
      <family val="2"/>
    </font>
    <font>
      <b/>
      <sz val="14"/>
      <name val="Arial"/>
      <family val="2"/>
    </font>
    <font>
      <b/>
      <sz val="14"/>
      <color theme="1"/>
      <name val="Calibri"/>
      <family val="2"/>
      <scheme val="minor"/>
    </font>
    <font>
      <sz val="11"/>
      <name val="Calibri"/>
      <family val="2"/>
      <scheme val="minor"/>
    </font>
    <font>
      <sz val="10"/>
      <name val="Calibri"/>
      <family val="2"/>
      <scheme val="minor"/>
    </font>
    <font>
      <b/>
      <i/>
      <sz val="14"/>
      <color theme="1"/>
      <name val="Calibri"/>
      <family val="2"/>
      <scheme val="minor"/>
    </font>
    <font>
      <b/>
      <sz val="11"/>
      <name val="Calibri"/>
      <family val="2"/>
      <scheme val="minor"/>
    </font>
    <font>
      <b/>
      <i/>
      <sz val="11"/>
      <color theme="1"/>
      <name val="Calibri"/>
      <family val="2"/>
      <scheme val="minor"/>
    </font>
    <font>
      <i/>
      <sz val="11"/>
      <color theme="1"/>
      <name val="Calibri"/>
      <family val="2"/>
      <scheme val="minor"/>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0"/>
        <bgColor indexed="64"/>
      </patternFill>
    </fill>
    <fill>
      <patternFill patternType="solid">
        <fgColor indexed="22"/>
        <bgColor indexed="64"/>
      </patternFill>
    </fill>
    <fill>
      <patternFill patternType="solid">
        <fgColor indexed="26"/>
        <bgColor indexed="64"/>
      </patternFill>
    </fill>
  </fills>
  <borders count="6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theme="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double">
        <color indexed="64"/>
      </right>
      <top/>
      <bottom/>
      <diagonal/>
    </border>
    <border>
      <left style="medium">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medium">
        <color indexed="64"/>
      </right>
      <top/>
      <bottom style="double">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theme="0"/>
      </top>
      <bottom/>
      <diagonal/>
    </border>
    <border>
      <left/>
      <right style="double">
        <color indexed="64"/>
      </right>
      <top style="thin">
        <color theme="0"/>
      </top>
      <bottom/>
      <diagonal/>
    </border>
    <border>
      <left style="medium">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right style="medium">
        <color indexed="64"/>
      </right>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right/>
      <top style="thin">
        <color indexed="64"/>
      </top>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medium">
        <color indexed="64"/>
      </right>
      <top style="thin">
        <color indexed="64"/>
      </top>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s>
  <cellStyleXfs count="81">
    <xf numFmtId="0" fontId="0" fillId="0" borderId="0"/>
    <xf numFmtId="0" fontId="18"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8" fillId="0" borderId="0" applyFont="0" applyFill="0" applyBorder="0" applyAlignment="0" applyProtection="0"/>
    <xf numFmtId="165" fontId="18" fillId="0" borderId="0"/>
    <xf numFmtId="166" fontId="18" fillId="0" borderId="0"/>
    <xf numFmtId="165" fontId="18" fillId="0" borderId="0"/>
    <xf numFmtId="165" fontId="18" fillId="0" borderId="0"/>
    <xf numFmtId="165" fontId="18" fillId="0" borderId="0"/>
    <xf numFmtId="165" fontId="18" fillId="0" borderId="0"/>
    <xf numFmtId="167" fontId="18" fillId="0" borderId="0"/>
    <xf numFmtId="168" fontId="18" fillId="0" borderId="0"/>
    <xf numFmtId="167" fontId="18"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3" fontId="18"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169" fontId="18" fillId="0" borderId="0" applyFont="0" applyFill="0" applyBorder="0" applyAlignment="0" applyProtection="0"/>
    <xf numFmtId="14" fontId="18" fillId="0" borderId="0" applyFont="0" applyFill="0" applyBorder="0" applyAlignment="0" applyProtection="0"/>
    <xf numFmtId="0" fontId="15" fillId="0" borderId="0" applyNumberFormat="0" applyFill="0" applyBorder="0" applyAlignment="0" applyProtection="0"/>
    <xf numFmtId="2" fontId="18" fillId="0" borderId="0" applyFont="0" applyFill="0" applyBorder="0" applyAlignment="0" applyProtection="0"/>
    <xf numFmtId="0" fontId="6" fillId="2" borderId="0" applyNumberFormat="0" applyBorder="0" applyAlignment="0" applyProtection="0"/>
    <xf numFmtId="38" fontId="20" fillId="40"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10" fontId="20" fillId="41" borderId="38" applyNumberFormat="0" applyBorder="0" applyAlignment="0" applyProtection="0"/>
    <xf numFmtId="0" fontId="9" fillId="5" borderId="4" applyNumberFormat="0" applyAlignment="0" applyProtection="0"/>
    <xf numFmtId="0" fontId="12" fillId="0" borderId="6" applyNumberFormat="0" applyFill="0" applyAlignment="0" applyProtection="0"/>
    <xf numFmtId="170" fontId="18" fillId="0" borderId="0"/>
    <xf numFmtId="171" fontId="18" fillId="0" borderId="0"/>
    <xf numFmtId="170" fontId="18" fillId="0" borderId="0"/>
    <xf numFmtId="170" fontId="18" fillId="0" borderId="0"/>
    <xf numFmtId="170" fontId="18" fillId="0" borderId="0"/>
    <xf numFmtId="170" fontId="18" fillId="0" borderId="0"/>
    <xf numFmtId="0" fontId="8" fillId="4" borderId="0" applyNumberFormat="0" applyBorder="0" applyAlignment="0" applyProtection="0"/>
    <xf numFmtId="172" fontId="18"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0" fillId="6" borderId="5" applyNumberFormat="0" applyAlignment="0" applyProtection="0"/>
    <xf numFmtId="10"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16" fillId="0" borderId="9" applyNumberFormat="0" applyFill="0" applyAlignment="0" applyProtection="0"/>
    <xf numFmtId="0" fontId="14" fillId="0" borderId="0" applyNumberFormat="0" applyFill="0" applyBorder="0" applyAlignment="0" applyProtection="0"/>
  </cellStyleXfs>
  <cellXfs count="194">
    <xf numFmtId="0" fontId="0" fillId="0" borderId="0" xfId="0"/>
    <xf numFmtId="0" fontId="18" fillId="0" borderId="0" xfId="1"/>
    <xf numFmtId="0" fontId="19" fillId="0" borderId="0" xfId="1" applyFont="1" applyAlignment="1">
      <alignment horizontal="left"/>
    </xf>
    <xf numFmtId="0" fontId="20" fillId="0" borderId="0" xfId="1" applyFont="1" applyAlignment="1">
      <alignment horizontal="right" vertical="top"/>
    </xf>
    <xf numFmtId="0" fontId="1" fillId="0" borderId="0" xfId="2"/>
    <xf numFmtId="0" fontId="20" fillId="33" borderId="10" xfId="1" applyFont="1" applyFill="1" applyBorder="1" applyAlignment="1">
      <alignment horizontal="right" vertical="top"/>
    </xf>
    <xf numFmtId="0" fontId="20" fillId="0" borderId="10" xfId="1" applyFont="1" applyFill="1" applyBorder="1" applyAlignment="1">
      <alignment horizontal="right" vertical="top"/>
    </xf>
    <xf numFmtId="0" fontId="20" fillId="33" borderId="0" xfId="1" applyFont="1" applyFill="1" applyAlignment="1">
      <alignment horizontal="right" vertical="top"/>
    </xf>
    <xf numFmtId="0" fontId="20" fillId="0" borderId="0" xfId="1" applyFont="1" applyFill="1" applyAlignment="1">
      <alignment horizontal="right" vertical="top"/>
    </xf>
    <xf numFmtId="14" fontId="20" fillId="33" borderId="0" xfId="1" applyNumberFormat="1" applyFont="1" applyFill="1" applyAlignment="1">
      <alignment horizontal="right" vertical="top"/>
    </xf>
    <xf numFmtId="0" fontId="18" fillId="0" borderId="0" xfId="1" applyAlignment="1">
      <alignment horizontal="left"/>
    </xf>
    <xf numFmtId="0" fontId="1" fillId="0" borderId="0" xfId="2" applyFont="1"/>
    <xf numFmtId="49" fontId="23" fillId="0" borderId="0" xfId="3" applyNumberFormat="1" applyFont="1" applyBorder="1" applyAlignment="1">
      <alignment vertical="top" wrapText="1"/>
    </xf>
    <xf numFmtId="49" fontId="1" fillId="0" borderId="0" xfId="2" applyNumberFormat="1" applyFont="1" applyAlignment="1">
      <alignment vertical="top" wrapText="1"/>
    </xf>
    <xf numFmtId="49" fontId="24" fillId="0" borderId="0" xfId="3" applyNumberFormat="1" applyFont="1" applyBorder="1" applyAlignment="1">
      <alignment vertical="top" wrapText="1"/>
    </xf>
    <xf numFmtId="0" fontId="16" fillId="34" borderId="14" xfId="2" applyFont="1" applyFill="1" applyBorder="1" applyAlignment="1">
      <alignment horizontal="right"/>
    </xf>
    <xf numFmtId="0" fontId="16" fillId="34" borderId="0" xfId="2" applyFont="1" applyFill="1" applyBorder="1" applyAlignment="1">
      <alignment horizontal="right"/>
    </xf>
    <xf numFmtId="0" fontId="16" fillId="34" borderId="15" xfId="2" applyFont="1" applyFill="1" applyBorder="1" applyAlignment="1">
      <alignment horizontal="right"/>
    </xf>
    <xf numFmtId="0" fontId="1" fillId="0" borderId="14" xfId="2" applyFont="1" applyBorder="1"/>
    <xf numFmtId="10" fontId="23" fillId="0" borderId="0" xfId="4" applyNumberFormat="1" applyFont="1" applyBorder="1"/>
    <xf numFmtId="10" fontId="23" fillId="0" borderId="16" xfId="4" applyNumberFormat="1" applyFont="1" applyBorder="1"/>
    <xf numFmtId="10" fontId="23" fillId="0" borderId="15" xfId="4" applyNumberFormat="1" applyFont="1" applyBorder="1"/>
    <xf numFmtId="9" fontId="0" fillId="35" borderId="0" xfId="4" applyFont="1" applyFill="1"/>
    <xf numFmtId="9" fontId="1" fillId="35" borderId="0" xfId="2" applyNumberFormat="1" applyFill="1"/>
    <xf numFmtId="9" fontId="1" fillId="0" borderId="0" xfId="2" applyNumberFormat="1"/>
    <xf numFmtId="0" fontId="1" fillId="0" borderId="0" xfId="2" applyFont="1" applyBorder="1"/>
    <xf numFmtId="0" fontId="1" fillId="0" borderId="17" xfId="2" applyFont="1" applyBorder="1"/>
    <xf numFmtId="0" fontId="1" fillId="0" borderId="18" xfId="2" applyFont="1" applyBorder="1"/>
    <xf numFmtId="10" fontId="23" fillId="0" borderId="19" xfId="4" applyNumberFormat="1" applyFont="1" applyBorder="1"/>
    <xf numFmtId="10" fontId="23" fillId="0" borderId="20" xfId="4" applyNumberFormat="1" applyFont="1" applyBorder="1"/>
    <xf numFmtId="0" fontId="16" fillId="0" borderId="14" xfId="2" applyFont="1" applyBorder="1"/>
    <xf numFmtId="10" fontId="16" fillId="0" borderId="0" xfId="2" applyNumberFormat="1" applyFont="1" applyBorder="1"/>
    <xf numFmtId="10" fontId="16" fillId="0" borderId="16" xfId="2" applyNumberFormat="1" applyFont="1" applyBorder="1"/>
    <xf numFmtId="10" fontId="16" fillId="0" borderId="15" xfId="2" applyNumberFormat="1" applyFont="1" applyBorder="1"/>
    <xf numFmtId="43" fontId="23" fillId="33" borderId="0" xfId="3" applyNumberFormat="1" applyFont="1" applyFill="1" applyBorder="1"/>
    <xf numFmtId="43" fontId="23" fillId="33" borderId="16" xfId="3" applyNumberFormat="1" applyFont="1" applyFill="1" applyBorder="1"/>
    <xf numFmtId="43" fontId="23" fillId="0" borderId="15" xfId="3" applyNumberFormat="1" applyFont="1" applyBorder="1"/>
    <xf numFmtId="43" fontId="23" fillId="0" borderId="0" xfId="3" applyNumberFormat="1" applyFont="1" applyBorder="1"/>
    <xf numFmtId="43" fontId="23" fillId="33" borderId="24" xfId="3" applyNumberFormat="1" applyFont="1" applyFill="1" applyBorder="1"/>
    <xf numFmtId="43" fontId="23" fillId="33" borderId="25" xfId="3" applyNumberFormat="1" applyFont="1" applyFill="1" applyBorder="1"/>
    <xf numFmtId="43" fontId="23" fillId="0" borderId="18" xfId="3" applyNumberFormat="1" applyFont="1" applyBorder="1"/>
    <xf numFmtId="43" fontId="23" fillId="0" borderId="19" xfId="3" applyNumberFormat="1" applyFont="1" applyBorder="1"/>
    <xf numFmtId="43" fontId="23" fillId="0" borderId="20" xfId="3" applyNumberFormat="1" applyFont="1" applyBorder="1"/>
    <xf numFmtId="0" fontId="16" fillId="0" borderId="26" xfId="2" applyFont="1" applyBorder="1"/>
    <xf numFmtId="43" fontId="16" fillId="0" borderId="27" xfId="3" applyNumberFormat="1" applyFont="1" applyBorder="1"/>
    <xf numFmtId="43" fontId="16" fillId="0" borderId="28" xfId="3" applyNumberFormat="1" applyFont="1" applyBorder="1"/>
    <xf numFmtId="43" fontId="16" fillId="0" borderId="29" xfId="3" applyNumberFormat="1" applyFont="1" applyBorder="1"/>
    <xf numFmtId="0" fontId="16" fillId="0" borderId="0" xfId="2" applyFont="1" applyBorder="1"/>
    <xf numFmtId="43" fontId="16" fillId="0" borderId="0" xfId="3" applyNumberFormat="1" applyFont="1" applyBorder="1"/>
    <xf numFmtId="0" fontId="16" fillId="36" borderId="14" xfId="2" applyFont="1" applyFill="1" applyBorder="1" applyAlignment="1">
      <alignment horizontal="right"/>
    </xf>
    <xf numFmtId="0" fontId="16" fillId="36" borderId="0" xfId="2" applyFont="1" applyFill="1" applyBorder="1" applyAlignment="1">
      <alignment horizontal="right"/>
    </xf>
    <xf numFmtId="0" fontId="16" fillId="36" borderId="15" xfId="2" applyFont="1" applyFill="1" applyBorder="1" applyAlignment="1">
      <alignment horizontal="right"/>
    </xf>
    <xf numFmtId="10" fontId="23" fillId="37" borderId="0" xfId="4" applyNumberFormat="1" applyFont="1" applyFill="1" applyBorder="1"/>
    <xf numFmtId="10" fontId="23" fillId="37" borderId="16" xfId="4" applyNumberFormat="1" applyFont="1" applyFill="1" applyBorder="1"/>
    <xf numFmtId="0" fontId="16" fillId="0" borderId="30" xfId="2" applyFont="1" applyBorder="1"/>
    <xf numFmtId="10" fontId="16" fillId="0" borderId="31" xfId="2" applyNumberFormat="1" applyFont="1" applyBorder="1"/>
    <xf numFmtId="10" fontId="16" fillId="0" borderId="32" xfId="2" applyNumberFormat="1" applyFont="1" applyBorder="1"/>
    <xf numFmtId="10" fontId="16" fillId="0" borderId="33" xfId="2" applyNumberFormat="1" applyFont="1" applyBorder="1"/>
    <xf numFmtId="43" fontId="23" fillId="37" borderId="0" xfId="3" applyNumberFormat="1" applyFont="1" applyFill="1" applyBorder="1"/>
    <xf numFmtId="43" fontId="23" fillId="37" borderId="16" xfId="3" applyNumberFormat="1" applyFont="1" applyFill="1" applyBorder="1"/>
    <xf numFmtId="43" fontId="23" fillId="37" borderId="24" xfId="3" applyNumberFormat="1" applyFont="1" applyFill="1" applyBorder="1"/>
    <xf numFmtId="43" fontId="23" fillId="37" borderId="25" xfId="3" applyNumberFormat="1" applyFont="1" applyFill="1" applyBorder="1"/>
    <xf numFmtId="43" fontId="23" fillId="0" borderId="0" xfId="3" applyNumberFormat="1" applyFont="1" applyFill="1" applyBorder="1"/>
    <xf numFmtId="43" fontId="23" fillId="33" borderId="19" xfId="3" applyNumberFormat="1" applyFont="1" applyFill="1" applyBorder="1"/>
    <xf numFmtId="0" fontId="1" fillId="0" borderId="0" xfId="2" applyFont="1" applyBorder="1" applyAlignment="1">
      <alignment vertical="top" wrapText="1"/>
    </xf>
    <xf numFmtId="0" fontId="1" fillId="0" borderId="0" xfId="2" applyFont="1" applyAlignment="1">
      <alignment vertical="top" wrapText="1"/>
    </xf>
    <xf numFmtId="0" fontId="16" fillId="34" borderId="14" xfId="2" applyFont="1" applyFill="1" applyBorder="1" applyAlignment="1">
      <alignment horizontal="center"/>
    </xf>
    <xf numFmtId="0" fontId="16" fillId="34" borderId="0" xfId="2" applyFont="1" applyFill="1" applyBorder="1" applyAlignment="1">
      <alignment horizontal="center"/>
    </xf>
    <xf numFmtId="0" fontId="16" fillId="34" borderId="15" xfId="2" applyFont="1" applyFill="1" applyBorder="1" applyAlignment="1">
      <alignment horizontal="center"/>
    </xf>
    <xf numFmtId="0" fontId="16" fillId="38" borderId="15" xfId="2" applyFont="1" applyFill="1" applyBorder="1" applyAlignment="1">
      <alignment horizontal="center"/>
    </xf>
    <xf numFmtId="0" fontId="16" fillId="34" borderId="34" xfId="2" applyFont="1" applyFill="1" applyBorder="1" applyAlignment="1">
      <alignment horizontal="center"/>
    </xf>
    <xf numFmtId="0" fontId="16" fillId="34" borderId="35" xfId="2" applyFont="1" applyFill="1" applyBorder="1" applyAlignment="1">
      <alignment horizontal="center"/>
    </xf>
    <xf numFmtId="0" fontId="16" fillId="34" borderId="36" xfId="2" applyFont="1" applyFill="1" applyBorder="1" applyAlignment="1">
      <alignment horizontal="center"/>
    </xf>
    <xf numFmtId="0" fontId="1" fillId="34" borderId="14" xfId="2" applyFont="1" applyFill="1" applyBorder="1" applyAlignment="1">
      <alignment vertical="top"/>
    </xf>
    <xf numFmtId="0" fontId="1" fillId="34" borderId="0" xfId="2" applyFont="1" applyFill="1" applyBorder="1" applyAlignment="1">
      <alignment vertical="top"/>
    </xf>
    <xf numFmtId="0" fontId="16" fillId="34" borderId="15" xfId="2" applyFont="1" applyFill="1" applyBorder="1" applyAlignment="1">
      <alignment horizontal="center" wrapText="1"/>
    </xf>
    <xf numFmtId="0" fontId="16" fillId="34" borderId="35" xfId="2" applyFont="1" applyFill="1" applyBorder="1" applyAlignment="1">
      <alignment horizontal="center" vertical="center"/>
    </xf>
    <xf numFmtId="0" fontId="16" fillId="34" borderId="36" xfId="2" applyFont="1" applyFill="1" applyBorder="1" applyAlignment="1">
      <alignment horizontal="center" vertical="center" wrapText="1"/>
    </xf>
    <xf numFmtId="0" fontId="1" fillId="0" borderId="14" xfId="2" applyFont="1" applyFill="1" applyBorder="1" applyAlignment="1">
      <alignment vertical="top"/>
    </xf>
    <xf numFmtId="0" fontId="1" fillId="0" borderId="0" xfId="2" applyFont="1" applyFill="1" applyBorder="1" applyAlignment="1">
      <alignment vertical="top"/>
    </xf>
    <xf numFmtId="43" fontId="16" fillId="33" borderId="0" xfId="5" applyFont="1" applyFill="1" applyBorder="1" applyAlignment="1">
      <alignment vertical="top"/>
    </xf>
    <xf numFmtId="0" fontId="16" fillId="0" borderId="0" xfId="2" applyFont="1" applyFill="1" applyBorder="1" applyAlignment="1">
      <alignment vertical="top"/>
    </xf>
    <xf numFmtId="0" fontId="16" fillId="0" borderId="15" xfId="2" applyFont="1" applyFill="1" applyBorder="1" applyAlignment="1">
      <alignment horizontal="center" vertical="top" wrapText="1"/>
    </xf>
    <xf numFmtId="43" fontId="16" fillId="33" borderId="37" xfId="5" applyFont="1" applyFill="1" applyBorder="1" applyAlignment="1">
      <alignment vertical="top"/>
    </xf>
    <xf numFmtId="0" fontId="1" fillId="0" borderId="17" xfId="2" applyFont="1" applyFill="1" applyBorder="1" applyAlignment="1">
      <alignment vertical="top"/>
    </xf>
    <xf numFmtId="0" fontId="1" fillId="0" borderId="18" xfId="2" applyFont="1" applyFill="1" applyBorder="1" applyAlignment="1">
      <alignment vertical="top"/>
    </xf>
    <xf numFmtId="0" fontId="16" fillId="33" borderId="18" xfId="2" applyFont="1" applyFill="1" applyBorder="1" applyAlignment="1">
      <alignment vertical="top"/>
    </xf>
    <xf numFmtId="0" fontId="1" fillId="0" borderId="27" xfId="2" applyFont="1" applyFill="1" applyBorder="1"/>
    <xf numFmtId="0" fontId="1" fillId="0" borderId="27" xfId="2" applyFont="1" applyBorder="1"/>
    <xf numFmtId="10" fontId="24" fillId="0" borderId="29" xfId="4" applyNumberFormat="1" applyFont="1" applyBorder="1"/>
    <xf numFmtId="0" fontId="16" fillId="0" borderId="0" xfId="2" applyFont="1" applyBorder="1" applyAlignment="1">
      <alignment vertical="top" wrapText="1"/>
    </xf>
    <xf numFmtId="0" fontId="1" fillId="0" borderId="0" xfId="2" applyFont="1" applyFill="1" applyBorder="1"/>
    <xf numFmtId="10" fontId="24" fillId="0" borderId="0" xfId="4" applyNumberFormat="1" applyFont="1" applyBorder="1"/>
    <xf numFmtId="0" fontId="1" fillId="0" borderId="0" xfId="2" applyFont="1" applyBorder="1" applyAlignment="1">
      <alignment horizontal="left" vertical="top" wrapText="1"/>
    </xf>
    <xf numFmtId="0" fontId="16" fillId="0" borderId="0" xfId="2" applyFont="1" applyFill="1" applyBorder="1" applyAlignment="1">
      <alignment vertical="top" wrapText="1"/>
    </xf>
    <xf numFmtId="0" fontId="1" fillId="0" borderId="0" xfId="2" applyBorder="1"/>
    <xf numFmtId="0" fontId="16" fillId="0" borderId="11" xfId="2" applyFont="1" applyBorder="1" applyAlignment="1">
      <alignment vertical="top" wrapText="1"/>
    </xf>
    <xf numFmtId="0" fontId="16" fillId="0" borderId="12" xfId="2" applyFont="1" applyFill="1" applyBorder="1" applyAlignment="1">
      <alignment horizontal="center" vertical="center" wrapText="1"/>
    </xf>
    <xf numFmtId="0" fontId="26" fillId="0" borderId="12" xfId="5" applyNumberFormat="1" applyFont="1" applyBorder="1" applyAlignment="1">
      <alignment horizontal="center" vertical="center"/>
    </xf>
    <xf numFmtId="0" fontId="1" fillId="0" borderId="13" xfId="2" applyBorder="1"/>
    <xf numFmtId="0" fontId="16" fillId="0" borderId="14" xfId="2" applyFont="1" applyBorder="1" applyAlignment="1">
      <alignment horizontal="left" vertical="center" wrapText="1"/>
    </xf>
    <xf numFmtId="0" fontId="16" fillId="38" borderId="38" xfId="2" applyFont="1" applyFill="1" applyBorder="1" applyAlignment="1">
      <alignment horizontal="center" vertical="center" wrapText="1"/>
    </xf>
    <xf numFmtId="10" fontId="24" fillId="0" borderId="15" xfId="4" applyNumberFormat="1" applyFont="1" applyBorder="1" applyAlignment="1">
      <alignment horizontal="center" vertical="center" wrapText="1"/>
    </xf>
    <xf numFmtId="0" fontId="27" fillId="0" borderId="26" xfId="2" applyFont="1" applyBorder="1" applyAlignment="1">
      <alignment horizontal="left" vertical="top" wrapText="1"/>
    </xf>
    <xf numFmtId="0" fontId="28" fillId="0" borderId="27" xfId="2" applyFont="1" applyBorder="1" applyAlignment="1">
      <alignment vertical="top" wrapText="1"/>
    </xf>
    <xf numFmtId="0" fontId="28" fillId="39" borderId="27" xfId="2" applyFont="1" applyFill="1" applyBorder="1" applyAlignment="1">
      <alignment vertical="top" wrapText="1"/>
    </xf>
    <xf numFmtId="0" fontId="27" fillId="0" borderId="0" xfId="2" applyFont="1" applyBorder="1" applyAlignment="1">
      <alignment horizontal="left" vertical="top" wrapText="1"/>
    </xf>
    <xf numFmtId="0" fontId="28" fillId="0" borderId="0" xfId="2" applyFont="1" applyBorder="1" applyAlignment="1">
      <alignment vertical="top" wrapText="1"/>
    </xf>
    <xf numFmtId="0" fontId="25" fillId="0" borderId="0" xfId="2" applyFont="1" applyBorder="1" applyAlignment="1">
      <alignment horizontal="center" vertical="top" wrapText="1"/>
    </xf>
    <xf numFmtId="0" fontId="1" fillId="0" borderId="39" xfId="2" applyFont="1" applyBorder="1"/>
    <xf numFmtId="0" fontId="16" fillId="34" borderId="12" xfId="2" applyFont="1" applyFill="1" applyBorder="1" applyAlignment="1">
      <alignment horizontal="center"/>
    </xf>
    <xf numFmtId="0" fontId="16" fillId="34" borderId="12" xfId="2" applyFont="1" applyFill="1" applyBorder="1" applyAlignment="1">
      <alignment horizontal="center" vertical="center"/>
    </xf>
    <xf numFmtId="0" fontId="16" fillId="34" borderId="13" xfId="2" applyFont="1" applyFill="1" applyBorder="1" applyAlignment="1">
      <alignment horizontal="center" vertical="center"/>
    </xf>
    <xf numFmtId="0" fontId="1" fillId="0" borderId="40" xfId="2" applyFont="1" applyBorder="1"/>
    <xf numFmtId="0" fontId="1" fillId="0" borderId="41" xfId="2" applyFont="1" applyBorder="1" applyAlignment="1">
      <alignment wrapText="1"/>
    </xf>
    <xf numFmtId="43" fontId="1" fillId="0" borderId="0" xfId="2" applyNumberFormat="1" applyFont="1" applyBorder="1" applyAlignment="1">
      <alignment horizontal="center" vertical="center"/>
    </xf>
    <xf numFmtId="43" fontId="1" fillId="0" borderId="42" xfId="2" applyNumberFormat="1" applyFont="1" applyBorder="1" applyAlignment="1">
      <alignment horizontal="center" vertical="center"/>
    </xf>
    <xf numFmtId="43" fontId="1" fillId="0" borderId="43" xfId="2" applyNumberFormat="1" applyFont="1" applyBorder="1" applyAlignment="1">
      <alignment horizontal="center" vertical="center"/>
    </xf>
    <xf numFmtId="43" fontId="1" fillId="0" borderId="15" xfId="2" applyNumberFormat="1" applyFont="1" applyBorder="1" applyAlignment="1">
      <alignment horizontal="center" vertical="center"/>
    </xf>
    <xf numFmtId="43" fontId="1" fillId="0" borderId="44" xfId="2" applyNumberFormat="1" applyFont="1" applyBorder="1" applyAlignment="1">
      <alignment horizontal="center" vertical="center"/>
    </xf>
    <xf numFmtId="43" fontId="1" fillId="0" borderId="45" xfId="2" applyNumberFormat="1" applyFont="1" applyBorder="1" applyAlignment="1">
      <alignment horizontal="center" vertical="center"/>
    </xf>
    <xf numFmtId="0" fontId="1" fillId="39" borderId="40" xfId="2" applyFont="1" applyFill="1" applyBorder="1" applyAlignment="1">
      <alignment wrapText="1"/>
    </xf>
    <xf numFmtId="43" fontId="24" fillId="33" borderId="35" xfId="5" applyFont="1" applyFill="1" applyBorder="1" applyAlignment="1">
      <alignment horizontal="center" vertical="center"/>
    </xf>
    <xf numFmtId="43" fontId="1" fillId="0" borderId="35" xfId="2" applyNumberFormat="1" applyFont="1" applyBorder="1" applyAlignment="1">
      <alignment horizontal="center" vertical="center"/>
    </xf>
    <xf numFmtId="43" fontId="1" fillId="0" borderId="46" xfId="2" applyNumberFormat="1" applyFont="1" applyBorder="1" applyAlignment="1">
      <alignment horizontal="center" vertical="center"/>
    </xf>
    <xf numFmtId="43" fontId="1" fillId="0" borderId="47" xfId="2" applyNumberFormat="1" applyFont="1" applyBorder="1" applyAlignment="1">
      <alignment horizontal="center" vertical="center"/>
    </xf>
    <xf numFmtId="43" fontId="1" fillId="0" borderId="36" xfId="2" applyNumberFormat="1" applyFont="1" applyBorder="1" applyAlignment="1">
      <alignment horizontal="center" vertical="center"/>
    </xf>
    <xf numFmtId="0" fontId="1" fillId="36" borderId="21" xfId="2" applyFont="1" applyFill="1" applyBorder="1" applyAlignment="1">
      <alignment wrapText="1"/>
    </xf>
    <xf numFmtId="43" fontId="1" fillId="36" borderId="22" xfId="2" applyNumberFormat="1" applyFont="1" applyFill="1" applyBorder="1" applyAlignment="1">
      <alignment horizontal="center" vertical="center"/>
    </xf>
    <xf numFmtId="43" fontId="1" fillId="36" borderId="23" xfId="2" applyNumberFormat="1" applyFont="1" applyFill="1" applyBorder="1" applyAlignment="1">
      <alignment horizontal="center" vertical="center"/>
    </xf>
    <xf numFmtId="0" fontId="1" fillId="0" borderId="48" xfId="2" applyFont="1" applyBorder="1" applyAlignment="1">
      <alignment wrapText="1"/>
    </xf>
    <xf numFmtId="43" fontId="1" fillId="0" borderId="49" xfId="2" applyNumberFormat="1" applyFont="1" applyBorder="1" applyAlignment="1">
      <alignment horizontal="center" vertical="center"/>
    </xf>
    <xf numFmtId="43" fontId="1" fillId="0" borderId="50" xfId="2" applyNumberFormat="1" applyFont="1" applyBorder="1" applyAlignment="1">
      <alignment horizontal="center" vertical="center"/>
    </xf>
    <xf numFmtId="43" fontId="1" fillId="0" borderId="51" xfId="2" applyNumberFormat="1" applyFont="1" applyBorder="1" applyAlignment="1">
      <alignment horizontal="center" vertical="center"/>
    </xf>
    <xf numFmtId="43" fontId="1" fillId="0" borderId="52" xfId="2" applyNumberFormat="1" applyFont="1" applyBorder="1" applyAlignment="1">
      <alignment horizontal="center" vertical="center"/>
    </xf>
    <xf numFmtId="0" fontId="1" fillId="36" borderId="17" xfId="2" applyFont="1" applyFill="1" applyBorder="1" applyAlignment="1">
      <alignment wrapText="1"/>
    </xf>
    <xf numFmtId="43" fontId="1" fillId="36" borderId="53" xfId="2" applyNumberFormat="1" applyFont="1" applyFill="1" applyBorder="1" applyAlignment="1">
      <alignment horizontal="center" vertical="center"/>
    </xf>
    <xf numFmtId="43" fontId="1" fillId="36" borderId="0" xfId="2" applyNumberFormat="1" applyFont="1" applyFill="1" applyBorder="1" applyAlignment="1">
      <alignment horizontal="center" vertical="center"/>
    </xf>
    <xf numFmtId="43" fontId="1" fillId="36" borderId="54" xfId="2" applyNumberFormat="1" applyFont="1" applyFill="1" applyBorder="1" applyAlignment="1">
      <alignment horizontal="center" vertical="center"/>
    </xf>
    <xf numFmtId="43" fontId="24" fillId="0" borderId="55" xfId="3" applyNumberFormat="1" applyFont="1" applyBorder="1" applyAlignment="1">
      <alignment horizontal="center" vertical="center"/>
    </xf>
    <xf numFmtId="43" fontId="24" fillId="0" borderId="31" xfId="3" applyNumberFormat="1" applyFont="1" applyBorder="1" applyAlignment="1">
      <alignment horizontal="center" vertical="center"/>
    </xf>
    <xf numFmtId="43" fontId="24" fillId="0" borderId="46" xfId="3" applyNumberFormat="1" applyFont="1" applyBorder="1" applyAlignment="1">
      <alignment horizontal="center" vertical="center"/>
    </xf>
    <xf numFmtId="43" fontId="24" fillId="0" borderId="56" xfId="3" applyNumberFormat="1" applyFont="1" applyBorder="1" applyAlignment="1">
      <alignment horizontal="center" vertical="center"/>
    </xf>
    <xf numFmtId="43" fontId="24" fillId="39" borderId="57" xfId="3" applyNumberFormat="1" applyFont="1" applyFill="1" applyBorder="1" applyAlignment="1">
      <alignment horizontal="center" vertical="center"/>
    </xf>
    <xf numFmtId="43" fontId="24" fillId="36" borderId="22" xfId="3" applyNumberFormat="1" applyFont="1" applyFill="1" applyBorder="1" applyAlignment="1">
      <alignment horizontal="center" vertical="center"/>
    </xf>
    <xf numFmtId="43" fontId="24" fillId="36" borderId="23" xfId="3" applyNumberFormat="1" applyFont="1" applyFill="1" applyBorder="1" applyAlignment="1">
      <alignment horizontal="center" vertical="center"/>
    </xf>
    <xf numFmtId="10" fontId="24" fillId="33" borderId="0" xfId="4" applyNumberFormat="1" applyFont="1" applyFill="1" applyBorder="1" applyAlignment="1">
      <alignment horizontal="center" vertical="center"/>
    </xf>
    <xf numFmtId="43" fontId="24" fillId="0" borderId="0" xfId="3" applyNumberFormat="1" applyFont="1" applyBorder="1" applyAlignment="1">
      <alignment horizontal="center" vertical="center"/>
    </xf>
    <xf numFmtId="43" fontId="14" fillId="0" borderId="0" xfId="3" applyNumberFormat="1" applyFont="1" applyBorder="1" applyAlignment="1">
      <alignment horizontal="center" vertical="center"/>
    </xf>
    <xf numFmtId="43" fontId="24" fillId="0" borderId="42" xfId="3" applyNumberFormat="1" applyFont="1" applyBorder="1" applyAlignment="1">
      <alignment horizontal="center" vertical="center"/>
    </xf>
    <xf numFmtId="43" fontId="24" fillId="0" borderId="44" xfId="3" applyNumberFormat="1" applyFont="1" applyBorder="1" applyAlignment="1">
      <alignment horizontal="center" vertical="center"/>
    </xf>
    <xf numFmtId="43" fontId="24" fillId="0" borderId="15" xfId="3" applyNumberFormat="1" applyFont="1" applyBorder="1" applyAlignment="1">
      <alignment horizontal="center" vertical="center"/>
    </xf>
    <xf numFmtId="0" fontId="1" fillId="39" borderId="58" xfId="2" applyFont="1" applyFill="1" applyBorder="1" applyAlignment="1">
      <alignment wrapText="1"/>
    </xf>
    <xf numFmtId="43" fontId="24" fillId="0" borderId="27" xfId="3" applyNumberFormat="1" applyFont="1" applyBorder="1" applyAlignment="1">
      <alignment horizontal="center" vertical="center"/>
    </xf>
    <xf numFmtId="43" fontId="24" fillId="0" borderId="59" xfId="3" applyNumberFormat="1" applyFont="1" applyBorder="1" applyAlignment="1">
      <alignment horizontal="center" vertical="center"/>
    </xf>
    <xf numFmtId="0" fontId="1" fillId="0" borderId="0" xfId="2" applyFont="1" applyBorder="1" applyAlignment="1">
      <alignment wrapText="1"/>
    </xf>
    <xf numFmtId="0" fontId="16" fillId="0" borderId="0" xfId="2" applyFont="1"/>
    <xf numFmtId="0" fontId="1" fillId="0" borderId="0" xfId="2" applyFont="1" applyAlignment="1">
      <alignment horizontal="left" vertical="top" wrapText="1"/>
    </xf>
    <xf numFmtId="0" fontId="16" fillId="34" borderId="35" xfId="2" applyFont="1" applyFill="1" applyBorder="1" applyAlignment="1">
      <alignment horizontal="center" vertical="top"/>
    </xf>
    <xf numFmtId="0" fontId="16" fillId="34" borderId="36" xfId="2" applyFont="1" applyFill="1" applyBorder="1" applyAlignment="1">
      <alignment horizontal="center" vertical="top"/>
    </xf>
    <xf numFmtId="0" fontId="28" fillId="0" borderId="0" xfId="2" applyFont="1" applyBorder="1" applyAlignment="1">
      <alignment horizontal="left" vertical="top" wrapText="1"/>
    </xf>
    <xf numFmtId="0" fontId="16" fillId="0" borderId="0" xfId="2" applyFont="1" applyBorder="1" applyAlignment="1">
      <alignment horizontal="center" vertical="top" wrapText="1"/>
    </xf>
    <xf numFmtId="0" fontId="25" fillId="0" borderId="0" xfId="2" applyFont="1" applyBorder="1" applyAlignment="1">
      <alignment horizontal="center" vertical="top" wrapText="1"/>
    </xf>
    <xf numFmtId="0" fontId="23" fillId="0" borderId="0" xfId="2" applyFont="1" applyAlignment="1">
      <alignment horizontal="left" vertical="top"/>
    </xf>
    <xf numFmtId="0" fontId="16" fillId="34" borderId="11" xfId="2" applyFont="1" applyFill="1" applyBorder="1" applyAlignment="1">
      <alignment horizontal="center"/>
    </xf>
    <xf numFmtId="0" fontId="16" fillId="34" borderId="12" xfId="2" applyFont="1" applyFill="1" applyBorder="1" applyAlignment="1">
      <alignment horizontal="center"/>
    </xf>
    <xf numFmtId="0" fontId="16" fillId="34" borderId="13" xfId="2" applyFont="1" applyFill="1" applyBorder="1" applyAlignment="1">
      <alignment horizontal="center"/>
    </xf>
    <xf numFmtId="0" fontId="16" fillId="34" borderId="14" xfId="2" applyFont="1" applyFill="1" applyBorder="1" applyAlignment="1">
      <alignment horizontal="left" vertical="center"/>
    </xf>
    <xf numFmtId="0" fontId="16" fillId="34" borderId="0" xfId="2" applyFont="1" applyFill="1" applyBorder="1" applyAlignment="1">
      <alignment horizontal="left" vertical="center"/>
    </xf>
    <xf numFmtId="0" fontId="1" fillId="34" borderId="34" xfId="2" applyFont="1" applyFill="1" applyBorder="1" applyAlignment="1">
      <alignment vertical="top" wrapText="1"/>
    </xf>
    <xf numFmtId="0" fontId="1" fillId="34" borderId="35" xfId="2" applyFont="1" applyFill="1" applyBorder="1" applyAlignment="1">
      <alignment vertical="top" wrapText="1"/>
    </xf>
    <xf numFmtId="0" fontId="16" fillId="0" borderId="26" xfId="2" applyFont="1" applyBorder="1" applyAlignment="1">
      <alignment vertical="top" wrapText="1"/>
    </xf>
    <xf numFmtId="0" fontId="16" fillId="0" borderId="27" xfId="2" applyFont="1" applyBorder="1" applyAlignment="1">
      <alignment vertical="top" wrapText="1"/>
    </xf>
    <xf numFmtId="0" fontId="1" fillId="0" borderId="0" xfId="2" applyFont="1" applyBorder="1" applyAlignment="1">
      <alignment horizontal="left" vertical="top" wrapText="1"/>
    </xf>
    <xf numFmtId="164" fontId="23" fillId="33" borderId="14" xfId="3" applyNumberFormat="1" applyFont="1" applyFill="1" applyBorder="1" applyAlignment="1">
      <alignment horizontal="center" vertical="top"/>
    </xf>
    <xf numFmtId="164" fontId="23" fillId="33" borderId="0" xfId="3" applyNumberFormat="1" applyFont="1" applyFill="1" applyBorder="1" applyAlignment="1">
      <alignment horizontal="center" vertical="top"/>
    </xf>
    <xf numFmtId="164" fontId="23" fillId="33" borderId="15" xfId="3" applyNumberFormat="1" applyFont="1" applyFill="1" applyBorder="1" applyAlignment="1">
      <alignment horizontal="center" vertical="top"/>
    </xf>
    <xf numFmtId="0" fontId="16" fillId="34" borderId="14" xfId="2" applyFont="1" applyFill="1" applyBorder="1" applyAlignment="1">
      <alignment horizontal="center" vertical="top"/>
    </xf>
    <xf numFmtId="0" fontId="16" fillId="34" borderId="0" xfId="2" applyFont="1" applyFill="1" applyBorder="1" applyAlignment="1">
      <alignment horizontal="center" vertical="top"/>
    </xf>
    <xf numFmtId="0" fontId="16" fillId="34" borderId="15" xfId="2" applyFont="1" applyFill="1" applyBorder="1" applyAlignment="1">
      <alignment horizontal="center" vertical="top"/>
    </xf>
    <xf numFmtId="0" fontId="16" fillId="34" borderId="21" xfId="2" applyFont="1" applyFill="1" applyBorder="1" applyAlignment="1">
      <alignment horizontal="center" vertical="center"/>
    </xf>
    <xf numFmtId="0" fontId="16" fillId="34" borderId="22" xfId="2" applyFont="1" applyFill="1" applyBorder="1" applyAlignment="1">
      <alignment horizontal="center" vertical="center"/>
    </xf>
    <xf numFmtId="0" fontId="16" fillId="34" borderId="23" xfId="2" applyFont="1" applyFill="1" applyBorder="1" applyAlignment="1">
      <alignment horizontal="center" vertical="center"/>
    </xf>
    <xf numFmtId="0" fontId="25" fillId="0" borderId="0" xfId="2" applyFont="1" applyBorder="1" applyAlignment="1">
      <alignment horizontal="center"/>
    </xf>
    <xf numFmtId="164" fontId="23" fillId="33" borderId="14" xfId="3" applyNumberFormat="1" applyFont="1" applyFill="1" applyBorder="1" applyAlignment="1">
      <alignment horizontal="center"/>
    </xf>
    <xf numFmtId="164" fontId="23" fillId="33" borderId="0" xfId="3" applyNumberFormat="1" applyFont="1" applyFill="1" applyBorder="1" applyAlignment="1">
      <alignment horizontal="center"/>
    </xf>
    <xf numFmtId="164" fontId="23" fillId="33" borderId="15" xfId="3" applyNumberFormat="1" applyFont="1" applyFill="1" applyBorder="1" applyAlignment="1">
      <alignment horizontal="center"/>
    </xf>
    <xf numFmtId="0" fontId="22" fillId="0" borderId="0" xfId="2" applyFont="1" applyAlignment="1">
      <alignment horizontal="center" vertical="top"/>
    </xf>
    <xf numFmtId="0" fontId="16" fillId="36" borderId="11" xfId="2" applyFont="1" applyFill="1" applyBorder="1" applyAlignment="1">
      <alignment horizontal="center" vertical="top"/>
    </xf>
    <xf numFmtId="0" fontId="16" fillId="36" borderId="12" xfId="2" applyFont="1" applyFill="1" applyBorder="1" applyAlignment="1">
      <alignment horizontal="center" vertical="top"/>
    </xf>
    <xf numFmtId="0" fontId="16" fillId="36" borderId="13" xfId="2" applyFont="1" applyFill="1" applyBorder="1" applyAlignment="1">
      <alignment horizontal="center" vertical="top"/>
    </xf>
    <xf numFmtId="0" fontId="1" fillId="0" borderId="0" xfId="2" applyFont="1" applyAlignment="1">
      <alignment horizontal="left" vertical="top"/>
    </xf>
    <xf numFmtId="49" fontId="23" fillId="0" borderId="0" xfId="3" applyNumberFormat="1" applyFont="1" applyBorder="1" applyAlignment="1">
      <alignment horizontal="left" vertical="top" wrapText="1"/>
    </xf>
    <xf numFmtId="0" fontId="21" fillId="0" borderId="0" xfId="1" applyFont="1" applyAlignment="1">
      <alignment horizontal="center"/>
    </xf>
  </cellXfs>
  <cellStyles count="81">
    <cellStyle name="$" xfId="6"/>
    <cellStyle name="$.00" xfId="7"/>
    <cellStyle name="$_9. Rev2Cost_GDPIPI" xfId="8"/>
    <cellStyle name="$_lists" xfId="9"/>
    <cellStyle name="$_lists_4. Current Monthly Fixed Charge" xfId="10"/>
    <cellStyle name="$_Sheet4" xfId="11"/>
    <cellStyle name="$M" xfId="12"/>
    <cellStyle name="$M.00" xfId="13"/>
    <cellStyle name="$M_9. Rev2Cost_GDPIPI" xfId="14"/>
    <cellStyle name="20% - Accent1 2" xfId="15"/>
    <cellStyle name="20% - Accent2 2" xfId="16"/>
    <cellStyle name="20% - Accent3 2" xfId="17"/>
    <cellStyle name="20% - Accent4 2" xfId="18"/>
    <cellStyle name="20% - Accent5 2" xfId="19"/>
    <cellStyle name="20% - Accent6 2" xfId="20"/>
    <cellStyle name="40% - Accent1 2" xfId="21"/>
    <cellStyle name="40% - Accent2 2" xfId="22"/>
    <cellStyle name="40% - Accent3 2" xfId="23"/>
    <cellStyle name="40% - Accent4 2" xfId="24"/>
    <cellStyle name="40% - Accent5 2" xfId="25"/>
    <cellStyle name="40% - Accent6 2" xfId="26"/>
    <cellStyle name="60% - Accent1 2" xfId="27"/>
    <cellStyle name="60% - Accent2 2" xfId="28"/>
    <cellStyle name="60% - Accent3 2" xfId="29"/>
    <cellStyle name="60% - Accent4 2" xfId="30"/>
    <cellStyle name="60% - Accent5 2" xfId="31"/>
    <cellStyle name="60% - Accent6 2" xfId="32"/>
    <cellStyle name="Accent1 2" xfId="33"/>
    <cellStyle name="Accent2 2" xfId="34"/>
    <cellStyle name="Accent3 2" xfId="35"/>
    <cellStyle name="Accent4 2" xfId="36"/>
    <cellStyle name="Accent5 2" xfId="37"/>
    <cellStyle name="Accent6 2" xfId="38"/>
    <cellStyle name="Bad 2" xfId="39"/>
    <cellStyle name="Calculation 2" xfId="40"/>
    <cellStyle name="Check Cell 2" xfId="41"/>
    <cellStyle name="Comma 2" xfId="5"/>
    <cellStyle name="Comma 3" xfId="42"/>
    <cellStyle name="Comma 3 2" xfId="3"/>
    <cellStyle name="Comma 4" xfId="43"/>
    <cellStyle name="Comma0" xfId="44"/>
    <cellStyle name="Currency 2" xfId="45"/>
    <cellStyle name="Currency 3" xfId="46"/>
    <cellStyle name="Currency0" xfId="47"/>
    <cellStyle name="Date" xfId="48"/>
    <cellStyle name="Explanatory Text 2" xfId="49"/>
    <cellStyle name="Fixed" xfId="50"/>
    <cellStyle name="Good 2" xfId="51"/>
    <cellStyle name="Grey" xfId="52"/>
    <cellStyle name="Heading 1 2" xfId="53"/>
    <cellStyle name="Heading 2 2" xfId="54"/>
    <cellStyle name="Heading 3 2" xfId="55"/>
    <cellStyle name="Heading 4 2" xfId="56"/>
    <cellStyle name="Input [yellow]" xfId="57"/>
    <cellStyle name="Input 2" xfId="58"/>
    <cellStyle name="Linked Cell 2" xfId="59"/>
    <cellStyle name="M" xfId="60"/>
    <cellStyle name="M.00" xfId="61"/>
    <cellStyle name="M_9. Rev2Cost_GDPIPI" xfId="62"/>
    <cellStyle name="M_lists" xfId="63"/>
    <cellStyle name="M_lists_4. Current Monthly Fixed Charge" xfId="64"/>
    <cellStyle name="M_Sheet4" xfId="65"/>
    <cellStyle name="Neutral 2" xfId="66"/>
    <cellStyle name="Normal" xfId="0" builtinId="0"/>
    <cellStyle name="Normal - Style1" xfId="67"/>
    <cellStyle name="Normal 2" xfId="1"/>
    <cellStyle name="Normal 3" xfId="68"/>
    <cellStyle name="Normal 4" xfId="69"/>
    <cellStyle name="Normal 5" xfId="70"/>
    <cellStyle name="Normal 5 2" xfId="2"/>
    <cellStyle name="Normal 6" xfId="71"/>
    <cellStyle name="Note 2" xfId="72"/>
    <cellStyle name="Output 2" xfId="73"/>
    <cellStyle name="Percent [2]" xfId="74"/>
    <cellStyle name="Percent 2" xfId="75"/>
    <cellStyle name="Percent 3" xfId="76"/>
    <cellStyle name="Percent 3 2" xfId="4"/>
    <cellStyle name="Percent 4" xfId="77"/>
    <cellStyle name="Title 2" xfId="78"/>
    <cellStyle name="Total 2" xfId="79"/>
    <cellStyle name="Warning Text 2" xfId="8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Applications%20Department\Department%20Applications\Application%20Review%20Process\Rec%20%231%20-%20Application%20Filing%20Requirements\Testing%20Protocols%20for%20Models%20and%20Appendices\2014%20IRM%20Rate%20Generator_V2.3_FOR%20TESTING.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py%20of%202015_Filing_Requirements_Chapter2_Appendices%20for%20Appendix%20I.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Applications%20Department\Department%20Applications\Rates\2013%20Electricity%20Rates\$Models\Final%202013%20IRM%20RG.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Home\Market%20Operations\Department%20Applications\Reports\Rates\Electricity%20Rates%20-%20Billing%20Determinants%20Database\2012%20IRM%20DEVELOPMENT\2012%20IRM%20MODEL%20(2ND%20AND%203R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OldCGAAP_DepExp_2013"/>
      <sheetName val="App.2-CG_NewCGAAP_DepExp_2013"/>
      <sheetName val="App.2-CH_MIFRS_DepExp_2014"/>
      <sheetName val="App.2-CI MIFRS_DepExp_2015"/>
      <sheetName val="App.2-D_Overhead"/>
      <sheetName val="App.2-EA_1575 (2015)"/>
      <sheetName val="App.2-EB_Account 1576 (2012)"/>
      <sheetName val="App.2-EC_Account 1576 (2013)"/>
      <sheetName val="App.2-FA Proposed REG Invest."/>
      <sheetName val="App.2-FB Calc of REG Improvemnt"/>
      <sheetName val="App.2-FC Calc of REG Expansion"/>
      <sheetName val="App.2-FA Proposed REG Inves (2"/>
      <sheetName val="App.2-FB Calc of REG Improv (2"/>
      <sheetName val="App.2-FC Calc of REG Expans (2"/>
      <sheetName val="App.2-G SQI"/>
      <sheetName val="App.2-H_Other_Oper_Rev"/>
      <sheetName val="App.2-I LF_CDM_WF_OLD"/>
      <sheetName val="App.2-I LF_CDM_WF"/>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_MIFRS Summary Impacts"/>
      <sheetName val="App. 2-Z_Tariff"/>
      <sheetName val="lists"/>
      <sheetName val="lists2"/>
      <sheetName val="Sheet19"/>
      <sheetName val="Sheet1"/>
    </sheetNames>
    <sheetDataSet>
      <sheetData sheetId="0">
        <row r="16">
          <cell r="E16" t="str">
            <v>EB-2014-0113</v>
          </cell>
        </row>
        <row r="26">
          <cell r="E26" t="str">
            <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1">
          <cell r="A1" t="str">
            <v>DISTRIBUTED GENERATION [DGEN]</v>
          </cell>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row>
        <row r="2">
          <cell r="A2" t="str">
            <v>EMBEDDED DISTRIBUTOR</v>
          </cell>
          <cell r="I2" t="str">
            <v>Distribution Volumetric Rate</v>
          </cell>
          <cell r="L2" t="str">
            <v>Total Loss Factor – Primary Metered Customer</v>
          </cell>
          <cell r="N2" t="str">
            <v>$</v>
          </cell>
          <cell r="Z2" t="str">
            <v>Account set up charge/change of occupancy charge</v>
          </cell>
          <cell r="AA2" t="str">
            <v>Administrative Billing Charge</v>
          </cell>
        </row>
        <row r="3">
          <cell r="A3" t="str">
            <v>EMBEDDED DISTRIBUTOR</v>
          </cell>
          <cell r="I3" t="str">
            <v>Distribution Volumetric Rate - $/kW of contracted amount</v>
          </cell>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A4" t="str">
            <v>FARMS - SINGLE PHASE ENERGY-BILLED [F1]</v>
          </cell>
          <cell r="I4" t="str">
            <v>Distribution Wheeling Service Rate</v>
          </cell>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A5" t="str">
            <v>FARMS - THREE PHASE ENERGY-BILLED [F3]</v>
          </cell>
          <cell r="I5" t="str">
            <v>Electricity Rate</v>
          </cell>
          <cell r="L5" t="str">
            <v>Total Loss Factor – Secondary Metered Customer</v>
          </cell>
          <cell r="N5" t="str">
            <v>$/kVA</v>
          </cell>
          <cell r="Z5" t="str">
            <v>Arrears certificate</v>
          </cell>
          <cell r="AA5" t="str">
            <v>Collection of account charge – no disconnection</v>
          </cell>
        </row>
        <row r="6">
          <cell r="A6" t="str">
            <v>GENERAL SERVICE - COMMERCIAL</v>
          </cell>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row>
        <row r="7">
          <cell r="A7" t="str">
            <v>GENERAL SERVICE - INSTITUTIONAL</v>
          </cell>
          <cell r="I7" t="str">
            <v>Electricity Rate - First 250 kWh</v>
          </cell>
        </row>
        <row r="8">
          <cell r="A8" t="str">
            <v>GENERAL SERVICE 1,000 TO 2,999 KW</v>
          </cell>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row>
        <row r="9">
          <cell r="A9" t="str">
            <v>GENERAL SERVICE 1,000 TO 4,999 KW</v>
          </cell>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row>
        <row r="10">
          <cell r="A10" t="str">
            <v>GENERAL SERVICE 1,000 TO 4,999 KW - INTERVAL METERS</v>
          </cell>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row>
        <row r="11">
          <cell r="A11" t="str">
            <v>GENERAL SERVICE 1,000 TO 4,999 KW (CO-GENERATION)</v>
          </cell>
          <cell r="I11" t="str">
            <v>Electricity Rate First 6,000 kWh</v>
          </cell>
          <cell r="L11" t="str">
            <v>Distribution Loss Factor - Primary Metered Customer &lt; 5,000 kW</v>
          </cell>
          <cell r="Z11" t="str">
            <v>Credit check (plus credit agency costs)</v>
          </cell>
          <cell r="AA11" t="str">
            <v>Credit Card Convenience Charge</v>
          </cell>
        </row>
        <row r="12">
          <cell r="A12" t="str">
            <v>GENERAL SERVICE 1,500 TO 4,999 KW</v>
          </cell>
          <cell r="I12" t="str">
            <v>Electricity Rate Next 1,500 kWh</v>
          </cell>
          <cell r="L12" t="str">
            <v>Distribution Loss Factor - Primary Metered Customer &gt; 5,000 kW</v>
          </cell>
          <cell r="Z12" t="str">
            <v>Credit reference Letter</v>
          </cell>
          <cell r="AA12" t="str">
            <v>Disconnect/Reconnect at meter – after regular hours</v>
          </cell>
        </row>
        <row r="13">
          <cell r="A13" t="str">
            <v>GENERAL SERVICE 2,500 TO 4,999 KW</v>
          </cell>
          <cell r="I13" t="str">
            <v>General Service 1,500 to 4,999 kW customer</v>
          </cell>
        </row>
        <row r="14">
          <cell r="A14" t="str">
            <v>GENERAL SERVICE 3,000 TO 4,999 KW</v>
          </cell>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row>
        <row r="15">
          <cell r="A15" t="str">
            <v>GENERAL SERVICE 3,000 TO 4,999 KW - INTERMEDIATE USE</v>
          </cell>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row>
        <row r="16">
          <cell r="A16" t="str">
            <v>GENERAL SERVICE 3,000 TO 4,999 KW - INTERVAL METERED</v>
          </cell>
          <cell r="I16" t="str">
            <v>Green Energy Act Initiatives Funding Adder - effective until the date of the next cost of service-based rate order</v>
          </cell>
          <cell r="Z16" t="str">
            <v>Dispute Test – Commercial self contained -- MC</v>
          </cell>
          <cell r="AA16" t="str">
            <v>Disconnect/Reconnect at pole – during regular hours</v>
          </cell>
        </row>
        <row r="17">
          <cell r="A17" t="str">
            <v>GENERAL SERVICE 3,000 TO 4,999 KW - TIME OF USE</v>
          </cell>
          <cell r="I17" t="str">
            <v>Green Energy Act Plan Funding Adder</v>
          </cell>
          <cell r="Z17" t="str">
            <v>Dispute Test – Commercial TT -- MC</v>
          </cell>
          <cell r="AA17" t="str">
            <v>Disconnect/Reconnect Charge – At Meter – After Hours</v>
          </cell>
        </row>
        <row r="18">
          <cell r="A18" t="str">
            <v>GENERAL SERVICE 50 TO 1,000 KW</v>
          </cell>
          <cell r="I18" t="str">
            <v>Green Energy Act Plan Funding Adder - effective April 1, 2013 until March 31, 2014</v>
          </cell>
          <cell r="Z18" t="str">
            <v>Dispute Test – Residential</v>
          </cell>
          <cell r="AA18" t="str">
            <v>Disconnect/Reconnect Charge – At Meter – During Regular Hours</v>
          </cell>
        </row>
        <row r="19">
          <cell r="A19" t="str">
            <v>GENERAL SERVICE 50 TO 1,000 KW - INTERVAL METERS</v>
          </cell>
          <cell r="I19" t="str">
            <v>Green Energy Act Plan Funding Adder - effective April 1, 2014 until March 31, 2015</v>
          </cell>
          <cell r="Z19" t="str">
            <v>Duplicate Invoices for previous billing</v>
          </cell>
          <cell r="AA19" t="str">
            <v>Disconnect/Reconnect Charge – At Pole – After Hours</v>
          </cell>
        </row>
        <row r="20">
          <cell r="A20" t="str">
            <v>GENERAL SERVICE 50 TO 1,000 KW - NON INTERVAL METERS</v>
          </cell>
          <cell r="I20" t="str">
            <v>ICM Rate Rider (2014) - in effect until the effective date of the next cost of service rates</v>
          </cell>
          <cell r="Z20" t="str">
            <v>Easement Letter</v>
          </cell>
          <cell r="AA20" t="str">
            <v>Disconnect/Reconnect Charge – At Pole – During Regular Hours</v>
          </cell>
        </row>
        <row r="21">
          <cell r="A21" t="str">
            <v>GENERAL SERVICE 50 TO 1,499 KW</v>
          </cell>
          <cell r="I21" t="str">
            <v>Low Voltage Service Charge</v>
          </cell>
          <cell r="Z21" t="str">
            <v>Income Tax Letter</v>
          </cell>
          <cell r="AA21" t="str">
            <v>Disconnect/Reconnect Charges for non payment of account - At Meter After Hours</v>
          </cell>
        </row>
        <row r="22">
          <cell r="A22" t="str">
            <v>GENERAL SERVICE 50 TO 1,499 KW - INTERVAL METERED</v>
          </cell>
          <cell r="I22" t="str">
            <v>Low Voltage Service Rate</v>
          </cell>
          <cell r="Z22" t="str">
            <v>Interval Meter Interrogation</v>
          </cell>
          <cell r="AA22" t="str">
            <v>Disconnect/Reconnect charges for non payment of account – at meter after regular hours</v>
          </cell>
        </row>
        <row r="23">
          <cell r="A23" t="str">
            <v>GENERAL SERVICE 50 TO 2,499 KW</v>
          </cell>
          <cell r="I23" t="str">
            <v>Low Voltage Volumetric Rate</v>
          </cell>
          <cell r="Z23" t="str">
            <v>Interval meter request change</v>
          </cell>
          <cell r="AA23" t="str">
            <v>Disconnect/Reconnect Charges for non payment of account - At Meter During Regular Hours</v>
          </cell>
        </row>
        <row r="24">
          <cell r="A24" t="str">
            <v>GENERAL SERVICE 50 TO 2,999 KW</v>
          </cell>
          <cell r="I24" t="str">
            <v>LRAM Rate Rider - Effective Until April 30, 2015</v>
          </cell>
          <cell r="Z24" t="str">
            <v>Legal letter</v>
          </cell>
          <cell r="AA24" t="str">
            <v>Disconnect/Reconnect charges for non payment of account – at meter during regular hours</v>
          </cell>
        </row>
        <row r="25">
          <cell r="A25" t="str">
            <v>GENERAL SERVICE 50 TO 2,999 KW - INTERVAL METERED</v>
          </cell>
          <cell r="I25" t="str">
            <v>Minimum Distribution Charge - per KW of maximum billing demand in the previous 11 months</v>
          </cell>
          <cell r="Z25" t="str">
            <v>Legal letter charge</v>
          </cell>
          <cell r="AA25" t="str">
            <v>Disconnect/Reconnect charges for non payment of account – at pole after regular hours</v>
          </cell>
        </row>
        <row r="26">
          <cell r="A26" t="str">
            <v>GENERAL SERVICE 50 TO 2,999 KW - TIME OF USE</v>
          </cell>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row>
        <row r="27">
          <cell r="A27" t="str">
            <v>GENERAL SERVICE 50 TO 4,999 KW</v>
          </cell>
          <cell r="I27" t="str">
            <v>Monthly Distribution Wheeling Service Rate - Hydro One Networks</v>
          </cell>
          <cell r="Z27" t="str">
            <v>Notification charge</v>
          </cell>
          <cell r="AA27" t="str">
            <v>Disconnect/Reconnection for &gt;300 volts - after regular hours</v>
          </cell>
        </row>
        <row r="28">
          <cell r="A28" t="str">
            <v>GENERAL SERVICE 50 TO 4,999 KW - INTERVAL METERED</v>
          </cell>
          <cell r="I28" t="str">
            <v>Monthly Distribution Wheeling Service Rate - Shared LV Line</v>
          </cell>
          <cell r="Z28" t="str">
            <v>Pulling Post Dated Cheques</v>
          </cell>
          <cell r="AA28" t="str">
            <v>Disconnect/Reconnection for &gt;300 volts - during regular hours</v>
          </cell>
        </row>
        <row r="29">
          <cell r="A29" t="str">
            <v>GENERAL SERVICE 50 TO 4,999 KW - TIME OF USE</v>
          </cell>
          <cell r="I29" t="str">
            <v>Monthly Distribution Wheeling Service Rate - Waterloo North Hydro</v>
          </cell>
          <cell r="Z29" t="str">
            <v>Request for other billing information</v>
          </cell>
          <cell r="AA29" t="str">
            <v>Disposal of Concrete Poles</v>
          </cell>
        </row>
        <row r="30">
          <cell r="A30" t="str">
            <v>GENERAL SERVICE 50 TO 4,999 KW (COGENERATION)</v>
          </cell>
          <cell r="I30" t="str">
            <v>Rate Rider for Application of Tax Change - effective until April 30, 2015</v>
          </cell>
          <cell r="Z30" t="str">
            <v>Returned cheque (plus bank charges)</v>
          </cell>
          <cell r="AA30" t="str">
            <v>Dispute Test – Commercial TT -- MC</v>
          </cell>
        </row>
        <row r="31">
          <cell r="A31" t="str">
            <v>GENERAL SERVICE 50 TO 4,999 KW (FORMERLY TIME OF USE)</v>
          </cell>
          <cell r="I31" t="str">
            <v>Rate Rider for Application of Tax Change - effective until December 31, 2014</v>
          </cell>
          <cell r="Z31" t="str">
            <v>Returned cheque charge (plus bank charges)</v>
          </cell>
          <cell r="AA31" t="str">
            <v>Install/Remove load control device – after regular hours</v>
          </cell>
        </row>
        <row r="32">
          <cell r="A32" t="str">
            <v>GENERAL SERVICE 50 TO 499 KW</v>
          </cell>
          <cell r="I32" t="str">
            <v>Rate Rider for Application of Tax Change (2014) - effective until April 30, 2015</v>
          </cell>
          <cell r="Z32" t="str">
            <v>Special Billing Service (aggregation)</v>
          </cell>
          <cell r="AA32" t="str">
            <v>Install/Remove load control device – during regular hours</v>
          </cell>
        </row>
        <row r="33">
          <cell r="A33" t="str">
            <v>GENERAL SERVICE 50 TO 699 KW</v>
          </cell>
          <cell r="I33" t="str">
            <v>Rate Rider for Application of Tax Change (per connection) - effective until April 30, 2015</v>
          </cell>
          <cell r="Z33" t="str">
            <v>Special Billing Service (sub-metering charge per meter)</v>
          </cell>
          <cell r="AA33" t="str">
            <v>Interval Meter Interrogation</v>
          </cell>
        </row>
        <row r="34">
          <cell r="A34" t="str">
            <v>GENERAL SERVICE 50 TO 999 KW</v>
          </cell>
          <cell r="I34" t="str">
            <v>Rate Rider for CGAAP Accounting Changes (2013) - effective until April 30, 2017</v>
          </cell>
          <cell r="Z34" t="str">
            <v>Special meter reads</v>
          </cell>
          <cell r="AA34" t="str">
            <v>Interval Meter Load Management Tool Charge $/month</v>
          </cell>
        </row>
        <row r="35">
          <cell r="A35" t="str">
            <v>GENERAL SERVICE 50 TO 999 KW - INTERVAL METERED</v>
          </cell>
          <cell r="I35" t="str">
            <v>Rate Rider for Deferral/Variance Account (2012) - effective unitl April 30, 2016</v>
          </cell>
          <cell r="Z35" t="str">
            <v>Statement of Account</v>
          </cell>
          <cell r="AA35" t="str">
            <v>Interval meter request change</v>
          </cell>
        </row>
        <row r="36">
          <cell r="A36" t="str">
            <v>GENERAL SERVICE 500 TO 4,999 KW</v>
          </cell>
          <cell r="I36" t="str">
            <v>Rate Rider for Deferral/Variance Account Disposition – effective until April 30, 2015</v>
          </cell>
          <cell r="Z36" t="str">
            <v>Unprocessed Payment Charge (plus bank charges)</v>
          </cell>
          <cell r="AA36" t="str">
            <v>Late Payment – per annum</v>
          </cell>
        </row>
        <row r="37">
          <cell r="A37" t="str">
            <v>GENERAL SERVICE 700 TO 4,999 KW</v>
          </cell>
          <cell r="I37" t="str">
            <v>Rate Rider for Deferral/Variance Account Disposition (2012) - effective until April 30, 2016</v>
          </cell>
          <cell r="AA37" t="str">
            <v>Late Payment – per month</v>
          </cell>
        </row>
        <row r="38">
          <cell r="A38" t="str">
            <v>GENERAL SERVICE DEMAND BILLED (50 KW AND ABOVE) [GSD]</v>
          </cell>
          <cell r="I38" t="str">
            <v>Rate Rider for Deferral/Variance Account Disposition (2013) - effective until April 30, 2014</v>
          </cell>
          <cell r="AA38" t="str">
            <v>Layout fees</v>
          </cell>
        </row>
        <row r="39">
          <cell r="A39" t="str">
            <v>GENERAL SERVICE ENERGY BILLED (LESS THAN 50 KW) [GSE-METERED]</v>
          </cell>
          <cell r="I39" t="str">
            <v>Rate Rider for Deferral/Variance Account Disposition (2014) - effective until April 28, 2016</v>
          </cell>
          <cell r="AA39" t="str">
            <v>Meter dispute charge plus Measurement Canada fees (if meter found correct)</v>
          </cell>
        </row>
        <row r="40">
          <cell r="A40" t="str">
            <v>GENERAL SERVICE ENERGY BILLED (LESS THAN TO 50 KW) [GSE-UNMETERED]</v>
          </cell>
          <cell r="I40" t="str">
            <v>Rate Rider for Deferral/Variance Account Disposition (2014) - effective until April 30, 2015</v>
          </cell>
          <cell r="AA40" t="str">
            <v>Meter Interrogation Charge</v>
          </cell>
        </row>
        <row r="41">
          <cell r="A41" t="str">
            <v>GENERAL SERVICE EQUAL TO OR GREATER THAN 1,500 KW</v>
          </cell>
          <cell r="I41" t="str">
            <v>Rate Rider for Deferral/Variance Account Disposition (2014) - effective until Decembeer 31, 2015</v>
          </cell>
          <cell r="AA41" t="str">
            <v>Missed Service Appointment</v>
          </cell>
        </row>
        <row r="42">
          <cell r="A42" t="str">
            <v>GENERAL SERVICE EQUAL TO OR GREATER THAN 1,500 KW - INTERVAL METERED</v>
          </cell>
          <cell r="I42" t="str">
            <v>Rate Rider for Deferral/Variance Account Disposition (2014) - effective until December 30, 2015</v>
          </cell>
          <cell r="AA42" t="str">
            <v>Norfolk Pole Rentals – Billed</v>
          </cell>
        </row>
        <row r="43">
          <cell r="A43" t="str">
            <v>GENERAL SERVICE GREATER THAN 1,000 KW</v>
          </cell>
          <cell r="I43" t="str">
            <v>Rate Rider for Deferral/Variance Account Disposition (2014) - effective until December 31, 2014</v>
          </cell>
          <cell r="AA43" t="str">
            <v>Optional Interval/TOU Meter charge $/month</v>
          </cell>
        </row>
        <row r="44">
          <cell r="A44" t="str">
            <v>GENERAL SERVICE GREATER THAN 50 kW - WMP</v>
          </cell>
          <cell r="I44" t="str">
            <v>Rate Rider for Deferral/Variance Account Disposition (2014) - effective until December 31, 2015</v>
          </cell>
          <cell r="AA44" t="str">
            <v>Overtime Locate</v>
          </cell>
        </row>
        <row r="45">
          <cell r="A45" t="str">
            <v>GENERAL SERVICE INTERMEDIATE 1,000 TO 4,999 KW</v>
          </cell>
          <cell r="I45" t="str">
            <v>Rate Rider for Deferral/Variance Account Dispositon (2012) - effective until April 30, 2016</v>
          </cell>
          <cell r="AA45" t="str">
            <v>Owner Requested Disconnection/Reconnection – after regular hours</v>
          </cell>
        </row>
        <row r="46">
          <cell r="A46" t="str">
            <v>GENERAL SERVICE INTERMEDIATE RATE CLASS 1,000 TO 4,999 KW (FORMERLY GENERAL SERVICE &gt; 50 KW CUSTOMERS)</v>
          </cell>
          <cell r="I46" t="str">
            <v>Rate Rider for Disposition of Accounting Changes Under CGAAP Account 1576 - effective until April 30, 2016</v>
          </cell>
          <cell r="AA46" t="str">
            <v>Owner Requested Disconnection/Reconnection – during regular hours</v>
          </cell>
        </row>
        <row r="47">
          <cell r="A47" t="str">
            <v>GENERAL SERVICE INTERMEDIATE RATE CLASS 1,000 TO 4,999 KW (FORMERLY LARGE USE CUSTOMERS)</v>
          </cell>
          <cell r="I47" t="str">
            <v>Rate Rider for Disposition of Deferral/Variance Accounts (2010) - effective until December 31, 2014</v>
          </cell>
          <cell r="AA47" t="str">
            <v>Returned cheque (plus bank charges)</v>
          </cell>
        </row>
        <row r="48">
          <cell r="A48" t="str">
            <v>GENERAL SERVICE LESS THAN 50 KW</v>
          </cell>
          <cell r="I48" t="str">
            <v>Rate Rider for Disposition of Deferral/Variance Accounts (2011) - effective until April 30, 2015</v>
          </cell>
          <cell r="AA48" t="str">
            <v>Rural system expansion / line connection fee</v>
          </cell>
        </row>
        <row r="49">
          <cell r="A49" t="str">
            <v>GENERAL SERVICE LESS THAN 50 KW - SINGLE PHASE ENERGY-BILLED [G1]</v>
          </cell>
          <cell r="I49" t="str">
            <v>Rate Rider for Disposition of Deferral/Variance Accounts (2011) - effective until April 30, 2016</v>
          </cell>
          <cell r="AA49" t="str">
            <v>Same Day Open Trench</v>
          </cell>
        </row>
        <row r="50">
          <cell r="A50" t="str">
            <v>GENERAL SERVICE LESS THAN 50 KW - THREE PHASE ENERGY-BILLED [G3]</v>
          </cell>
          <cell r="I50" t="str">
            <v>Rate Rider for Disposition of Deferral/Variance Accounts (2012) - effective until April 30, 2014</v>
          </cell>
          <cell r="AA50" t="str">
            <v>Scheduled Day Open Trench</v>
          </cell>
        </row>
        <row r="51">
          <cell r="A51" t="str">
            <v>GENERAL SERVICE LESS THAN 50 KW - TRANSMISSION CLASS ENERGY-BILLED [T]</v>
          </cell>
          <cell r="I51" t="str">
            <v>Rate Rider for Disposition of Deferral/Variance Accounts (2012) - effective until April 30, 2015</v>
          </cell>
          <cell r="AA51" t="str">
            <v>Service call – after regular hours</v>
          </cell>
        </row>
        <row r="52">
          <cell r="A52" t="str">
            <v>GENERAL SERVICE LESS THAN 50 KW - URBAN ENERGY-BILLED [UG]</v>
          </cell>
          <cell r="I52" t="str">
            <v>Rate Rider for Disposition of Deferral/Variance Accounts (2012) - effective until April 30, 2016</v>
          </cell>
          <cell r="AA52" t="str">
            <v>Service call – customer owned equipment</v>
          </cell>
        </row>
        <row r="53">
          <cell r="A53" t="str">
            <v>GENERAL SERVICE SINGLE PHASE - G1</v>
          </cell>
          <cell r="I53" t="str">
            <v>Rate Rider for Disposition of Deferral/Variance Accounts (2012) - effective until August 31, 2014</v>
          </cell>
          <cell r="AA53" t="str">
            <v>Service Call – Customer-owned Equipment – After Regular Hours</v>
          </cell>
        </row>
        <row r="54">
          <cell r="A54" t="str">
            <v>GENERAL SERVICE THREE PHASE - G3</v>
          </cell>
          <cell r="I54" t="str">
            <v>Rate Rider for Disposition of Deferral/Variance Accounts (2012) - effective until December 31, 2015</v>
          </cell>
          <cell r="AA54" t="str">
            <v>Service Call – Customer-owned Equipment – During Regular Hours</v>
          </cell>
        </row>
        <row r="55">
          <cell r="A55" t="str">
            <v>INTERMEDIATE USERS</v>
          </cell>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row>
        <row r="56">
          <cell r="A56" t="str">
            <v>INTERMEDIATE WITH SELF GENERATION</v>
          </cell>
          <cell r="I56" t="str">
            <v>Rate Rider for Disposition of Deferral/Variance Accounts (2012) – effective until December 31, 2016 Applicable only in the former service area of Clinton Power</v>
          </cell>
          <cell r="AA56" t="str">
            <v>Service Layout - Commercial</v>
          </cell>
        </row>
        <row r="57">
          <cell r="A57" t="str">
            <v>LARGE USE</v>
          </cell>
          <cell r="I57" t="str">
            <v>Rate Rider for Disposition of Deferral/Variance Accounts (2012) - effective until January 31, 2014</v>
          </cell>
          <cell r="AA57" t="str">
            <v>Service Layout - ResidentiaI</v>
          </cell>
        </row>
        <row r="58">
          <cell r="A58" t="str">
            <v>LARGE USE - 3TS</v>
          </cell>
          <cell r="I58" t="str">
            <v>Rate Rider for Disposition of Deferral/Variance Accounts (2012) - effective until June 30, 2014</v>
          </cell>
          <cell r="AA58" t="str">
            <v>Special Billing Service (sub-metering charge per meter)</v>
          </cell>
        </row>
        <row r="59">
          <cell r="A59" t="str">
            <v>LARGE USE - FORD ANNEX</v>
          </cell>
          <cell r="I59" t="str">
            <v>Rate Rider for Disposition of Deferral/Variance Accounts (2013) - Applicable only to Wholesale Market Participants - effective until April 30, 2015</v>
          </cell>
          <cell r="AA59" t="str">
            <v>Special meter reads</v>
          </cell>
        </row>
        <row r="60">
          <cell r="A60" t="str">
            <v>LARGE USE - REGULAR</v>
          </cell>
          <cell r="I60" t="str">
            <v>Rate Rider for Disposition of Deferral/Variance Accounts (2013) - effective until April 30, 2014</v>
          </cell>
          <cell r="AA60" t="str">
            <v>Specific Charge for Access to the Power Poles - $/pole/year</v>
          </cell>
        </row>
        <row r="61">
          <cell r="A61" t="str">
            <v>LARGE USE &gt; 5000 KW</v>
          </cell>
          <cell r="I61" t="str">
            <v>Rate Rider for Disposition of Deferral/Variance Accounts (2013) - effective until April 30, 2015</v>
          </cell>
          <cell r="AA61" t="str">
            <v>Specific Charge for Bell Canada Access to the Power Poles – per pole/year</v>
          </cell>
        </row>
        <row r="62">
          <cell r="A62" t="str">
            <v>microFIT</v>
          </cell>
          <cell r="I62" t="str">
            <v>Rate Rider for Disposition of Deferral/Variance Accounts (2013) - effective until April 30, 2015, not applicable to Wholesale Market Participants</v>
          </cell>
          <cell r="AA62" t="str">
            <v>Switching for company maintenance – Charge based on Time and Materials</v>
          </cell>
        </row>
        <row r="63">
          <cell r="A63" t="str">
            <v>RESIDENTIAL</v>
          </cell>
          <cell r="I63" t="str">
            <v>Rate Rider for Disposition of Deferral/Variance Accounts (2013) - effective until April 30, 2017</v>
          </cell>
          <cell r="AA63" t="str">
            <v>Temporary Service – Install &amp; remove – overhead – no transformer</v>
          </cell>
        </row>
        <row r="64">
          <cell r="A64" t="str">
            <v>RESIDENTIAL - HENSALL</v>
          </cell>
          <cell r="I64" t="str">
            <v>Rate Rider for Disposition of Deferral/Variance Accounts (2013) - effective until August 31, 2014</v>
          </cell>
          <cell r="AA64" t="str">
            <v>Temporary Service – Install &amp; remove – overhead – with transformer</v>
          </cell>
        </row>
        <row r="65">
          <cell r="A65" t="str">
            <v>RESIDENTIAL - HIGH DENSITY [R1]</v>
          </cell>
          <cell r="I65" t="str">
            <v>Rate Rider for Disposition of Deferral/Variance Accounts (2013) - effective until December 31, 2014</v>
          </cell>
          <cell r="AA65" t="str">
            <v>Temporary Service – Install &amp; remove – underground – no transformer</v>
          </cell>
        </row>
        <row r="66">
          <cell r="A66" t="str">
            <v>RESIDENTIAL - LOW DENSITY [R2]</v>
          </cell>
          <cell r="I66" t="str">
            <v>Rate Rider for Disposition of Deferral/Variance Accounts (2013) - effective until May 31, 2014</v>
          </cell>
          <cell r="AA66" t="str">
            <v>Temporary service install &amp; remove – overhead – no transformer</v>
          </cell>
        </row>
        <row r="67">
          <cell r="A67" t="str">
            <v>RESIDENTIAL - MEDIUM DENSITY [R1]</v>
          </cell>
          <cell r="I67" t="str">
            <v>Rate Rider for Disposition of Deferred PILs Variance Account 1562 - effective until March 31, 2016</v>
          </cell>
          <cell r="AA67" t="str">
            <v>Temporary Service Install &amp; Remove – Overhead – With Transformer</v>
          </cell>
        </row>
        <row r="68">
          <cell r="A68" t="str">
            <v>RESIDENTIAL - NORMAL DENSITY [R2]</v>
          </cell>
          <cell r="I68" t="str">
            <v>Rate Rider for Disposition of Deferred PILs Variance Account 1562 (2012) - effective until April 30, 2015</v>
          </cell>
          <cell r="AA68" t="str">
            <v>Temporary Service Install &amp; Remove – Underground – No Transformer</v>
          </cell>
        </row>
        <row r="69">
          <cell r="A69" t="str">
            <v>RESIDENTIAL - TIME OF USE</v>
          </cell>
          <cell r="I69" t="str">
            <v>Rate Rider for Disposition of Deferred PILs Variance Account 1562 (2012) - effective until April 30, 2016</v>
          </cell>
          <cell r="AA69" t="str">
            <v>Temporary service installation and removal – overhead – no transformer</v>
          </cell>
        </row>
        <row r="70">
          <cell r="A70" t="str">
            <v>RESIDENTIAL - URBAN [UR]</v>
          </cell>
          <cell r="I70" t="str">
            <v>Rate Rider for Disposition of Deferred PILs Variance Account 1562 (2nd Installment - 2012) - effective until April 30, 2016</v>
          </cell>
          <cell r="AA70" t="str">
            <v>Temporary service installation and removal – overhead – with transformer</v>
          </cell>
        </row>
        <row r="71">
          <cell r="A71" t="str">
            <v>RESIDENTIAL REGULAR</v>
          </cell>
          <cell r="I71" t="str">
            <v>Rate Rider for Disposition of Deferred PILs Variance Account 1562 (per connection) (2012) - effective until April 30, 2015</v>
          </cell>
          <cell r="AA71" t="str">
            <v>Temporary service installation and removal – underground – no transformer</v>
          </cell>
        </row>
        <row r="72">
          <cell r="A72" t="str">
            <v>RESIDENTIAL SUBURBAN</v>
          </cell>
          <cell r="I72" t="str">
            <v>Rate Rider for Disposition of Deferred PILs Variance Account 1562 (per connection) (2012) - effective until April 30, 2016</v>
          </cell>
        </row>
        <row r="73">
          <cell r="A73" t="str">
            <v>RESIDENTIAL SUBURBAN SEASONAL</v>
          </cell>
          <cell r="I73" t="str">
            <v>Rate Rider for Disposition of Global Adjustment Sub-Account (2011) - effective until April 30, 2015 Applicable only for Non-RPP Customers</v>
          </cell>
        </row>
        <row r="74">
          <cell r="A74" t="str">
            <v>RESIDENTIAL SUBURBAN YEAR ROUND</v>
          </cell>
          <cell r="I74" t="str">
            <v>Rate Rider for Disposition of Global Adjustment Sub-Account (2011) - effective until April 30, 2016 Applicable only for Non-RPP Customers</v>
          </cell>
        </row>
        <row r="75">
          <cell r="A75" t="str">
            <v>RESIDENTIAL URBAN</v>
          </cell>
          <cell r="I75" t="str">
            <v>Rate Rider for Disposition of Global Adjustment Sub-Account (2012) - effective until April 30, 2014 Applicable only for Non-RPP Customers</v>
          </cell>
        </row>
        <row r="76">
          <cell r="A76" t="str">
            <v>RESIDENTIAL URBAN YEAR-ROUND</v>
          </cell>
          <cell r="I76" t="str">
            <v>Rate Rider for Disposition of Global Adjustment Sub-Account (2012) - effective until April 30, 2015 Applicable only for Non-RPP Customers</v>
          </cell>
        </row>
        <row r="77">
          <cell r="A77" t="str">
            <v>SEASONAL RESIDENTIAL</v>
          </cell>
          <cell r="I77" t="str">
            <v>Rate Rider for Disposition of Global Adjustment Sub-Account (2012) - effective until April 30, 2015 Applicatble only for Non-RPP Customers</v>
          </cell>
        </row>
        <row r="78">
          <cell r="A78" t="str">
            <v>SEASONAL RESIDENTIAL - HIGH DENSITY [R3]</v>
          </cell>
          <cell r="I78" t="str">
            <v>Rate Rider for Disposition of Global Adjustment Sub-Account (2012) - effective until April 30, 2016 Applicable only for Non-RPP Customers</v>
          </cell>
        </row>
        <row r="79">
          <cell r="A79" t="str">
            <v>SEASONAL RESIDENTIAL - NORMAL DENSITY [R4]</v>
          </cell>
          <cell r="I79" t="str">
            <v>Rate Rider for Disposition of Global Adjustment Sub-Account (2012) - effective until January 31, 2014. Applicable only for Non-RPP Customers</v>
          </cell>
        </row>
        <row r="80">
          <cell r="A80" t="str">
            <v>SENTINEL LIGHTING</v>
          </cell>
          <cell r="I80" t="str">
            <v>Rate Rider for Disposition of Global Adjustment Sub-Account (2012) - effective until June 30, 2014 Applicable only for Non-RPP Customers</v>
          </cell>
        </row>
        <row r="81">
          <cell r="A81" t="str">
            <v>SMALL COMMERCIAL AND USL - PER CONNECTION</v>
          </cell>
          <cell r="I81" t="str">
            <v>Rate Rider for Disposition of Global Adjustment Sub-Account (2012) Applicable only for Non-RPP Customers - effective until August 31, 2014</v>
          </cell>
        </row>
        <row r="82">
          <cell r="A82" t="str">
            <v>SMALL COMMERCIAL AND USL - PER METER</v>
          </cell>
          <cell r="I82" t="str">
            <v>Rate Rider for Disposition of Global Adjustment Sub-Account (2012) Applicable only to Non-RPP Customers - effective until August 31, 2014</v>
          </cell>
        </row>
        <row r="83">
          <cell r="A83" t="str">
            <v>STANDARD A GENERAL SERVICE AIR ACCESS</v>
          </cell>
          <cell r="I83" t="str">
            <v>Rate Rider for Disposition of Global Adjustment Sub-Account (2013) - effective until April 30, 2014 Applicable only for Non-RPP Customers</v>
          </cell>
        </row>
        <row r="84">
          <cell r="A84" t="str">
            <v>STANDARD A GENERAL SERVICE ROAD/RAIL</v>
          </cell>
          <cell r="I84" t="str">
            <v>Rate Rider for Disposition of Global Adjustment Sub-Account (2013) - effective until April 30, 2015 Applicable only for Non-RPP Customers</v>
          </cell>
        </row>
        <row r="85">
          <cell r="A85" t="str">
            <v>STANDARD A GRID CONNECTED</v>
          </cell>
          <cell r="I85" t="str">
            <v>Rate Rider for Disposition of Global Adjustment Sub-Account (2013) - effective until April 30, 2015 Applicable only for Non-RPP Customers and excluding Wholesale Market Participants</v>
          </cell>
        </row>
        <row r="86">
          <cell r="A86" t="str">
            <v>STANDARD A RESIDENTIAL AIR ACCESS</v>
          </cell>
          <cell r="I86" t="str">
            <v>Rate Rider for Disposition of Global Adjustment Sub-Account (2013) - effective until April 30, 2017 Applicable only for Non-RPP Customers</v>
          </cell>
        </row>
        <row r="87">
          <cell r="A87" t="str">
            <v>STANDARD A RESIDENTIAL ROAD/RAIL</v>
          </cell>
          <cell r="I87" t="str">
            <v>Rate Rider For Disposition of Global Adjustment Sub-Account (2013) - effective until August 31, 2014 Applicable only for Non-RPP Customers</v>
          </cell>
        </row>
        <row r="88">
          <cell r="A88" t="str">
            <v>STANDBY - GENERAL SERVICE 1,000 - 5,000 KW</v>
          </cell>
          <cell r="I88" t="str">
            <v>Rate Rider for Disposition of Global Adjustment Sub-Account (2013) - effective until December 31, 2014 Applicable only for Non-RPP Customers</v>
          </cell>
        </row>
        <row r="89">
          <cell r="A89" t="str">
            <v>STANDBY - GENERAL SERVICE 50 - 1,000 KW</v>
          </cell>
          <cell r="I89" t="str">
            <v>Rate Rider for Disposition of Global Adjustment Sub-Account (2013) - effective until May 31, 2014 Applicable only for Non-RPP Customers</v>
          </cell>
        </row>
        <row r="90">
          <cell r="A90" t="str">
            <v>STANDBY - LARGE USE</v>
          </cell>
          <cell r="I90" t="str">
            <v>Rate Rider for Disposition of Global Adjustment Sub-Account (2014) - effective until December 31, 2014. Applicable only for Non-RPP - Class B Customers</v>
          </cell>
        </row>
        <row r="91">
          <cell r="A91" t="str">
            <v>STANDBY DISTRIBUTION SERVICE</v>
          </cell>
          <cell r="I91" t="str">
            <v>Rate Rider for Disposition of Global Adjustment Sub-Account (2014) - effective until December 31, 2014. Applicable only for Non-RPP Customers</v>
          </cell>
        </row>
        <row r="92">
          <cell r="A92" t="str">
            <v>STANDBY POWER</v>
          </cell>
          <cell r="I92" t="str">
            <v>Rate Rider for Disposition of Global Adjustment Sub-Account (2014) - effective until December 31, 2014. Applicable only for Non-RPP Customers - Class A Customers</v>
          </cell>
        </row>
        <row r="93">
          <cell r="A93" t="str">
            <v>STANDBY POWER - APPROVED ON AN INTERIM BASIS</v>
          </cell>
          <cell r="I93" t="str">
            <v>Rate Rider for Disposition of Global Adjustment Sub-Account (2014) - effective until December 31, 2014. Applicable only for Non-RPP Customers - Interval Metered</v>
          </cell>
        </row>
        <row r="94">
          <cell r="A94" t="str">
            <v>STANDBY POWER GENERAL SERVICE 1,500 TO 4,999 KW</v>
          </cell>
          <cell r="I94" t="str">
            <v>Rate Rider for Disposition of Global Adjustment Sub-Account (2014) - effective until December 31, 2014. Applicable only for Non-RPP Customers - Non Interval Metered</v>
          </cell>
        </row>
        <row r="95">
          <cell r="A95" t="str">
            <v>STANDBY POWER GENERAL SERVICE 50 TO 1,499 KW</v>
          </cell>
          <cell r="I95" t="str">
            <v>Rate Rider for Disposition of Post Retirement Actuarial Gain - effective until March 31, 2025</v>
          </cell>
        </row>
        <row r="96">
          <cell r="A96" t="str">
            <v>STANDBY POWER GENERAL SERVICE LARGE USE</v>
          </cell>
          <cell r="I96" t="str">
            <v>Rate Rider for Disposition of Residual Hisotrical Smart Meter Costs - effective until April 30, 2015</v>
          </cell>
        </row>
        <row r="97">
          <cell r="A97" t="str">
            <v>STREET LIGHTING</v>
          </cell>
          <cell r="I97" t="str">
            <v>Rate Rider for Disposition of Residual Hisotrical Smart Meter Costs - effective until April 30, 2017</v>
          </cell>
        </row>
        <row r="98">
          <cell r="A98" t="str">
            <v>SUB TRANSMISSION [ST]</v>
          </cell>
          <cell r="I98" t="str">
            <v>Rate Rider for Disposition of Residual Historical Smart Meter Costs - effective until April 30, 2014</v>
          </cell>
        </row>
        <row r="99">
          <cell r="A99" t="str">
            <v>UNMETERED SCATTERED LOAD</v>
          </cell>
          <cell r="I99" t="str">
            <v>Rate Rider for Disposition of Residual Historical Smart Meter Costs - effective until April 30, 2016</v>
          </cell>
        </row>
        <row r="100">
          <cell r="A100" t="str">
            <v>URBAN GENERAL SERVICE DEMAND BILLED (50 KW AND ABOVE) [UGD]</v>
          </cell>
          <cell r="I100" t="str">
            <v>Rate Rider for Disposition of Residual Historical Smart Meter Costs - effective until August 31, 2014</v>
          </cell>
        </row>
        <row r="101">
          <cell r="A101" t="str">
            <v>URBAN GENERAL SERVICE ENERGY BILLED (LESS THAN 50 KW) [UGE]</v>
          </cell>
          <cell r="I101" t="str">
            <v>Rate Rider for Disposition of Residual Historical Smart Meter Costs - effective until August 31, 2015</v>
          </cell>
        </row>
        <row r="102">
          <cell r="A102" t="str">
            <v>WESTPORT SEWAGE TREATMENT PLANT</v>
          </cell>
          <cell r="I102" t="str">
            <v>Rate Rider for Disposition of Residual Historical Smart Meter Costs - effective until December 31, 2014</v>
          </cell>
        </row>
        <row r="103">
          <cell r="A103" t="str">
            <v>YEAR-ROUND RESIDENTIAL - R2</v>
          </cell>
          <cell r="I103" t="str">
            <v>Rate Rider for Disposition of Residual Historical Smart Meter Costs – effective until December 31, 2014</v>
          </cell>
        </row>
        <row r="104">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55"/>
      <sheetData sheetId="56"/>
      <sheetData sheetId="5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N139"/>
  <sheetViews>
    <sheetView showGridLines="0" tabSelected="1" zoomScaleNormal="100" workbookViewId="0">
      <selection activeCell="H63" sqref="H63:H68"/>
    </sheetView>
  </sheetViews>
  <sheetFormatPr defaultRowHeight="15" x14ac:dyDescent="0.25"/>
  <cols>
    <col min="1" max="1" width="25.42578125" style="4" customWidth="1"/>
    <col min="2" max="8" width="15.140625" style="4" customWidth="1"/>
    <col min="9" max="9" width="9.140625" style="4" customWidth="1"/>
    <col min="10" max="12" width="9.140625" style="4" hidden="1" customWidth="1"/>
    <col min="13" max="14" width="0" style="4" hidden="1" customWidth="1"/>
    <col min="15" max="16384" width="9.140625" style="4"/>
  </cols>
  <sheetData>
    <row r="1" spans="1:10" s="1" customFormat="1" ht="12.75" customHeight="1" x14ac:dyDescent="0.25">
      <c r="G1" s="2" t="s">
        <v>2</v>
      </c>
      <c r="H1" s="3" t="str">
        <f>EBNUMBER</f>
        <v>EB-2014-0113</v>
      </c>
      <c r="I1" s="4"/>
      <c r="J1" s="3"/>
    </row>
    <row r="2" spans="1:10" s="1" customFormat="1" ht="12.75" customHeight="1" x14ac:dyDescent="0.25">
      <c r="G2" s="2" t="s">
        <v>3</v>
      </c>
      <c r="H2" s="5">
        <v>3</v>
      </c>
      <c r="I2" s="4"/>
      <c r="J2" s="6"/>
    </row>
    <row r="3" spans="1:10" s="1" customFormat="1" ht="12.75" customHeight="1" x14ac:dyDescent="0.25">
      <c r="G3" s="2" t="s">
        <v>4</v>
      </c>
      <c r="H3" s="5">
        <v>2</v>
      </c>
      <c r="I3" s="4"/>
      <c r="J3" s="6"/>
    </row>
    <row r="4" spans="1:10" s="1" customFormat="1" ht="12.75" customHeight="1" x14ac:dyDescent="0.25">
      <c r="G4" s="2" t="s">
        <v>5</v>
      </c>
      <c r="H4" s="5">
        <v>2</v>
      </c>
      <c r="I4" s="4"/>
      <c r="J4" s="6"/>
    </row>
    <row r="5" spans="1:10" s="1" customFormat="1" ht="12.75" customHeight="1" x14ac:dyDescent="0.25">
      <c r="G5" s="2" t="s">
        <v>6</v>
      </c>
      <c r="H5" s="7"/>
      <c r="I5" s="4"/>
      <c r="J5" s="8"/>
    </row>
    <row r="6" spans="1:10" s="1" customFormat="1" ht="12.75" customHeight="1" x14ac:dyDescent="0.25">
      <c r="G6" s="2"/>
      <c r="H6" s="3"/>
      <c r="I6" s="4"/>
      <c r="J6" s="8"/>
    </row>
    <row r="7" spans="1:10" s="1" customFormat="1" ht="12.75" customHeight="1" x14ac:dyDescent="0.25">
      <c r="G7" s="2" t="s">
        <v>7</v>
      </c>
      <c r="H7" s="9">
        <v>41904</v>
      </c>
      <c r="I7" s="4"/>
      <c r="J7" s="8"/>
    </row>
    <row r="8" spans="1:10" s="1" customFormat="1" ht="12.75" x14ac:dyDescent="0.2">
      <c r="G8" s="10"/>
    </row>
    <row r="9" spans="1:10" s="1" customFormat="1" ht="18" x14ac:dyDescent="0.25">
      <c r="A9" s="193" t="s">
        <v>8</v>
      </c>
      <c r="B9" s="193"/>
      <c r="C9" s="193"/>
      <c r="D9" s="193"/>
      <c r="E9" s="193"/>
      <c r="F9" s="193"/>
      <c r="G9" s="193"/>
      <c r="H9" s="193"/>
    </row>
    <row r="10" spans="1:10" s="1" customFormat="1" ht="18" x14ac:dyDescent="0.25">
      <c r="A10" s="193" t="s">
        <v>9</v>
      </c>
      <c r="B10" s="193"/>
      <c r="C10" s="193"/>
      <c r="D10" s="193"/>
      <c r="E10" s="193"/>
      <c r="F10" s="193"/>
      <c r="G10" s="193"/>
      <c r="H10" s="193"/>
    </row>
    <row r="11" spans="1:10" ht="12" customHeight="1" x14ac:dyDescent="0.25"/>
    <row r="12" spans="1:10" ht="57" customHeight="1" x14ac:dyDescent="0.25">
      <c r="A12" s="157" t="s">
        <v>10</v>
      </c>
      <c r="B12" s="157"/>
      <c r="C12" s="157"/>
      <c r="D12" s="157"/>
      <c r="E12" s="157"/>
      <c r="F12" s="157"/>
      <c r="G12" s="157"/>
      <c r="H12" s="157"/>
    </row>
    <row r="13" spans="1:10" ht="12" customHeight="1" x14ac:dyDescent="0.25"/>
    <row r="14" spans="1:10" ht="77.25" customHeight="1" x14ac:dyDescent="0.25">
      <c r="A14" s="157" t="s">
        <v>11</v>
      </c>
      <c r="B14" s="157"/>
      <c r="C14" s="157"/>
      <c r="D14" s="157"/>
      <c r="E14" s="157"/>
      <c r="F14" s="157"/>
      <c r="G14" s="157"/>
      <c r="H14" s="157"/>
    </row>
    <row r="15" spans="1:10" ht="12" customHeight="1" x14ac:dyDescent="0.25"/>
    <row r="16" spans="1:10" ht="77.25" customHeight="1" x14ac:dyDescent="0.25">
      <c r="A16" s="157" t="s">
        <v>12</v>
      </c>
      <c r="B16" s="157"/>
      <c r="C16" s="157"/>
      <c r="D16" s="157"/>
      <c r="E16" s="157"/>
      <c r="F16" s="157"/>
      <c r="G16" s="157"/>
      <c r="H16" s="157"/>
    </row>
    <row r="17" spans="1:8" ht="12" customHeight="1" x14ac:dyDescent="0.25"/>
    <row r="18" spans="1:8" ht="61.5" customHeight="1" x14ac:dyDescent="0.25">
      <c r="A18" s="157" t="s">
        <v>13</v>
      </c>
      <c r="B18" s="157"/>
      <c r="C18" s="157"/>
      <c r="D18" s="157"/>
      <c r="E18" s="157"/>
      <c r="F18" s="157"/>
      <c r="G18" s="157"/>
      <c r="H18" s="157"/>
    </row>
    <row r="19" spans="1:8" ht="12" customHeight="1" x14ac:dyDescent="0.25"/>
    <row r="20" spans="1:8" ht="18.75" x14ac:dyDescent="0.25">
      <c r="A20" s="187" t="s">
        <v>14</v>
      </c>
      <c r="B20" s="187"/>
      <c r="C20" s="187"/>
      <c r="D20" s="187"/>
      <c r="E20" s="187"/>
      <c r="F20" s="187"/>
      <c r="G20" s="187"/>
      <c r="H20" s="187"/>
    </row>
    <row r="21" spans="1:8" ht="12" customHeight="1" x14ac:dyDescent="0.25"/>
    <row r="22" spans="1:8" x14ac:dyDescent="0.25">
      <c r="A22" s="191" t="s">
        <v>15</v>
      </c>
      <c r="B22" s="191"/>
      <c r="C22" s="191"/>
      <c r="D22" s="191"/>
      <c r="E22" s="191"/>
      <c r="F22" s="191"/>
      <c r="G22" s="191"/>
      <c r="H22" s="191"/>
    </row>
    <row r="23" spans="1:8" x14ac:dyDescent="0.25">
      <c r="A23" s="11"/>
      <c r="B23" s="11"/>
      <c r="C23" s="11"/>
      <c r="D23" s="11"/>
      <c r="E23" s="11"/>
      <c r="F23" s="11"/>
    </row>
    <row r="24" spans="1:8" ht="28.5" customHeight="1" x14ac:dyDescent="0.25">
      <c r="A24" s="192" t="s">
        <v>16</v>
      </c>
      <c r="B24" s="192"/>
      <c r="C24" s="192"/>
      <c r="D24" s="192"/>
      <c r="E24" s="192"/>
      <c r="F24" s="192"/>
      <c r="G24" s="192"/>
      <c r="H24" s="192"/>
    </row>
    <row r="25" spans="1:8" ht="12" customHeight="1" x14ac:dyDescent="0.25">
      <c r="A25" s="11"/>
      <c r="B25" s="11"/>
      <c r="C25" s="11"/>
      <c r="D25" s="11"/>
      <c r="E25" s="11"/>
      <c r="F25" s="11"/>
    </row>
    <row r="26" spans="1:8" ht="28.5" customHeight="1" x14ac:dyDescent="0.25">
      <c r="A26" s="192" t="s">
        <v>17</v>
      </c>
      <c r="B26" s="192"/>
      <c r="C26" s="192"/>
      <c r="D26" s="192"/>
      <c r="E26" s="192"/>
      <c r="F26" s="192"/>
      <c r="G26" s="192"/>
      <c r="H26" s="192"/>
    </row>
    <row r="27" spans="1:8" ht="12" customHeight="1" x14ac:dyDescent="0.25">
      <c r="A27" s="12"/>
      <c r="B27" s="13"/>
      <c r="C27" s="13"/>
      <c r="D27" s="13"/>
      <c r="E27" s="13"/>
      <c r="F27" s="13"/>
    </row>
    <row r="28" spans="1:8" ht="46.5" customHeight="1" x14ac:dyDescent="0.25">
      <c r="A28" s="192" t="s">
        <v>18</v>
      </c>
      <c r="B28" s="192"/>
      <c r="C28" s="192"/>
      <c r="D28" s="192"/>
      <c r="E28" s="192"/>
      <c r="F28" s="192"/>
      <c r="G28" s="192"/>
      <c r="H28" s="192"/>
    </row>
    <row r="29" spans="1:8" ht="12" customHeight="1" x14ac:dyDescent="0.25">
      <c r="A29" s="12"/>
      <c r="B29" s="13"/>
      <c r="C29" s="13"/>
      <c r="D29" s="13"/>
      <c r="E29" s="13"/>
      <c r="F29" s="13"/>
    </row>
    <row r="30" spans="1:8" ht="75" customHeight="1" x14ac:dyDescent="0.25">
      <c r="A30" s="192" t="s">
        <v>19</v>
      </c>
      <c r="B30" s="192"/>
      <c r="C30" s="192"/>
      <c r="D30" s="192"/>
      <c r="E30" s="192"/>
      <c r="F30" s="192"/>
      <c r="G30" s="192"/>
      <c r="H30" s="192"/>
    </row>
    <row r="31" spans="1:8" ht="12" customHeight="1" thickBot="1" x14ac:dyDescent="0.3">
      <c r="A31" s="14"/>
      <c r="B31" s="13"/>
      <c r="C31" s="13"/>
      <c r="D31" s="13"/>
      <c r="E31" s="13"/>
      <c r="F31" s="13"/>
    </row>
    <row r="32" spans="1:8" x14ac:dyDescent="0.25">
      <c r="A32" s="164" t="s">
        <v>20</v>
      </c>
      <c r="B32" s="165"/>
      <c r="C32" s="165"/>
      <c r="D32" s="165"/>
      <c r="E32" s="165"/>
      <c r="F32" s="166"/>
    </row>
    <row r="33" spans="1:14" x14ac:dyDescent="0.25">
      <c r="A33" s="184">
        <v>14920000</v>
      </c>
      <c r="B33" s="185"/>
      <c r="C33" s="185"/>
      <c r="D33" s="185"/>
      <c r="E33" s="185"/>
      <c r="F33" s="186"/>
    </row>
    <row r="34" spans="1:14" x14ac:dyDescent="0.25">
      <c r="A34" s="15"/>
      <c r="B34" s="16">
        <v>2011</v>
      </c>
      <c r="C34" s="16">
        <v>2012</v>
      </c>
      <c r="D34" s="16">
        <v>2013</v>
      </c>
      <c r="E34" s="16">
        <v>2014</v>
      </c>
      <c r="F34" s="17" t="s">
        <v>21</v>
      </c>
      <c r="K34" s="4">
        <f>B34</f>
        <v>2011</v>
      </c>
      <c r="L34" s="4">
        <f>C34</f>
        <v>2012</v>
      </c>
      <c r="M34" s="4">
        <f>D34</f>
        <v>2013</v>
      </c>
      <c r="N34" s="4">
        <f>E34</f>
        <v>2014</v>
      </c>
    </row>
    <row r="35" spans="1:14" x14ac:dyDescent="0.25">
      <c r="A35" s="18" t="s">
        <v>22</v>
      </c>
      <c r="B35" s="19">
        <f>B41/$F$45</f>
        <v>8.3536193029490627E-2</v>
      </c>
      <c r="C35" s="19">
        <f t="shared" ref="C35:E38" si="0">C41/$F$45</f>
        <v>8.310991957104559E-2</v>
      </c>
      <c r="D35" s="19">
        <f t="shared" si="0"/>
        <v>8.310991957104559E-2</v>
      </c>
      <c r="E35" s="20">
        <f t="shared" si="0"/>
        <v>7.774798927613942E-2</v>
      </c>
      <c r="F35" s="21">
        <f>SUM(B35:E35)</f>
        <v>0.32750402144772123</v>
      </c>
      <c r="J35" s="4" t="str">
        <f>A35</f>
        <v>2011 CDM Programs</v>
      </c>
      <c r="K35" s="22">
        <f>50%</f>
        <v>0.5</v>
      </c>
      <c r="L35" s="23">
        <v>1</v>
      </c>
      <c r="M35" s="24">
        <v>1</v>
      </c>
      <c r="N35" s="24">
        <v>1</v>
      </c>
    </row>
    <row r="36" spans="1:14" x14ac:dyDescent="0.25">
      <c r="A36" s="18" t="s">
        <v>23</v>
      </c>
      <c r="B36" s="25"/>
      <c r="C36" s="19">
        <f t="shared" si="0"/>
        <v>0.11819490616621986</v>
      </c>
      <c r="D36" s="19">
        <f t="shared" si="0"/>
        <v>0.11796246648793567</v>
      </c>
      <c r="E36" s="20">
        <f t="shared" si="0"/>
        <v>0.11662198391420912</v>
      </c>
      <c r="F36" s="21">
        <f t="shared" ref="F36:F38" si="1">SUM(B36:E36)</f>
        <v>0.35277935656836468</v>
      </c>
      <c r="J36" s="4" t="str">
        <f>A36</f>
        <v>2012 CDM Programs</v>
      </c>
      <c r="L36" s="23">
        <v>0.5</v>
      </c>
      <c r="M36" s="24">
        <v>1</v>
      </c>
      <c r="N36" s="24">
        <v>1</v>
      </c>
    </row>
    <row r="37" spans="1:14" x14ac:dyDescent="0.25">
      <c r="A37" s="18" t="s">
        <v>24</v>
      </c>
      <c r="B37" s="25"/>
      <c r="C37" s="25"/>
      <c r="D37" s="19">
        <f t="shared" si="0"/>
        <v>0.10657220732797142</v>
      </c>
      <c r="E37" s="20">
        <f t="shared" si="0"/>
        <v>0.10657220732797142</v>
      </c>
      <c r="F37" s="21">
        <f t="shared" si="1"/>
        <v>0.21314441465594283</v>
      </c>
      <c r="J37" s="4" t="str">
        <f>A37</f>
        <v>2013 CDM Programs</v>
      </c>
      <c r="M37" s="24">
        <v>0.5</v>
      </c>
      <c r="N37" s="24">
        <v>1</v>
      </c>
    </row>
    <row r="38" spans="1:14" ht="15.75" thickBot="1" x14ac:dyDescent="0.3">
      <c r="A38" s="26" t="s">
        <v>25</v>
      </c>
      <c r="B38" s="27"/>
      <c r="C38" s="27"/>
      <c r="D38" s="27"/>
      <c r="E38" s="28">
        <f t="shared" si="0"/>
        <v>0.10657220732797133</v>
      </c>
      <c r="F38" s="29">
        <f t="shared" si="1"/>
        <v>0.10657220732797133</v>
      </c>
      <c r="J38" s="4" t="str">
        <f>A38</f>
        <v>2014 CDM Programs</v>
      </c>
      <c r="N38" s="24">
        <v>0.5</v>
      </c>
    </row>
    <row r="39" spans="1:14" ht="15.75" thickTop="1" x14ac:dyDescent="0.25">
      <c r="A39" s="30" t="s">
        <v>26</v>
      </c>
      <c r="B39" s="31">
        <f>SUM(B35:B38)</f>
        <v>8.3536193029490627E-2</v>
      </c>
      <c r="C39" s="31">
        <f t="shared" ref="C39:E39" si="2">SUM(C35:C38)</f>
        <v>0.20130482573726544</v>
      </c>
      <c r="D39" s="31">
        <f t="shared" si="2"/>
        <v>0.30764459338695266</v>
      </c>
      <c r="E39" s="32">
        <f t="shared" si="2"/>
        <v>0.40751438784629129</v>
      </c>
      <c r="F39" s="33">
        <f>SUM(B39:E39)</f>
        <v>1</v>
      </c>
    </row>
    <row r="40" spans="1:14" ht="12" customHeight="1" x14ac:dyDescent="0.25">
      <c r="A40" s="180" t="s">
        <v>27</v>
      </c>
      <c r="B40" s="181"/>
      <c r="C40" s="181"/>
      <c r="D40" s="181"/>
      <c r="E40" s="181"/>
      <c r="F40" s="182"/>
    </row>
    <row r="41" spans="1:14" x14ac:dyDescent="0.25">
      <c r="A41" s="18" t="s">
        <v>22</v>
      </c>
      <c r="B41" s="34">
        <v>1246360</v>
      </c>
      <c r="C41" s="34">
        <v>1240000</v>
      </c>
      <c r="D41" s="34">
        <v>1240000</v>
      </c>
      <c r="E41" s="35">
        <v>1160000</v>
      </c>
      <c r="F41" s="36">
        <f>SUM(B41:E41)</f>
        <v>4886360</v>
      </c>
    </row>
    <row r="42" spans="1:14" x14ac:dyDescent="0.25">
      <c r="A42" s="18" t="s">
        <v>23</v>
      </c>
      <c r="B42" s="37"/>
      <c r="C42" s="38">
        <v>1763468</v>
      </c>
      <c r="D42" s="38">
        <v>1760000</v>
      </c>
      <c r="E42" s="39">
        <v>1740000</v>
      </c>
      <c r="F42" s="36">
        <f t="shared" ref="F42:F44" si="3">SUM(B42:E42)</f>
        <v>5263468</v>
      </c>
    </row>
    <row r="43" spans="1:14" x14ac:dyDescent="0.25">
      <c r="A43" s="18" t="s">
        <v>24</v>
      </c>
      <c r="B43" s="37"/>
      <c r="C43" s="37"/>
      <c r="D43" s="38">
        <v>1590057.3333333333</v>
      </c>
      <c r="E43" s="39">
        <v>1590057.3333333333</v>
      </c>
      <c r="F43" s="36">
        <f t="shared" si="3"/>
        <v>3180114.6666666665</v>
      </c>
    </row>
    <row r="44" spans="1:14" ht="15.75" thickBot="1" x14ac:dyDescent="0.3">
      <c r="A44" s="26" t="s">
        <v>25</v>
      </c>
      <c r="B44" s="40"/>
      <c r="C44" s="40"/>
      <c r="D44" s="40"/>
      <c r="E44" s="41">
        <f>MAX(0,A33-SUM(B41:E43))</f>
        <v>1590057.3333333321</v>
      </c>
      <c r="F44" s="42">
        <f t="shared" si="3"/>
        <v>1590057.3333333321</v>
      </c>
    </row>
    <row r="45" spans="1:14" ht="16.5" thickTop="1" thickBot="1" x14ac:dyDescent="0.3">
      <c r="A45" s="43" t="s">
        <v>26</v>
      </c>
      <c r="B45" s="44">
        <f>SUM(B41:B44)</f>
        <v>1246360</v>
      </c>
      <c r="C45" s="44">
        <f t="shared" ref="C45:E45" si="4">SUM(C41:C44)</f>
        <v>3003468</v>
      </c>
      <c r="D45" s="44">
        <f t="shared" si="4"/>
        <v>4590057.333333333</v>
      </c>
      <c r="E45" s="45">
        <f t="shared" si="4"/>
        <v>6080114.6666666651</v>
      </c>
      <c r="F45" s="46">
        <f>SUM(F41:F44)</f>
        <v>14919999.999999998</v>
      </c>
    </row>
    <row r="46" spans="1:14" ht="12" customHeight="1" x14ac:dyDescent="0.25">
      <c r="A46" s="47"/>
      <c r="B46" s="48"/>
      <c r="C46" s="48"/>
      <c r="D46" s="48"/>
      <c r="E46" s="48"/>
      <c r="F46" s="48"/>
    </row>
    <row r="47" spans="1:14" ht="18.75" x14ac:dyDescent="0.25">
      <c r="A47" s="187" t="s">
        <v>28</v>
      </c>
      <c r="B47" s="187"/>
      <c r="C47" s="187"/>
      <c r="D47" s="187"/>
      <c r="E47" s="187"/>
      <c r="F47" s="187"/>
    </row>
    <row r="48" spans="1:14" x14ac:dyDescent="0.25">
      <c r="A48" s="47"/>
      <c r="B48" s="48"/>
      <c r="C48" s="48"/>
      <c r="D48" s="48"/>
      <c r="E48" s="48"/>
      <c r="F48" s="48"/>
    </row>
    <row r="49" spans="1:8" ht="78.75" customHeight="1" x14ac:dyDescent="0.25">
      <c r="A49" s="173" t="s">
        <v>29</v>
      </c>
      <c r="B49" s="173"/>
      <c r="C49" s="173"/>
      <c r="D49" s="173"/>
      <c r="E49" s="173"/>
      <c r="F49" s="173"/>
      <c r="G49" s="173"/>
      <c r="H49" s="173"/>
    </row>
    <row r="50" spans="1:8" ht="15.75" thickBot="1" x14ac:dyDescent="0.3">
      <c r="A50" s="47"/>
      <c r="B50" s="48"/>
      <c r="C50" s="48"/>
      <c r="D50" s="48"/>
      <c r="E50" s="48"/>
      <c r="F50" s="48"/>
    </row>
    <row r="51" spans="1:8" x14ac:dyDescent="0.25">
      <c r="A51" s="188" t="s">
        <v>30</v>
      </c>
      <c r="B51" s="189"/>
      <c r="C51" s="189"/>
      <c r="D51" s="189"/>
      <c r="E51" s="189"/>
      <c r="F51" s="189"/>
      <c r="G51" s="189"/>
      <c r="H51" s="190"/>
    </row>
    <row r="52" spans="1:8" x14ac:dyDescent="0.25">
      <c r="A52" s="174">
        <v>18227000</v>
      </c>
      <c r="B52" s="175"/>
      <c r="C52" s="175"/>
      <c r="D52" s="175"/>
      <c r="E52" s="175"/>
      <c r="F52" s="175"/>
      <c r="G52" s="175"/>
      <c r="H52" s="176"/>
    </row>
    <row r="53" spans="1:8" x14ac:dyDescent="0.25">
      <c r="A53" s="49"/>
      <c r="B53" s="50">
        <v>2015</v>
      </c>
      <c r="C53" s="50">
        <v>2016</v>
      </c>
      <c r="D53" s="50">
        <v>2017</v>
      </c>
      <c r="E53" s="50">
        <v>2018</v>
      </c>
      <c r="F53" s="50">
        <v>2019</v>
      </c>
      <c r="G53" s="50">
        <v>2020</v>
      </c>
      <c r="H53" s="51" t="s">
        <v>21</v>
      </c>
    </row>
    <row r="54" spans="1:8" x14ac:dyDescent="0.25">
      <c r="A54" s="177" t="s">
        <v>31</v>
      </c>
      <c r="B54" s="178"/>
      <c r="C54" s="178"/>
      <c r="D54" s="178"/>
      <c r="E54" s="178"/>
      <c r="F54" s="178"/>
      <c r="G54" s="178"/>
      <c r="H54" s="179"/>
    </row>
    <row r="55" spans="1:8" x14ac:dyDescent="0.25">
      <c r="A55" s="18" t="s">
        <v>32</v>
      </c>
      <c r="B55" s="19">
        <f>B63/$H$69</f>
        <v>0.14999725681681023</v>
      </c>
      <c r="C55" s="52"/>
      <c r="D55" s="52"/>
      <c r="E55" s="52"/>
      <c r="F55" s="52"/>
      <c r="G55" s="53"/>
      <c r="H55" s="21">
        <f>SUM(B55:G55)</f>
        <v>0.14999725681681023</v>
      </c>
    </row>
    <row r="56" spans="1:8" x14ac:dyDescent="0.25">
      <c r="A56" s="18" t="s">
        <v>33</v>
      </c>
      <c r="B56" s="25"/>
      <c r="C56" s="19">
        <f t="shared" ref="C56:F59" si="5">C64/$H$69</f>
        <v>0.14001207000603499</v>
      </c>
      <c r="D56" s="52"/>
      <c r="E56" s="52"/>
      <c r="F56" s="52"/>
      <c r="G56" s="53"/>
      <c r="H56" s="21">
        <f>SUM(B56:G56)</f>
        <v>0.14001207000603499</v>
      </c>
    </row>
    <row r="57" spans="1:8" x14ac:dyDescent="0.25">
      <c r="A57" s="18" t="s">
        <v>34</v>
      </c>
      <c r="B57" s="25"/>
      <c r="C57" s="25"/>
      <c r="D57" s="19">
        <f t="shared" si="5"/>
        <v>0.15998244362758546</v>
      </c>
      <c r="E57" s="52"/>
      <c r="F57" s="52"/>
      <c r="G57" s="53"/>
      <c r="H57" s="21">
        <f>SUM(B57:G57)</f>
        <v>0.15998244362758546</v>
      </c>
    </row>
    <row r="58" spans="1:8" x14ac:dyDescent="0.25">
      <c r="A58" s="18" t="s">
        <v>35</v>
      </c>
      <c r="B58" s="25"/>
      <c r="C58" s="25"/>
      <c r="D58" s="19"/>
      <c r="E58" s="19">
        <f t="shared" si="5"/>
        <v>0.17002249410215614</v>
      </c>
      <c r="F58" s="52"/>
      <c r="G58" s="53"/>
      <c r="H58" s="21">
        <f>SUM(E58:G58)</f>
        <v>0.17002249410215614</v>
      </c>
    </row>
    <row r="59" spans="1:8" x14ac:dyDescent="0.25">
      <c r="A59" s="18" t="s">
        <v>36</v>
      </c>
      <c r="B59" s="25"/>
      <c r="C59" s="25"/>
      <c r="D59" s="19"/>
      <c r="E59" s="19"/>
      <c r="F59" s="19">
        <f t="shared" si="5"/>
        <v>0.18000768091293137</v>
      </c>
      <c r="G59" s="53"/>
      <c r="H59" s="21">
        <f>SUM(F59:G59)</f>
        <v>0.18000768091293137</v>
      </c>
    </row>
    <row r="60" spans="1:8" ht="15.75" thickBot="1" x14ac:dyDescent="0.3">
      <c r="A60" s="26" t="s">
        <v>37</v>
      </c>
      <c r="B60" s="27"/>
      <c r="C60" s="27"/>
      <c r="D60" s="27"/>
      <c r="E60" s="27"/>
      <c r="F60" s="27"/>
      <c r="G60" s="28">
        <f>G68/$H$69</f>
        <v>0.19997805453448181</v>
      </c>
      <c r="H60" s="29">
        <f>SUM(B60:G60)</f>
        <v>0.19997805453448181</v>
      </c>
    </row>
    <row r="61" spans="1:8" ht="15.75" thickTop="1" x14ac:dyDescent="0.25">
      <c r="A61" s="54" t="s">
        <v>26</v>
      </c>
      <c r="B61" s="55">
        <f>SUM(B55:B60)</f>
        <v>0.14999725681681023</v>
      </c>
      <c r="C61" s="55">
        <f>SUM(C55:C60)</f>
        <v>0.14001207000603499</v>
      </c>
      <c r="D61" s="55">
        <f>SUM(D55:D60)</f>
        <v>0.15998244362758546</v>
      </c>
      <c r="E61" s="55">
        <f>SUM(E55:E58)</f>
        <v>0.17002249410215614</v>
      </c>
      <c r="F61" s="55">
        <f>SUM(F55:F59)</f>
        <v>0.18000768091293137</v>
      </c>
      <c r="G61" s="56">
        <f>SUM(G55:G60)</f>
        <v>0.19997805453448181</v>
      </c>
      <c r="H61" s="57">
        <f>SUM(B61:G61)</f>
        <v>1</v>
      </c>
    </row>
    <row r="62" spans="1:8" ht="12" customHeight="1" x14ac:dyDescent="0.25">
      <c r="A62" s="180" t="s">
        <v>27</v>
      </c>
      <c r="B62" s="181"/>
      <c r="C62" s="181"/>
      <c r="D62" s="181"/>
      <c r="E62" s="181"/>
      <c r="F62" s="181"/>
      <c r="G62" s="181"/>
      <c r="H62" s="182"/>
    </row>
    <row r="63" spans="1:8" x14ac:dyDescent="0.25">
      <c r="A63" s="18" t="str">
        <f t="shared" ref="A63:A68" si="6">A55</f>
        <v>2015 CDM Programs</v>
      </c>
      <c r="B63" s="34">
        <v>2734000</v>
      </c>
      <c r="C63" s="58"/>
      <c r="D63" s="52"/>
      <c r="E63" s="58"/>
      <c r="F63" s="58"/>
      <c r="G63" s="59"/>
      <c r="H63" s="36">
        <f>SUM(B63:G63)</f>
        <v>2734000</v>
      </c>
    </row>
    <row r="64" spans="1:8" x14ac:dyDescent="0.25">
      <c r="A64" s="18" t="str">
        <f t="shared" si="6"/>
        <v>2016 CDM Programs</v>
      </c>
      <c r="B64" s="37"/>
      <c r="C64" s="38">
        <v>2552000</v>
      </c>
      <c r="D64" s="60"/>
      <c r="E64" s="60"/>
      <c r="F64" s="60"/>
      <c r="G64" s="61"/>
      <c r="H64" s="36">
        <f>SUM(B64:G64)</f>
        <v>2552000</v>
      </c>
    </row>
    <row r="65" spans="1:8" x14ac:dyDescent="0.25">
      <c r="A65" s="18" t="str">
        <f t="shared" si="6"/>
        <v>2017 CDM Programs</v>
      </c>
      <c r="B65" s="37"/>
      <c r="C65" s="37"/>
      <c r="D65" s="38">
        <v>2916000</v>
      </c>
      <c r="E65" s="60"/>
      <c r="F65" s="60"/>
      <c r="G65" s="61"/>
      <c r="H65" s="36">
        <f>SUM(B65:G65)</f>
        <v>2916000</v>
      </c>
    </row>
    <row r="66" spans="1:8" x14ac:dyDescent="0.25">
      <c r="A66" s="18" t="str">
        <f t="shared" si="6"/>
        <v>2018 CDM Programs</v>
      </c>
      <c r="B66" s="37"/>
      <c r="C66" s="37"/>
      <c r="D66" s="62"/>
      <c r="E66" s="34">
        <v>3099000</v>
      </c>
      <c r="F66" s="58"/>
      <c r="G66" s="59"/>
      <c r="H66" s="36">
        <f>SUM(E66:G66)</f>
        <v>3099000</v>
      </c>
    </row>
    <row r="67" spans="1:8" x14ac:dyDescent="0.25">
      <c r="A67" s="18" t="str">
        <f t="shared" si="6"/>
        <v>2019 CDM Programs</v>
      </c>
      <c r="B67" s="37"/>
      <c r="C67" s="37"/>
      <c r="D67" s="62"/>
      <c r="E67" s="62"/>
      <c r="F67" s="34">
        <v>3281000</v>
      </c>
      <c r="G67" s="59"/>
      <c r="H67" s="36">
        <f>SUM(F67:G67)</f>
        <v>3281000</v>
      </c>
    </row>
    <row r="68" spans="1:8" ht="15.75" thickBot="1" x14ac:dyDescent="0.3">
      <c r="A68" s="26" t="str">
        <f t="shared" si="6"/>
        <v>2020 CDM Programs</v>
      </c>
      <c r="B68" s="40"/>
      <c r="C68" s="40"/>
      <c r="D68" s="40"/>
      <c r="E68" s="40"/>
      <c r="F68" s="40"/>
      <c r="G68" s="63">
        <v>3645000</v>
      </c>
      <c r="H68" s="42">
        <f>SUM(B68:G68)</f>
        <v>3645000</v>
      </c>
    </row>
    <row r="69" spans="1:8" ht="16.5" thickTop="1" thickBot="1" x14ac:dyDescent="0.3">
      <c r="A69" s="43" t="s">
        <v>26</v>
      </c>
      <c r="B69" s="44">
        <f>SUM(B63:B68)</f>
        <v>2734000</v>
      </c>
      <c r="C69" s="44">
        <f t="shared" ref="C69:D69" si="7">SUM(C63:C68)</f>
        <v>2552000</v>
      </c>
      <c r="D69" s="44">
        <f t="shared" si="7"/>
        <v>2916000</v>
      </c>
      <c r="E69" s="44">
        <f>SUM(E63:E66)</f>
        <v>3099000</v>
      </c>
      <c r="F69" s="44">
        <f>SUM(F63:F67)</f>
        <v>3281000</v>
      </c>
      <c r="G69" s="45">
        <f>SUM(G63:G68)</f>
        <v>3645000</v>
      </c>
      <c r="H69" s="46">
        <f>A52</f>
        <v>18227000</v>
      </c>
    </row>
    <row r="70" spans="1:8" ht="12" customHeight="1" x14ac:dyDescent="0.25">
      <c r="A70" s="47"/>
      <c r="B70" s="48"/>
      <c r="C70" s="48"/>
      <c r="D70" s="48"/>
      <c r="E70" s="48"/>
      <c r="F70" s="48"/>
    </row>
    <row r="71" spans="1:8" ht="18.75" x14ac:dyDescent="0.3">
      <c r="A71" s="183" t="s">
        <v>38</v>
      </c>
      <c r="B71" s="183"/>
      <c r="C71" s="183"/>
      <c r="D71" s="183"/>
      <c r="E71" s="183"/>
      <c r="F71" s="183"/>
      <c r="G71" s="183"/>
      <c r="H71" s="183"/>
    </row>
    <row r="72" spans="1:8" ht="12" customHeight="1" x14ac:dyDescent="0.25">
      <c r="A72" s="47"/>
      <c r="B72" s="48"/>
      <c r="C72" s="48"/>
      <c r="D72" s="48"/>
      <c r="E72" s="48"/>
      <c r="F72" s="48"/>
    </row>
    <row r="73" spans="1:8" ht="75" customHeight="1" x14ac:dyDescent="0.25">
      <c r="A73" s="173" t="s">
        <v>39</v>
      </c>
      <c r="B73" s="173"/>
      <c r="C73" s="173"/>
      <c r="D73" s="173"/>
      <c r="E73" s="173"/>
      <c r="F73" s="173"/>
      <c r="G73" s="173"/>
      <c r="H73" s="173"/>
    </row>
    <row r="74" spans="1:8" ht="12" customHeight="1" x14ac:dyDescent="0.25">
      <c r="A74" s="47"/>
      <c r="B74" s="48"/>
      <c r="C74" s="48"/>
      <c r="D74" s="48"/>
      <c r="E74" s="48"/>
      <c r="F74" s="48"/>
    </row>
    <row r="75" spans="1:8" ht="47.25" customHeight="1" x14ac:dyDescent="0.25">
      <c r="A75" s="173" t="s">
        <v>40</v>
      </c>
      <c r="B75" s="173"/>
      <c r="C75" s="173"/>
      <c r="D75" s="173"/>
      <c r="E75" s="173"/>
      <c r="F75" s="173"/>
      <c r="G75" s="173"/>
      <c r="H75" s="173"/>
    </row>
    <row r="76" spans="1:8" ht="12" customHeight="1" thickBot="1" x14ac:dyDescent="0.3">
      <c r="A76" s="64"/>
      <c r="B76" s="65"/>
      <c r="C76" s="65"/>
      <c r="D76" s="65"/>
      <c r="E76" s="65"/>
      <c r="F76" s="65"/>
    </row>
    <row r="77" spans="1:8" x14ac:dyDescent="0.25">
      <c r="A77" s="164" t="s">
        <v>41</v>
      </c>
      <c r="B77" s="165"/>
      <c r="C77" s="165"/>
      <c r="D77" s="165"/>
      <c r="E77" s="165"/>
      <c r="F77" s="166"/>
    </row>
    <row r="78" spans="1:8" ht="12" customHeight="1" x14ac:dyDescent="0.25">
      <c r="A78" s="66"/>
      <c r="B78" s="67"/>
      <c r="C78" s="67"/>
      <c r="D78" s="67"/>
      <c r="E78" s="67"/>
      <c r="F78" s="68"/>
    </row>
    <row r="79" spans="1:8" x14ac:dyDescent="0.25">
      <c r="A79" s="167" t="s">
        <v>42</v>
      </c>
      <c r="B79" s="168"/>
      <c r="C79" s="168"/>
      <c r="D79" s="168"/>
      <c r="E79" s="168"/>
      <c r="F79" s="69" t="s">
        <v>43</v>
      </c>
    </row>
    <row r="80" spans="1:8" ht="12" customHeight="1" x14ac:dyDescent="0.25">
      <c r="A80" s="70"/>
      <c r="B80" s="71"/>
      <c r="C80" s="71"/>
      <c r="D80" s="71"/>
      <c r="E80" s="71"/>
      <c r="F80" s="72"/>
    </row>
    <row r="81" spans="1:8" ht="32.25" customHeight="1" x14ac:dyDescent="0.25">
      <c r="A81" s="73"/>
      <c r="B81" s="74"/>
      <c r="C81" s="67" t="s">
        <v>44</v>
      </c>
      <c r="D81" s="67" t="s">
        <v>45</v>
      </c>
      <c r="E81" s="67" t="s">
        <v>46</v>
      </c>
      <c r="F81" s="75" t="s">
        <v>47</v>
      </c>
    </row>
    <row r="82" spans="1:8" ht="15" customHeight="1" x14ac:dyDescent="0.25">
      <c r="A82" s="169" t="s">
        <v>48</v>
      </c>
      <c r="B82" s="170"/>
      <c r="C82" s="76" t="s">
        <v>27</v>
      </c>
      <c r="D82" s="76" t="s">
        <v>27</v>
      </c>
      <c r="E82" s="76" t="s">
        <v>27</v>
      </c>
      <c r="F82" s="77" t="s">
        <v>49</v>
      </c>
    </row>
    <row r="83" spans="1:8" x14ac:dyDescent="0.25">
      <c r="A83" s="78" t="s">
        <v>50</v>
      </c>
      <c r="B83" s="79"/>
      <c r="C83" s="80">
        <v>6360379.7191038402</v>
      </c>
      <c r="D83" s="80">
        <v>3959235.0504838801</v>
      </c>
      <c r="E83" s="81"/>
      <c r="F83" s="82"/>
    </row>
    <row r="84" spans="1:8" x14ac:dyDescent="0.25">
      <c r="A84" s="78" t="s">
        <v>51</v>
      </c>
      <c r="B84" s="79"/>
      <c r="C84" s="83"/>
      <c r="D84" s="83">
        <v>1160000</v>
      </c>
      <c r="E84" s="81"/>
      <c r="F84" s="82"/>
    </row>
    <row r="85" spans="1:8" x14ac:dyDescent="0.25">
      <c r="A85" s="78" t="s">
        <v>52</v>
      </c>
      <c r="B85" s="79"/>
      <c r="C85" s="80"/>
      <c r="D85" s="80">
        <v>1740000</v>
      </c>
      <c r="E85" s="81"/>
      <c r="F85" s="82"/>
    </row>
    <row r="86" spans="1:8" ht="15.75" thickBot="1" x14ac:dyDescent="0.3">
      <c r="A86" s="84" t="s">
        <v>53</v>
      </c>
      <c r="B86" s="85"/>
      <c r="C86" s="86"/>
      <c r="D86" s="86"/>
      <c r="E86" s="81"/>
      <c r="F86" s="82"/>
    </row>
    <row r="87" spans="1:8" ht="29.25" customHeight="1" thickTop="1" thickBot="1" x14ac:dyDescent="0.3">
      <c r="A87" s="171" t="s">
        <v>54</v>
      </c>
      <c r="B87" s="172"/>
      <c r="C87" s="87">
        <f>SUM(C83:C86)</f>
        <v>6360379.7191038402</v>
      </c>
      <c r="D87" s="87">
        <f>SUM(D83:D86)</f>
        <v>6859235.0504838806</v>
      </c>
      <c r="E87" s="88">
        <f>C87-D87</f>
        <v>-498855.33138004038</v>
      </c>
      <c r="F87" s="89">
        <f>IF(D87=0,0,IF(F79="net",0,E87/D87))</f>
        <v>0</v>
      </c>
    </row>
    <row r="88" spans="1:8" ht="13.5" customHeight="1" x14ac:dyDescent="0.25">
      <c r="A88" s="90"/>
      <c r="B88" s="90"/>
      <c r="C88" s="91"/>
      <c r="D88" s="91"/>
      <c r="E88" s="25"/>
      <c r="F88" s="92"/>
    </row>
    <row r="89" spans="1:8" ht="29.25" customHeight="1" x14ac:dyDescent="0.25">
      <c r="A89" s="173" t="s">
        <v>55</v>
      </c>
      <c r="B89" s="173"/>
      <c r="C89" s="173"/>
      <c r="D89" s="173"/>
      <c r="E89" s="173"/>
      <c r="F89" s="173"/>
      <c r="G89" s="173"/>
      <c r="H89" s="173"/>
    </row>
    <row r="90" spans="1:8" ht="12" customHeight="1" x14ac:dyDescent="0.25">
      <c r="A90" s="93"/>
      <c r="B90" s="93"/>
      <c r="C90" s="93"/>
      <c r="D90" s="93"/>
      <c r="E90" s="93"/>
      <c r="F90" s="93"/>
      <c r="G90" s="93"/>
      <c r="H90" s="93"/>
    </row>
    <row r="91" spans="1:8" ht="32.25" customHeight="1" x14ac:dyDescent="0.25">
      <c r="A91" s="173" t="s">
        <v>56</v>
      </c>
      <c r="B91" s="173"/>
      <c r="C91" s="173"/>
      <c r="D91" s="173"/>
      <c r="E91" s="173"/>
      <c r="F91" s="173"/>
      <c r="G91" s="173"/>
      <c r="H91" s="173"/>
    </row>
    <row r="92" spans="1:8" ht="12" customHeight="1" x14ac:dyDescent="0.25">
      <c r="A92" s="90"/>
      <c r="B92" s="94"/>
      <c r="C92" s="91"/>
      <c r="D92" s="91"/>
      <c r="E92" s="91"/>
      <c r="F92" s="92"/>
    </row>
    <row r="93" spans="1:8" ht="15.75" customHeight="1" thickBot="1" x14ac:dyDescent="0.3">
      <c r="A93" s="161" t="s">
        <v>57</v>
      </c>
      <c r="B93" s="161"/>
      <c r="C93" s="161"/>
      <c r="D93" s="161"/>
      <c r="E93" s="161"/>
      <c r="F93" s="161"/>
      <c r="G93" s="95"/>
    </row>
    <row r="94" spans="1:8" ht="16.5" customHeight="1" x14ac:dyDescent="0.25">
      <c r="A94" s="96"/>
      <c r="B94" s="97">
        <v>2011</v>
      </c>
      <c r="C94" s="97">
        <v>2012</v>
      </c>
      <c r="D94" s="97">
        <v>2013</v>
      </c>
      <c r="E94" s="97">
        <v>2014</v>
      </c>
      <c r="F94" s="98">
        <v>2015</v>
      </c>
      <c r="G94" s="99"/>
    </row>
    <row r="95" spans="1:8" ht="62.25" customHeight="1" x14ac:dyDescent="0.25">
      <c r="A95" s="100" t="s">
        <v>58</v>
      </c>
      <c r="B95" s="101">
        <v>0</v>
      </c>
      <c r="C95" s="101">
        <v>0</v>
      </c>
      <c r="D95" s="101">
        <v>0</v>
      </c>
      <c r="E95" s="101">
        <v>1</v>
      </c>
      <c r="F95" s="101">
        <v>0.5</v>
      </c>
      <c r="G95" s="102" t="s">
        <v>59</v>
      </c>
    </row>
    <row r="96" spans="1:8" ht="288.75" customHeight="1" thickBot="1" x14ac:dyDescent="0.3">
      <c r="A96" s="103" t="s">
        <v>60</v>
      </c>
      <c r="B96" s="104" t="s">
        <v>61</v>
      </c>
      <c r="C96" s="104" t="s">
        <v>62</v>
      </c>
      <c r="D96" s="105" t="s">
        <v>63</v>
      </c>
      <c r="E96" s="104" t="s">
        <v>64</v>
      </c>
      <c r="F96" s="104" t="s">
        <v>65</v>
      </c>
      <c r="G96" s="89"/>
    </row>
    <row r="97" spans="1:8" ht="12" customHeight="1" x14ac:dyDescent="0.25">
      <c r="A97" s="106"/>
      <c r="B97" s="107"/>
      <c r="C97" s="107"/>
      <c r="D97" s="107"/>
      <c r="E97" s="107"/>
      <c r="F97" s="107"/>
      <c r="G97" s="92"/>
    </row>
    <row r="98" spans="1:8" ht="19.5" customHeight="1" x14ac:dyDescent="0.25">
      <c r="A98" s="162" t="s">
        <v>66</v>
      </c>
      <c r="B98" s="162"/>
      <c r="C98" s="162"/>
      <c r="D98" s="162"/>
      <c r="E98" s="162"/>
      <c r="F98" s="162"/>
      <c r="G98" s="162"/>
      <c r="H98" s="162"/>
    </row>
    <row r="99" spans="1:8" ht="13.5" customHeight="1" x14ac:dyDescent="0.25">
      <c r="A99" s="108"/>
      <c r="B99" s="108"/>
      <c r="C99" s="108"/>
      <c r="D99" s="108"/>
      <c r="E99" s="108"/>
      <c r="F99" s="108"/>
      <c r="G99" s="108"/>
      <c r="H99" s="108"/>
    </row>
    <row r="100" spans="1:8" ht="75.75" customHeight="1" x14ac:dyDescent="0.25">
      <c r="A100" s="157" t="s">
        <v>67</v>
      </c>
      <c r="B100" s="157"/>
      <c r="C100" s="157"/>
      <c r="D100" s="157"/>
      <c r="E100" s="157"/>
      <c r="F100" s="157"/>
      <c r="G100" s="157"/>
      <c r="H100" s="157"/>
    </row>
    <row r="101" spans="1:8" ht="12" customHeight="1" x14ac:dyDescent="0.25">
      <c r="A101" s="90"/>
      <c r="B101" s="107"/>
      <c r="C101" s="107"/>
      <c r="D101" s="107"/>
      <c r="E101" s="107"/>
      <c r="F101" s="92"/>
    </row>
    <row r="102" spans="1:8" ht="57.75" customHeight="1" x14ac:dyDescent="0.25">
      <c r="A102" s="157" t="s">
        <v>68</v>
      </c>
      <c r="B102" s="157"/>
      <c r="C102" s="157"/>
      <c r="D102" s="157"/>
      <c r="E102" s="157"/>
      <c r="F102" s="157"/>
      <c r="G102" s="157"/>
      <c r="H102" s="157"/>
    </row>
    <row r="103" spans="1:8" ht="12" customHeight="1" x14ac:dyDescent="0.25">
      <c r="A103" s="11"/>
      <c r="B103" s="11"/>
      <c r="C103" s="11"/>
      <c r="D103" s="11"/>
      <c r="E103" s="11"/>
      <c r="F103" s="11"/>
    </row>
    <row r="104" spans="1:8" x14ac:dyDescent="0.25">
      <c r="A104" s="163" t="s">
        <v>69</v>
      </c>
      <c r="B104" s="163"/>
      <c r="C104" s="163"/>
      <c r="D104" s="163"/>
      <c r="E104" s="163"/>
      <c r="F104" s="163"/>
      <c r="G104" s="163"/>
      <c r="H104" s="163"/>
    </row>
    <row r="105" spans="1:8" x14ac:dyDescent="0.25">
      <c r="A105" s="11"/>
      <c r="B105" s="11"/>
      <c r="C105" s="11"/>
      <c r="D105" s="11"/>
      <c r="E105" s="11"/>
      <c r="F105" s="11"/>
    </row>
    <row r="106" spans="1:8" ht="47.25" customHeight="1" x14ac:dyDescent="0.25">
      <c r="A106" s="157" t="s">
        <v>70</v>
      </c>
      <c r="B106" s="157"/>
      <c r="C106" s="157"/>
      <c r="D106" s="157"/>
      <c r="E106" s="157"/>
      <c r="F106" s="157"/>
      <c r="G106" s="157"/>
      <c r="H106" s="157"/>
    </row>
    <row r="107" spans="1:8" ht="12" customHeight="1" x14ac:dyDescent="0.25">
      <c r="A107" s="11"/>
      <c r="B107" s="11"/>
      <c r="C107" s="11"/>
      <c r="D107" s="11"/>
      <c r="E107" s="11"/>
      <c r="F107" s="11"/>
    </row>
    <row r="108" spans="1:8" ht="46.5" customHeight="1" x14ac:dyDescent="0.25">
      <c r="A108" s="157" t="s">
        <v>71</v>
      </c>
      <c r="B108" s="157"/>
      <c r="C108" s="157"/>
      <c r="D108" s="157"/>
      <c r="E108" s="157"/>
      <c r="F108" s="157"/>
      <c r="G108" s="157"/>
      <c r="H108" s="157"/>
    </row>
    <row r="109" spans="1:8" ht="12" customHeight="1" x14ac:dyDescent="0.25">
      <c r="A109" s="11"/>
      <c r="B109" s="11"/>
      <c r="C109" s="11"/>
      <c r="D109" s="11"/>
      <c r="E109" s="11"/>
      <c r="F109" s="11"/>
    </row>
    <row r="110" spans="1:8" ht="30" customHeight="1" x14ac:dyDescent="0.25">
      <c r="A110" s="157" t="s">
        <v>72</v>
      </c>
      <c r="B110" s="157"/>
      <c r="C110" s="157"/>
      <c r="D110" s="157"/>
      <c r="E110" s="157"/>
      <c r="F110" s="157"/>
      <c r="G110" s="157"/>
      <c r="H110" s="157"/>
    </row>
    <row r="111" spans="1:8" ht="13.5" customHeight="1" thickBot="1" x14ac:dyDescent="0.3">
      <c r="A111" s="90"/>
      <c r="B111" s="94"/>
      <c r="C111" s="91"/>
      <c r="D111" s="91"/>
      <c r="E111" s="91"/>
      <c r="F111" s="92"/>
    </row>
    <row r="112" spans="1:8" x14ac:dyDescent="0.25">
      <c r="A112" s="109"/>
      <c r="B112" s="110">
        <v>2011</v>
      </c>
      <c r="C112" s="110">
        <v>2012</v>
      </c>
      <c r="D112" s="110">
        <v>2013</v>
      </c>
      <c r="E112" s="110">
        <v>2014</v>
      </c>
      <c r="F112" s="111">
        <v>2015</v>
      </c>
      <c r="G112" s="111" t="s">
        <v>73</v>
      </c>
      <c r="H112" s="112" t="s">
        <v>74</v>
      </c>
    </row>
    <row r="113" spans="1:8" x14ac:dyDescent="0.25">
      <c r="A113" s="113"/>
      <c r="B113" s="158" t="s">
        <v>27</v>
      </c>
      <c r="C113" s="158"/>
      <c r="D113" s="158"/>
      <c r="E113" s="158"/>
      <c r="F113" s="158"/>
      <c r="G113" s="158"/>
      <c r="H113" s="159"/>
    </row>
    <row r="114" spans="1:8" ht="45" x14ac:dyDescent="0.25">
      <c r="A114" s="114" t="s">
        <v>75</v>
      </c>
      <c r="B114" s="115">
        <f>E41</f>
        <v>1160000</v>
      </c>
      <c r="C114" s="115">
        <f>E42</f>
        <v>1740000</v>
      </c>
      <c r="D114" s="115">
        <f>E43</f>
        <v>1590057.3333333333</v>
      </c>
      <c r="E114" s="115">
        <f>E44</f>
        <v>1590057.3333333321</v>
      </c>
      <c r="F114" s="116"/>
      <c r="G114" s="117">
        <f>SUM(B114:E114)</f>
        <v>6080114.6666666651</v>
      </c>
      <c r="H114" s="118"/>
    </row>
    <row r="115" spans="1:8" ht="12" customHeight="1" x14ac:dyDescent="0.25">
      <c r="A115" s="114"/>
      <c r="B115" s="115"/>
      <c r="C115" s="115"/>
      <c r="D115" s="115"/>
      <c r="E115" s="115"/>
      <c r="F115" s="119"/>
      <c r="G115" s="120"/>
      <c r="H115" s="118"/>
    </row>
    <row r="116" spans="1:8" ht="60" x14ac:dyDescent="0.25">
      <c r="A116" s="121" t="s">
        <v>76</v>
      </c>
      <c r="B116" s="122"/>
      <c r="C116" s="123">
        <f>B116</f>
        <v>0</v>
      </c>
      <c r="D116" s="123">
        <f>B116</f>
        <v>0</v>
      </c>
      <c r="E116" s="123">
        <f>B116</f>
        <v>0</v>
      </c>
      <c r="F116" s="124"/>
      <c r="G116" s="125">
        <f>SUM(B116:E117)</f>
        <v>0</v>
      </c>
      <c r="H116" s="126"/>
    </row>
    <row r="117" spans="1:8" ht="12" customHeight="1" x14ac:dyDescent="0.25">
      <c r="A117" s="127"/>
      <c r="B117" s="128"/>
      <c r="C117" s="128"/>
      <c r="D117" s="128"/>
      <c r="E117" s="128"/>
      <c r="F117" s="128"/>
      <c r="G117" s="128"/>
      <c r="H117" s="129"/>
    </row>
    <row r="118" spans="1:8" ht="45.75" thickBot="1" x14ac:dyDescent="0.3">
      <c r="A118" s="130" t="s">
        <v>77</v>
      </c>
      <c r="B118" s="131"/>
      <c r="C118" s="132"/>
      <c r="D118" s="132"/>
      <c r="E118" s="132"/>
      <c r="F118" s="116">
        <f>B63</f>
        <v>2734000</v>
      </c>
      <c r="G118" s="133"/>
      <c r="H118" s="134">
        <f>SUM(B118:F118)</f>
        <v>2734000</v>
      </c>
    </row>
    <row r="119" spans="1:8" ht="12" customHeight="1" thickTop="1" thickBot="1" x14ac:dyDescent="0.3">
      <c r="A119" s="135"/>
      <c r="B119" s="136"/>
      <c r="C119" s="137"/>
      <c r="D119" s="137"/>
      <c r="E119" s="137"/>
      <c r="F119" s="136"/>
      <c r="G119" s="137"/>
      <c r="H119" s="138"/>
    </row>
    <row r="120" spans="1:8" ht="45.75" thickTop="1" x14ac:dyDescent="0.25">
      <c r="A120" s="121" t="s">
        <v>78</v>
      </c>
      <c r="B120" s="139">
        <f>B114*(1+F87)*B95</f>
        <v>0</v>
      </c>
      <c r="C120" s="140">
        <f>C114*(1+F87)*C95</f>
        <v>0</v>
      </c>
      <c r="D120" s="140">
        <f>D114*(1+F87)*D95</f>
        <v>0</v>
      </c>
      <c r="E120" s="140">
        <f>E114*(1+F87)*E95</f>
        <v>1590057.3333333321</v>
      </c>
      <c r="F120" s="141">
        <f>F118*(1+F87)*F95</f>
        <v>1367000</v>
      </c>
      <c r="G120" s="142"/>
      <c r="H120" s="143">
        <f>SUM(B120:F120)</f>
        <v>2957057.3333333321</v>
      </c>
    </row>
    <row r="121" spans="1:8" ht="12" customHeight="1" x14ac:dyDescent="0.25">
      <c r="A121" s="127"/>
      <c r="B121" s="144"/>
      <c r="C121" s="144"/>
      <c r="D121" s="144"/>
      <c r="E121" s="144"/>
      <c r="F121" s="144"/>
      <c r="G121" s="144"/>
      <c r="H121" s="145"/>
    </row>
    <row r="122" spans="1:8" ht="15.75" thickBot="1" x14ac:dyDescent="0.3">
      <c r="A122" s="114" t="s">
        <v>79</v>
      </c>
      <c r="B122" s="146">
        <v>4.7899999999999998E-2</v>
      </c>
      <c r="C122" s="147" t="s">
        <v>80</v>
      </c>
      <c r="D122" s="148"/>
      <c r="E122" s="147"/>
      <c r="F122" s="149"/>
      <c r="G122" s="150"/>
      <c r="H122" s="151"/>
    </row>
    <row r="123" spans="1:8" ht="46.5" thickTop="1" thickBot="1" x14ac:dyDescent="0.3">
      <c r="A123" s="152" t="s">
        <v>81</v>
      </c>
      <c r="B123" s="153">
        <f>B120*(1+$B122)</f>
        <v>0</v>
      </c>
      <c r="C123" s="153">
        <f t="shared" ref="C123:F123" si="8">C120*(1+$B122)</f>
        <v>0</v>
      </c>
      <c r="D123" s="153">
        <f t="shared" si="8"/>
        <v>0</v>
      </c>
      <c r="E123" s="153">
        <f t="shared" si="8"/>
        <v>1666221.0795999989</v>
      </c>
      <c r="F123" s="154">
        <f t="shared" si="8"/>
        <v>1432479.3</v>
      </c>
      <c r="G123" s="154"/>
      <c r="H123" s="143">
        <f>SUM(B123:F123)</f>
        <v>3098700.3795999987</v>
      </c>
    </row>
    <row r="124" spans="1:8" ht="12" customHeight="1" x14ac:dyDescent="0.25">
      <c r="A124" s="155"/>
      <c r="B124" s="147"/>
      <c r="C124" s="147"/>
      <c r="D124" s="147"/>
      <c r="E124" s="147"/>
      <c r="F124" s="147"/>
      <c r="G124" s="147"/>
      <c r="H124" s="147"/>
    </row>
    <row r="125" spans="1:8" ht="31.5" customHeight="1" x14ac:dyDescent="0.25">
      <c r="A125" s="160" t="s">
        <v>82</v>
      </c>
      <c r="B125" s="160"/>
      <c r="C125" s="160"/>
      <c r="D125" s="160"/>
      <c r="E125" s="160"/>
      <c r="F125" s="160"/>
      <c r="G125" s="160"/>
      <c r="H125" s="160"/>
    </row>
    <row r="126" spans="1:8" x14ac:dyDescent="0.25">
      <c r="A126" s="11"/>
      <c r="B126" s="11"/>
      <c r="C126" s="11"/>
      <c r="D126" s="11"/>
      <c r="E126" s="11"/>
      <c r="F126" s="11"/>
    </row>
    <row r="127" spans="1:8" x14ac:dyDescent="0.25">
      <c r="A127" s="156"/>
      <c r="B127" s="11"/>
      <c r="C127" s="11"/>
      <c r="D127" s="11"/>
      <c r="E127" s="11"/>
      <c r="F127" s="11"/>
    </row>
    <row r="128" spans="1:8" x14ac:dyDescent="0.25">
      <c r="A128" s="11"/>
      <c r="B128" s="11"/>
      <c r="C128" s="11"/>
      <c r="D128" s="11"/>
      <c r="E128" s="11"/>
      <c r="F128" s="11"/>
    </row>
    <row r="129" spans="1:6" x14ac:dyDescent="0.25">
      <c r="A129" s="11"/>
      <c r="B129" s="11"/>
      <c r="C129" s="11"/>
      <c r="D129" s="11"/>
      <c r="E129" s="11"/>
      <c r="F129" s="11"/>
    </row>
    <row r="130" spans="1:6" x14ac:dyDescent="0.25">
      <c r="A130" s="11"/>
      <c r="B130" s="11"/>
      <c r="C130" s="11"/>
      <c r="D130" s="11"/>
      <c r="E130" s="11"/>
      <c r="F130" s="11"/>
    </row>
    <row r="131" spans="1:6" x14ac:dyDescent="0.25">
      <c r="A131" s="11"/>
      <c r="B131" s="11"/>
      <c r="C131" s="11"/>
      <c r="D131" s="11"/>
      <c r="E131" s="11"/>
      <c r="F131" s="11"/>
    </row>
    <row r="132" spans="1:6" x14ac:dyDescent="0.25">
      <c r="A132" s="11"/>
      <c r="B132" s="11"/>
      <c r="C132" s="11"/>
      <c r="D132" s="11"/>
      <c r="E132" s="11"/>
      <c r="F132" s="11"/>
    </row>
    <row r="133" spans="1:6" x14ac:dyDescent="0.25">
      <c r="A133" s="11"/>
      <c r="B133" s="11"/>
      <c r="C133" s="11"/>
      <c r="D133" s="11"/>
      <c r="E133" s="11"/>
      <c r="F133" s="11"/>
    </row>
    <row r="134" spans="1:6" x14ac:dyDescent="0.25">
      <c r="A134" s="11"/>
      <c r="B134" s="11"/>
      <c r="C134" s="11"/>
      <c r="D134" s="11"/>
      <c r="E134" s="11"/>
      <c r="F134" s="11"/>
    </row>
    <row r="135" spans="1:6" x14ac:dyDescent="0.25">
      <c r="A135" s="11"/>
      <c r="B135" s="11"/>
      <c r="C135" s="11"/>
      <c r="D135" s="11"/>
      <c r="E135" s="11"/>
      <c r="F135" s="11"/>
    </row>
    <row r="136" spans="1:6" x14ac:dyDescent="0.25">
      <c r="A136" s="11"/>
      <c r="B136" s="11"/>
      <c r="C136" s="11"/>
      <c r="D136" s="11"/>
      <c r="E136" s="11"/>
      <c r="F136" s="11"/>
    </row>
    <row r="137" spans="1:6" x14ac:dyDescent="0.25">
      <c r="A137" s="11"/>
      <c r="B137" s="11"/>
      <c r="C137" s="11"/>
      <c r="D137" s="11"/>
      <c r="E137" s="11"/>
      <c r="F137" s="11"/>
    </row>
    <row r="138" spans="1:6" x14ac:dyDescent="0.25">
      <c r="A138" s="11"/>
      <c r="B138" s="11"/>
      <c r="C138" s="11"/>
      <c r="D138" s="11"/>
      <c r="E138" s="11"/>
      <c r="F138" s="11"/>
    </row>
    <row r="139" spans="1:6" x14ac:dyDescent="0.25">
      <c r="A139" s="11"/>
      <c r="B139" s="11"/>
      <c r="C139" s="11"/>
      <c r="D139" s="11"/>
      <c r="E139" s="11"/>
      <c r="F139" s="11"/>
    </row>
  </sheetData>
  <mergeCells count="40">
    <mergeCell ref="A18:H18"/>
    <mergeCell ref="A9:H9"/>
    <mergeCell ref="A10:H10"/>
    <mergeCell ref="A12:H12"/>
    <mergeCell ref="A14:H14"/>
    <mergeCell ref="A16:H16"/>
    <mergeCell ref="A51:H51"/>
    <mergeCell ref="A20:H20"/>
    <mergeCell ref="A22:H22"/>
    <mergeCell ref="A24:H24"/>
    <mergeCell ref="A26:H26"/>
    <mergeCell ref="A28:H28"/>
    <mergeCell ref="A30:H30"/>
    <mergeCell ref="A32:F32"/>
    <mergeCell ref="A33:F33"/>
    <mergeCell ref="A40:F40"/>
    <mergeCell ref="A47:F47"/>
    <mergeCell ref="A49:H49"/>
    <mergeCell ref="A91:H91"/>
    <mergeCell ref="A52:H52"/>
    <mergeCell ref="A54:H54"/>
    <mergeCell ref="A62:H62"/>
    <mergeCell ref="A71:H71"/>
    <mergeCell ref="A73:H73"/>
    <mergeCell ref="A75:H75"/>
    <mergeCell ref="A77:F77"/>
    <mergeCell ref="A79:E79"/>
    <mergeCell ref="A82:B82"/>
    <mergeCell ref="A87:B87"/>
    <mergeCell ref="A89:H89"/>
    <mergeCell ref="A108:H108"/>
    <mergeCell ref="A110:H110"/>
    <mergeCell ref="B113:H113"/>
    <mergeCell ref="A125:H125"/>
    <mergeCell ref="A93:F93"/>
    <mergeCell ref="A98:H98"/>
    <mergeCell ref="A100:H100"/>
    <mergeCell ref="A102:H102"/>
    <mergeCell ref="A104:H104"/>
    <mergeCell ref="A106:H106"/>
  </mergeCells>
  <dataValidations disablePrompts="1" count="2">
    <dataValidation type="list" allowBlank="1" showInputMessage="1" showErrorMessage="1" sqref="F79">
      <formula1>"net,gross"</formula1>
    </dataValidation>
    <dataValidation type="list" allowBlank="1" showInputMessage="1" showErrorMessage="1" sqref="B95:F95">
      <formula1>"0, 0.5, 1"</formula1>
    </dataValidation>
  </dataValidations>
  <pageMargins left="0.70866141732283472" right="0.70866141732283472" top="0.74803149606299213" bottom="0.74803149606299213" header="0.31496062992125984" footer="0.31496062992125984"/>
  <pageSetup scale="70" fitToHeight="0" orientation="portrait" r:id="rId1"/>
  <rowBreaks count="3" manualBreakCount="3">
    <brk id="46" max="16383" man="1"/>
    <brk id="87" max="16383" man="1"/>
    <brk id="9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D4"/>
  <sheetViews>
    <sheetView workbookViewId="0">
      <selection activeCell="D4" sqref="D4"/>
    </sheetView>
  </sheetViews>
  <sheetFormatPr defaultRowHeight="15" x14ac:dyDescent="0.25"/>
  <sheetData>
    <row r="3" spans="3:4" x14ac:dyDescent="0.25">
      <c r="C3" t="s">
        <v>0</v>
      </c>
      <c r="D3">
        <v>-18500</v>
      </c>
    </row>
    <row r="4" spans="3:4" x14ac:dyDescent="0.25">
      <c r="C4" t="s">
        <v>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App.2-I LF_CDM_WF</vt: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Kent</dc:creator>
  <cp:lastModifiedBy>Robert Kent</cp:lastModifiedBy>
  <dcterms:created xsi:type="dcterms:W3CDTF">2014-09-19T14:42:31Z</dcterms:created>
  <dcterms:modified xsi:type="dcterms:W3CDTF">2014-09-19T18:31:58Z</dcterms:modified>
</cp:coreProperties>
</file>