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19440" windowHeight="12240"/>
  </bookViews>
  <sheets>
    <sheet name="Tab 5" sheetId="1" r:id="rId1"/>
    <sheet name="Sheet2" sheetId="2" r:id="rId2"/>
    <sheet name="Sheet3" sheetId="3" r:id="rId3"/>
  </sheets>
  <calcPr calcId="145621" calcOnSave="0"/>
</workbook>
</file>

<file path=xl/calcChain.xml><?xml version="1.0" encoding="utf-8"?>
<calcChain xmlns="http://schemas.openxmlformats.org/spreadsheetml/2006/main">
  <c r="F16" i="1" l="1"/>
  <c r="E16" i="1"/>
  <c r="G16" i="1" s="1"/>
  <c r="H16" i="1" s="1"/>
  <c r="F15" i="1"/>
  <c r="E15" i="1"/>
  <c r="F14" i="1"/>
  <c r="E14" i="1"/>
  <c r="G14" i="1" s="1"/>
  <c r="H14" i="1" s="1"/>
  <c r="F13" i="1"/>
  <c r="E13" i="1"/>
  <c r="F12" i="1"/>
  <c r="E12" i="1"/>
  <c r="F11" i="1"/>
  <c r="E11" i="1"/>
  <c r="G11" i="1" s="1"/>
  <c r="H11" i="1" s="1"/>
  <c r="F10" i="1"/>
  <c r="F18" i="1" s="1"/>
  <c r="F19" i="1" s="1"/>
  <c r="E10" i="1"/>
  <c r="G10" i="1" s="1"/>
  <c r="F9" i="1"/>
  <c r="E9" i="1"/>
  <c r="F8" i="1"/>
  <c r="E8" i="1"/>
  <c r="G8" i="1" s="1"/>
  <c r="H8" i="1" s="1"/>
  <c r="F7" i="1"/>
  <c r="E7" i="1"/>
  <c r="F6" i="1"/>
  <c r="E6" i="1"/>
  <c r="G6" i="1" s="1"/>
  <c r="H6" i="1" s="1"/>
  <c r="F5" i="1"/>
  <c r="E5" i="1"/>
  <c r="F4" i="1"/>
  <c r="F20" i="1" s="1"/>
  <c r="F24" i="1" s="1"/>
  <c r="E4" i="1"/>
  <c r="G15" i="1"/>
  <c r="H15" i="1" s="1"/>
  <c r="G13" i="1"/>
  <c r="H13" i="1" s="1"/>
  <c r="G12" i="1"/>
  <c r="H12" i="1" s="1"/>
  <c r="G9" i="1"/>
  <c r="H9" i="1" s="1"/>
  <c r="G7" i="1"/>
  <c r="H7" i="1" s="1"/>
  <c r="G5" i="1"/>
  <c r="H5" i="1" s="1"/>
  <c r="D20" i="1"/>
  <c r="D24" i="1" s="1"/>
  <c r="C20" i="1"/>
  <c r="C24" i="1" s="1"/>
  <c r="D18" i="1"/>
  <c r="D19" i="1" s="1"/>
  <c r="C18" i="1"/>
  <c r="C19" i="1" s="1"/>
  <c r="H10" i="1" l="1"/>
  <c r="H18" i="1" s="1"/>
  <c r="G18" i="1"/>
  <c r="E18" i="1"/>
  <c r="G4" i="1"/>
  <c r="H4" i="1" s="1"/>
  <c r="E20" i="1"/>
  <c r="E24" i="1" s="1"/>
  <c r="E19" i="1"/>
  <c r="H19" i="1" l="1"/>
  <c r="H20" i="1"/>
  <c r="H24" i="1" s="1"/>
  <c r="G20" i="1"/>
  <c r="G24" i="1" s="1"/>
  <c r="G19" i="1"/>
</calcChain>
</file>

<file path=xl/sharedStrings.xml><?xml version="1.0" encoding="utf-8"?>
<sst xmlns="http://schemas.openxmlformats.org/spreadsheetml/2006/main" count="25" uniqueCount="24">
  <si>
    <t>Group 1 Accounts</t>
  </si>
  <si>
    <t>LV Variance Account</t>
  </si>
  <si>
    <t>Smart Metering Entity Charge Variance</t>
  </si>
  <si>
    <t>RSVA - Wholesale Market Service Charge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</si>
  <si>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</si>
  <si>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</si>
  <si>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</si>
  <si>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</si>
  <si>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t>Recovery of Regulatory Asset Balances</t>
  </si>
  <si>
    <r>
      <t>Disposition and Recovery/Refund of Regulatory Balances (2008)</t>
    </r>
    <r>
      <rPr>
        <vertAlign val="superscript"/>
        <sz val="11"/>
        <rFont val="Arial"/>
        <family val="2"/>
      </rPr>
      <t>4</t>
    </r>
  </si>
  <si>
    <r>
      <t>Disposition and Recovery/Refund of Regulatory Balances (2009)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</si>
  <si>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(2010)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</si>
  <si>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(2011)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</si>
  <si>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(2012)</t>
    </r>
    <r>
      <rPr>
        <vertAlign val="superscript"/>
        <sz val="11"/>
        <rFont val="Arial"/>
        <family val="2"/>
      </rPr>
      <t>4</t>
    </r>
  </si>
  <si>
    <t>Total Group 1 Balance excluding Account 1589 - Global Adjustment</t>
  </si>
  <si>
    <t>Total Group 1 Balance</t>
  </si>
  <si>
    <t>LRAM Variance Account</t>
  </si>
  <si>
    <t>Total including Account 1568</t>
  </si>
  <si>
    <t>Closing Principal Balances as of Dec 31-13 Adjusted for Dispositions during 2014</t>
  </si>
  <si>
    <t>Closing Interest Balances as of Dec 31-13 Adjusted for Dispositions during 2014</t>
  </si>
  <si>
    <r>
      <t xml:space="preserve">Projected Interest from Jan 1, 2014 to December 31, 2014 on Dec 31 -13 balance adjusted for disposition during 2014 </t>
    </r>
    <r>
      <rPr>
        <b/>
        <vertAlign val="superscript"/>
        <sz val="10"/>
        <rFont val="Arial"/>
        <family val="2"/>
      </rPr>
      <t>3</t>
    </r>
  </si>
  <si>
    <r>
      <t xml:space="preserve">Projected Interest from January 1, 2015 to April 30, 2015 on Dec 31 -13 balance adjusted for disposition during 2014  </t>
    </r>
    <r>
      <rPr>
        <b/>
        <vertAlign val="superscript"/>
        <sz val="11"/>
        <rFont val="Arial"/>
        <family val="2"/>
      </rPr>
      <t>3</t>
    </r>
  </si>
  <si>
    <t>Closing Interest Balances as of Apr 30-15</t>
  </si>
  <si>
    <t>Total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</si>
</sst>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</numFmts>
  <fonts count="46" x14ac:knownFonts="1">
    <font>
      <sz val="10"/>
      <name val="Arial"/>
      <family val="2"/>
    </font>
    <font>
      <sz val="11"/>
      <color theme="1"/>
      <name val="Verdana"/>
      <family val="2"/>
      <scheme val="minor"/>
    </font>
    <font>
      <sz val="10"/>
      <name val="Arial"/>
      <family val="2"/>
    </font>
    <font>
      <b/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65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color indexed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9" fillId="33" borderId="0" applyNumberFormat="0" applyBorder="0" applyAlignment="0" applyProtection="0"/>
    <xf numFmtId="10" fontId="19" fillId="34" borderId="10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1" fillId="6" borderId="5" applyNumberFormat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0" fontId="2" fillId="0" borderId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53" borderId="0" applyNumberFormat="0" applyBorder="0" applyAlignment="0" applyProtection="0"/>
    <xf numFmtId="0" fontId="32" fillId="37" borderId="0" applyNumberFormat="0" applyBorder="0" applyAlignment="0" applyProtection="0"/>
    <xf numFmtId="0" fontId="33" fillId="54" borderId="26" applyNumberFormat="0" applyAlignment="0" applyProtection="0"/>
    <xf numFmtId="0" fontId="20" fillId="55" borderId="27" applyNumberFormat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36" fillId="0" borderId="28" applyNumberFormat="0" applyFill="0" applyAlignment="0" applyProtection="0"/>
    <xf numFmtId="0" fontId="37" fillId="0" borderId="29" applyNumberFormat="0" applyFill="0" applyAlignment="0" applyProtection="0"/>
    <xf numFmtId="0" fontId="38" fillId="0" borderId="3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41" borderId="26" applyNumberFormat="0" applyAlignment="0" applyProtection="0"/>
    <xf numFmtId="0" fontId="41" fillId="0" borderId="31" applyNumberFormat="0" applyFill="0" applyAlignment="0" applyProtection="0"/>
    <xf numFmtId="0" fontId="42" fillId="56" borderId="0" applyNumberFormat="0" applyBorder="0" applyAlignment="0" applyProtection="0"/>
    <xf numFmtId="0" fontId="2" fillId="57" borderId="32" applyNumberFormat="0" applyFont="0" applyAlignment="0" applyProtection="0"/>
    <xf numFmtId="0" fontId="43" fillId="54" borderId="33" applyNumberFormat="0" applyAlignment="0" applyProtection="0"/>
    <xf numFmtId="9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4" applyNumberFormat="0" applyFill="0" applyAlignment="0" applyProtection="0"/>
    <xf numFmtId="0" fontId="29" fillId="0" borderId="0" applyNumberFormat="0" applyFill="0" applyBorder="0" applyAlignment="0" applyProtection="0"/>
    <xf numFmtId="0" fontId="2" fillId="57" borderId="32" applyNumberFormat="0" applyFont="0" applyAlignment="0" applyProtection="0"/>
    <xf numFmtId="9" fontId="2" fillId="0" borderId="0" applyFont="0" applyFill="0" applyBorder="0" applyAlignment="0" applyProtection="0"/>
    <xf numFmtId="0" fontId="40" fillId="41" borderId="26" applyNumberFormat="0" applyAlignment="0" applyProtection="0"/>
    <xf numFmtId="0" fontId="40" fillId="41" borderId="26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2" fillId="0" borderId="16" xfId="23" applyFont="1" applyBorder="1" applyProtection="1"/>
    <xf numFmtId="0" fontId="26" fillId="0" borderId="13" xfId="23" applyFont="1" applyBorder="1" applyAlignment="1" applyProtection="1"/>
    <xf numFmtId="0" fontId="22" fillId="0" borderId="14" xfId="23" applyFont="1" applyBorder="1" applyProtection="1"/>
    <xf numFmtId="0" fontId="22" fillId="0" borderId="17" xfId="23" applyFont="1" applyBorder="1" applyAlignment="1" applyProtection="1">
      <alignment horizontal="center"/>
    </xf>
    <xf numFmtId="0" fontId="22" fillId="0" borderId="16" xfId="23" applyFont="1" applyBorder="1" applyAlignment="1" applyProtection="1"/>
    <xf numFmtId="0" fontId="22" fillId="0" borderId="16" xfId="23" applyFont="1" applyBorder="1" applyAlignment="1" applyProtection="1">
      <alignment horizontal="left"/>
    </xf>
    <xf numFmtId="0" fontId="22" fillId="0" borderId="17" xfId="23" applyFont="1" applyBorder="1" applyProtection="1"/>
    <xf numFmtId="0" fontId="21" fillId="0" borderId="16" xfId="23" applyFont="1" applyBorder="1" applyAlignment="1" applyProtection="1"/>
    <xf numFmtId="0" fontId="21" fillId="0" borderId="17" xfId="23" applyFont="1" applyBorder="1" applyAlignment="1" applyProtection="1"/>
    <xf numFmtId="0" fontId="21" fillId="0" borderId="16" xfId="23" applyFont="1" applyBorder="1" applyAlignment="1" applyProtection="1">
      <alignment horizontal="left"/>
    </xf>
    <xf numFmtId="0" fontId="21" fillId="0" borderId="17" xfId="23" applyFont="1" applyBorder="1" applyAlignment="1" applyProtection="1">
      <alignment horizontal="center"/>
    </xf>
    <xf numFmtId="0" fontId="22" fillId="0" borderId="16" xfId="23" applyFont="1" applyFill="1" applyBorder="1" applyProtection="1"/>
    <xf numFmtId="0" fontId="22" fillId="0" borderId="17" xfId="23" applyFont="1" applyFill="1" applyBorder="1" applyProtection="1"/>
    <xf numFmtId="0" fontId="24" fillId="0" borderId="16" xfId="23" applyFont="1" applyBorder="1" applyProtection="1"/>
    <xf numFmtId="0" fontId="24" fillId="0" borderId="17" xfId="23" applyFont="1" applyBorder="1" applyAlignment="1" applyProtection="1">
      <alignment horizontal="center"/>
    </xf>
    <xf numFmtId="0" fontId="21" fillId="0" borderId="21" xfId="23" applyFont="1" applyBorder="1" applyProtection="1"/>
    <xf numFmtId="0" fontId="22" fillId="0" borderId="22" xfId="23" applyFont="1" applyBorder="1" applyProtection="1"/>
    <xf numFmtId="0" fontId="22" fillId="0" borderId="25" xfId="23" applyFont="1" applyBorder="1" applyProtection="1"/>
    <xf numFmtId="0" fontId="22" fillId="0" borderId="24" xfId="23" applyFont="1" applyBorder="1" applyAlignment="1" applyProtection="1">
      <alignment horizontal="center"/>
    </xf>
    <xf numFmtId="0" fontId="21" fillId="0" borderId="17" xfId="23" applyFont="1" applyBorder="1" applyAlignment="1" applyProtection="1">
      <alignment horizontal="center" vertical="center"/>
    </xf>
    <xf numFmtId="38" fontId="0" fillId="0" borderId="15" xfId="1" applyNumberFormat="1" applyFont="1" applyBorder="1"/>
    <xf numFmtId="38" fontId="22" fillId="0" borderId="20" xfId="1" applyNumberFormat="1" applyFont="1" applyFill="1" applyBorder="1" applyProtection="1"/>
    <xf numFmtId="38" fontId="22" fillId="0" borderId="22" xfId="1" applyNumberFormat="1" applyFont="1" applyFill="1" applyBorder="1" applyProtection="1"/>
    <xf numFmtId="38" fontId="22" fillId="35" borderId="18" xfId="1" applyNumberFormat="1" applyFont="1" applyFill="1" applyBorder="1" applyProtection="1"/>
    <xf numFmtId="38" fontId="22" fillId="0" borderId="17" xfId="1" applyNumberFormat="1" applyFont="1" applyFill="1" applyBorder="1" applyProtection="1"/>
    <xf numFmtId="38" fontId="25" fillId="0" borderId="11" xfId="1" applyNumberFormat="1" applyFont="1" applyBorder="1" applyAlignment="1" applyProtection="1">
      <alignment horizontal="center" vertical="center" wrapText="1"/>
    </xf>
    <xf numFmtId="38" fontId="22" fillId="0" borderId="24" xfId="1" applyNumberFormat="1" applyFont="1" applyBorder="1" applyAlignment="1"/>
    <xf numFmtId="38" fontId="22" fillId="0" borderId="24" xfId="1" applyNumberFormat="1" applyFont="1" applyBorder="1" applyAlignment="1" applyProtection="1">
      <alignment wrapText="1"/>
    </xf>
    <xf numFmtId="38" fontId="25" fillId="0" borderId="13" xfId="1" applyNumberFormat="1" applyFont="1" applyBorder="1" applyAlignment="1" applyProtection="1">
      <alignment horizontal="center" vertical="center" wrapText="1"/>
    </xf>
    <xf numFmtId="38" fontId="22" fillId="0" borderId="24" xfId="1" applyNumberFormat="1" applyFont="1" applyFill="1" applyBorder="1" applyAlignment="1" applyProtection="1"/>
    <xf numFmtId="38" fontId="22" fillId="0" borderId="20" xfId="1" applyNumberFormat="1" applyFont="1" applyFill="1" applyBorder="1" applyAlignment="1" applyProtection="1"/>
    <xf numFmtId="38" fontId="22" fillId="35" borderId="18" xfId="1" applyNumberFormat="1" applyFont="1" applyFill="1" applyBorder="1" applyAlignment="1" applyProtection="1"/>
    <xf numFmtId="38" fontId="22" fillId="0" borderId="25" xfId="1" applyNumberFormat="1" applyFont="1" applyBorder="1" applyAlignment="1" applyProtection="1">
      <alignment wrapText="1"/>
    </xf>
    <xf numFmtId="38" fontId="22" fillId="0" borderId="25" xfId="1" applyNumberFormat="1" applyFont="1" applyBorder="1" applyAlignment="1"/>
    <xf numFmtId="38" fontId="22" fillId="0" borderId="24" xfId="1" applyNumberFormat="1" applyFont="1" applyFill="1" applyBorder="1" applyProtection="1"/>
    <xf numFmtId="38" fontId="2" fillId="0" borderId="0" xfId="1" applyNumberFormat="1" applyFont="1" applyBorder="1" applyAlignment="1" applyProtection="1">
      <alignment wrapText="1"/>
    </xf>
    <xf numFmtId="38" fontId="2" fillId="0" borderId="0" xfId="1" applyNumberFormat="1" applyFont="1" applyBorder="1" applyAlignment="1" applyProtection="1">
      <alignment horizontal="center" vertical="center" wrapText="1"/>
    </xf>
    <xf numFmtId="38" fontId="25" fillId="0" borderId="12" xfId="1" applyNumberFormat="1" applyFont="1" applyBorder="1" applyAlignment="1" applyProtection="1">
      <alignment horizontal="center" vertical="center" wrapText="1"/>
    </xf>
    <xf numFmtId="38" fontId="22" fillId="0" borderId="17" xfId="1" applyNumberFormat="1" applyFont="1" applyFill="1" applyBorder="1" applyAlignment="1" applyProtection="1"/>
    <xf numFmtId="38" fontId="2" fillId="0" borderId="24" xfId="1" applyNumberFormat="1" applyFont="1" applyBorder="1" applyAlignment="1" applyProtection="1">
      <alignment wrapText="1"/>
    </xf>
    <xf numFmtId="38" fontId="0" fillId="0" borderId="0" xfId="1" applyNumberFormat="1" applyFont="1"/>
    <xf numFmtId="38" fontId="25" fillId="0" borderId="14" xfId="1" applyNumberFormat="1" applyFont="1" applyBorder="1" applyAlignment="1" applyProtection="1">
      <alignment horizontal="center" vertical="center" wrapText="1"/>
    </xf>
    <xf numFmtId="38" fontId="22" fillId="0" borderId="0" xfId="1" applyNumberFormat="1" applyFont="1" applyFill="1" applyBorder="1" applyProtection="1"/>
    <xf numFmtId="38" fontId="0" fillId="0" borderId="23" xfId="1" applyNumberFormat="1" applyFont="1" applyBorder="1"/>
    <xf numFmtId="38" fontId="22" fillId="0" borderId="22" xfId="1" applyNumberFormat="1" applyFont="1" applyFill="1" applyBorder="1" applyAlignment="1" applyProtection="1"/>
    <xf numFmtId="38" fontId="22" fillId="0" borderId="0" xfId="1" applyNumberFormat="1" applyFont="1" applyFill="1" applyBorder="1" applyAlignment="1" applyProtection="1"/>
    <xf numFmtId="38" fontId="22" fillId="35" borderId="19" xfId="1" applyNumberFormat="1" applyFont="1" applyFill="1" applyBorder="1" applyAlignment="1" applyProtection="1"/>
    <xf numFmtId="38" fontId="22" fillId="35" borderId="19" xfId="1" applyNumberFormat="1" applyFont="1" applyFill="1" applyBorder="1" applyProtection="1"/>
  </cellXfs>
  <cellStyles count="151">
    <cellStyle name="$" xfId="3"/>
    <cellStyle name="$.00" xfId="4"/>
    <cellStyle name="$_9. Rev2Cost_GDPIPI" xfId="24"/>
    <cellStyle name="$_9. Rev2Cost_GDPIPI 2" xfId="82"/>
    <cellStyle name="$_9. Rev2Cost_GDPIPI 3" xfId="88"/>
    <cellStyle name="$_lists" xfId="17"/>
    <cellStyle name="$_lists 2" xfId="80"/>
    <cellStyle name="$_lists 3" xfId="86"/>
    <cellStyle name="$_lists_4. Current Monthly Fixed Charge" xfId="21"/>
    <cellStyle name="$_Sheet4" xfId="27"/>
    <cellStyle name="$_Sheet4 2" xfId="84"/>
    <cellStyle name="$_Sheet4 3" xfId="90"/>
    <cellStyle name="$M" xfId="5"/>
    <cellStyle name="$M.00" xfId="6"/>
    <cellStyle name="$M_9. Rev2Cost_GDPIPI" xfId="25"/>
    <cellStyle name="20% - Accent1 2" xfId="32"/>
    <cellStyle name="20% - Accent1 3" xfId="93"/>
    <cellStyle name="20% - Accent2 2" xfId="33"/>
    <cellStyle name="20% - Accent2 3" xfId="94"/>
    <cellStyle name="20% - Accent3 2" xfId="34"/>
    <cellStyle name="20% - Accent3 3" xfId="95"/>
    <cellStyle name="20% - Accent4 2" xfId="35"/>
    <cellStyle name="20% - Accent4 3" xfId="96"/>
    <cellStyle name="20% - Accent5 2" xfId="36"/>
    <cellStyle name="20% - Accent5 3" xfId="97"/>
    <cellStyle name="20% - Accent6 2" xfId="37"/>
    <cellStyle name="20% - Accent6 3" xfId="98"/>
    <cellStyle name="40% - Accent1 2" xfId="38"/>
    <cellStyle name="40% - Accent1 3" xfId="99"/>
    <cellStyle name="40% - Accent2 2" xfId="39"/>
    <cellStyle name="40% - Accent2 3" xfId="100"/>
    <cellStyle name="40% - Accent3 2" xfId="40"/>
    <cellStyle name="40% - Accent3 3" xfId="101"/>
    <cellStyle name="40% - Accent4 2" xfId="41"/>
    <cellStyle name="40% - Accent4 3" xfId="102"/>
    <cellStyle name="40% - Accent5 2" xfId="42"/>
    <cellStyle name="40% - Accent5 3" xfId="103"/>
    <cellStyle name="40% - Accent6 2" xfId="43"/>
    <cellStyle name="40% - Accent6 3" xfId="104"/>
    <cellStyle name="60% - Accent1 2" xfId="44"/>
    <cellStyle name="60% - Accent1 3" xfId="105"/>
    <cellStyle name="60% - Accent2 2" xfId="45"/>
    <cellStyle name="60% - Accent2 3" xfId="106"/>
    <cellStyle name="60% - Accent3 2" xfId="46"/>
    <cellStyle name="60% - Accent3 3" xfId="107"/>
    <cellStyle name="60% - Accent4 2" xfId="47"/>
    <cellStyle name="60% - Accent4 3" xfId="108"/>
    <cellStyle name="60% - Accent5 2" xfId="48"/>
    <cellStyle name="60% - Accent5 3" xfId="109"/>
    <cellStyle name="60% - Accent6 2" xfId="49"/>
    <cellStyle name="60% - Accent6 3" xfId="110"/>
    <cellStyle name="Accent1 2" xfId="50"/>
    <cellStyle name="Accent1 3" xfId="111"/>
    <cellStyle name="Accent2 2" xfId="51"/>
    <cellStyle name="Accent2 3" xfId="112"/>
    <cellStyle name="Accent3 2" xfId="52"/>
    <cellStyle name="Accent3 3" xfId="113"/>
    <cellStyle name="Accent4 2" xfId="53"/>
    <cellStyle name="Accent4 3" xfId="114"/>
    <cellStyle name="Accent5 2" xfId="54"/>
    <cellStyle name="Accent5 3" xfId="115"/>
    <cellStyle name="Accent6 2" xfId="55"/>
    <cellStyle name="Accent6 3" xfId="116"/>
    <cellStyle name="Bad 2" xfId="56"/>
    <cellStyle name="Bad 3" xfId="117"/>
    <cellStyle name="Calculation 2" xfId="57"/>
    <cellStyle name="Calculation 3" xfId="118"/>
    <cellStyle name="Check Cell 2" xfId="58"/>
    <cellStyle name="Check Cell 3" xfId="119"/>
    <cellStyle name="Comma" xfId="1" builtinId="3"/>
    <cellStyle name="Comma 2" xfId="59"/>
    <cellStyle name="Comma 3" xfId="60"/>
    <cellStyle name="Comma 4" xfId="79"/>
    <cellStyle name="Comma 5" xfId="19"/>
    <cellStyle name="Comma0" xfId="7"/>
    <cellStyle name="Currency 2" xfId="30"/>
    <cellStyle name="Currency 3" xfId="29"/>
    <cellStyle name="Currency0" xfId="8"/>
    <cellStyle name="Date" xfId="9"/>
    <cellStyle name="Explanatory Text 2" xfId="61"/>
    <cellStyle name="Explanatory Text 3" xfId="121"/>
    <cellStyle name="Fixed" xfId="10"/>
    <cellStyle name="Good 2" xfId="62"/>
    <cellStyle name="Good 3" xfId="122"/>
    <cellStyle name="Grey" xfId="11"/>
    <cellStyle name="Heading 1 2" xfId="63"/>
    <cellStyle name="Heading 1 3" xfId="123"/>
    <cellStyle name="Heading 2 2" xfId="64"/>
    <cellStyle name="Heading 2 3" xfId="124"/>
    <cellStyle name="Heading 3 2" xfId="65"/>
    <cellStyle name="Heading 3 3" xfId="125"/>
    <cellStyle name="Heading 4 2" xfId="66"/>
    <cellStyle name="Heading 4 3" xfId="126"/>
    <cellStyle name="Hyperlink 2" xfId="127"/>
    <cellStyle name="Input [yellow]" xfId="12"/>
    <cellStyle name="Input 2" xfId="67"/>
    <cellStyle name="Input 3" xfId="128"/>
    <cellStyle name="Input 4" xfId="140"/>
    <cellStyle name="Input 5" xfId="139"/>
    <cellStyle name="Linked Cell 2" xfId="68"/>
    <cellStyle name="Linked Cell 3" xfId="129"/>
    <cellStyle name="M" xfId="13"/>
    <cellStyle name="M.00" xfId="14"/>
    <cellStyle name="M_9. Rev2Cost_GDPIPI" xfId="26"/>
    <cellStyle name="M_9. Rev2Cost_GDPIPI 2" xfId="83"/>
    <cellStyle name="M_9. Rev2Cost_GDPIPI 3" xfId="89"/>
    <cellStyle name="M_lists" xfId="18"/>
    <cellStyle name="M_lists 2" xfId="81"/>
    <cellStyle name="M_lists 3" xfId="87"/>
    <cellStyle name="M_lists_4. Current Monthly Fixed Charge" xfId="22"/>
    <cellStyle name="M_Sheet4" xfId="28"/>
    <cellStyle name="M_Sheet4 2" xfId="85"/>
    <cellStyle name="M_Sheet4 3" xfId="91"/>
    <cellStyle name="Neutral 2" xfId="69"/>
    <cellStyle name="Neutral 3" xfId="130"/>
    <cellStyle name="Normal" xfId="0" builtinId="0" customBuiltin="1"/>
    <cellStyle name="Normal - Style1" xfId="15"/>
    <cellStyle name="Normal 10" xfId="143"/>
    <cellStyle name="Normal 11" xfId="147"/>
    <cellStyle name="Normal 12" xfId="150"/>
    <cellStyle name="Normal 13" xfId="146"/>
    <cellStyle name="Normal 2" xfId="23"/>
    <cellStyle name="Normal 3" xfId="70"/>
    <cellStyle name="Normal 4" xfId="71"/>
    <cellStyle name="Normal 5" xfId="72"/>
    <cellStyle name="Normal 6" xfId="92"/>
    <cellStyle name="Normal 7" xfId="120"/>
    <cellStyle name="Normal 8" xfId="142"/>
    <cellStyle name="Normal 9" xfId="2"/>
    <cellStyle name="Note 2" xfId="73"/>
    <cellStyle name="Note 2 2" xfId="137"/>
    <cellStyle name="Note 3" xfId="131"/>
    <cellStyle name="Output 2" xfId="74"/>
    <cellStyle name="Output 3" xfId="132"/>
    <cellStyle name="Percent [2]" xfId="16"/>
    <cellStyle name="Percent 10" xfId="149"/>
    <cellStyle name="Percent 11" xfId="145"/>
    <cellStyle name="Percent 2" xfId="31"/>
    <cellStyle name="Percent 3" xfId="75"/>
    <cellStyle name="Percent 4" xfId="133"/>
    <cellStyle name="Percent 5" xfId="141"/>
    <cellStyle name="Percent 6" xfId="138"/>
    <cellStyle name="Percent 7" xfId="20"/>
    <cellStyle name="Percent 8" xfId="144"/>
    <cellStyle name="Percent 9" xfId="148"/>
    <cellStyle name="Title 2" xfId="76"/>
    <cellStyle name="Title 3" xfId="134"/>
    <cellStyle name="Total 2" xfId="77"/>
    <cellStyle name="Total 3" xfId="135"/>
    <cellStyle name="Warning Text 2" xfId="78"/>
    <cellStyle name="Warning Text 3" xfId="1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Default Theme">
  <a:themeElements>
    <a:clrScheme name="Deloitte">
      <a:dk1>
        <a:srgbClr val="000066"/>
      </a:dk1>
      <a:lt1>
        <a:srgbClr val="E5E5CC"/>
      </a:lt1>
      <a:dk2>
        <a:srgbClr val="003399"/>
      </a:dk2>
      <a:lt2>
        <a:srgbClr val="E5E5CC"/>
      </a:lt2>
      <a:accent1>
        <a:srgbClr val="003399"/>
      </a:accent1>
      <a:accent2>
        <a:srgbClr val="6666FF"/>
      </a:accent2>
      <a:accent3>
        <a:srgbClr val="800080"/>
      </a:accent3>
      <a:accent4>
        <a:srgbClr val="996633"/>
      </a:accent4>
      <a:accent5>
        <a:srgbClr val="336600"/>
      </a:accent5>
      <a:accent6>
        <a:srgbClr val="FF9900"/>
      </a:accent6>
      <a:hlink>
        <a:srgbClr val="336699"/>
      </a:hlink>
      <a:folHlink>
        <a:srgbClr val="800080"/>
      </a:folHlink>
    </a:clrScheme>
    <a:fontScheme name="Standard_whit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  <a:sp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en-US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Verdana" pitchFamily="34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0" tIns="0" rIns="0" bIns="0" numCol="1" anchor="t" anchorCtr="0" compatLnSpc="1">
        <a:prstTxWarp prst="textNoShape">
          <a:avLst/>
        </a:prstTxWarp>
        <a:sp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50000"/>
          </a:spcBef>
          <a:spcAft>
            <a:spcPct val="0"/>
          </a:spcAft>
          <a:buClrTx/>
          <a:buSzTx/>
          <a:buFontTx/>
          <a:buNone/>
          <a:tabLst/>
          <a:defRPr kumimoji="0" lang="en-US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Verdana" pitchFamily="34" charset="0"/>
          </a:defRPr>
        </a:defPPr>
      </a:lstStyle>
    </a:lnDef>
  </a:objectDefaults>
  <a:extraClrSchemeLst>
    <a:extraClrScheme>
      <a:clrScheme name="Standard_white 1">
        <a:dk1>
          <a:srgbClr val="000066"/>
        </a:dk1>
        <a:lt1>
          <a:srgbClr val="E5E5CC"/>
        </a:lt1>
        <a:dk2>
          <a:srgbClr val="000066"/>
        </a:dk2>
        <a:lt2>
          <a:srgbClr val="E5E5CC"/>
        </a:lt2>
        <a:accent1>
          <a:srgbClr val="009999"/>
        </a:accent1>
        <a:accent2>
          <a:srgbClr val="FFCC00"/>
        </a:accent2>
        <a:accent3>
          <a:srgbClr val="F0F0E2"/>
        </a:accent3>
        <a:accent4>
          <a:srgbClr val="000056"/>
        </a:accent4>
        <a:accent5>
          <a:srgbClr val="AACACA"/>
        </a:accent5>
        <a:accent6>
          <a:srgbClr val="E7B900"/>
        </a:accent6>
        <a:hlink>
          <a:srgbClr val="003399"/>
        </a:hlink>
        <a:folHlink>
          <a:srgbClr val="336699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A2" sqref="A2"/>
    </sheetView>
  </sheetViews>
  <sheetFormatPr defaultRowHeight="12.75" x14ac:dyDescent="0.2"/>
  <cols>
    <col min="1" max="1" width="70.140625" bestFit="1" customWidth="1"/>
    <col min="3" max="3" width="17.42578125" style="42" customWidth="1"/>
    <col min="4" max="4" width="13.28515625" style="42" customWidth="1"/>
    <col min="5" max="5" width="10.28515625" style="42" customWidth="1"/>
    <col min="6" max="6" width="11.28515625" style="42" customWidth="1"/>
    <col min="7" max="11" width="9.140625" style="42"/>
  </cols>
  <sheetData>
    <row r="1" spans="1:8" ht="13.5" thickBot="1" x14ac:dyDescent="0.25">
      <c r="A1" s="1"/>
      <c r="C1" s="38"/>
      <c r="D1" s="38"/>
    </row>
    <row r="2" spans="1:8" ht="183.75" thickBot="1" x14ac:dyDescent="0.25">
      <c r="C2" s="27" t="s">
        <v>18</v>
      </c>
      <c r="D2" s="39" t="s">
        <v>19</v>
      </c>
      <c r="E2" s="27" t="s">
        <v>20</v>
      </c>
      <c r="F2" s="39" t="s">
        <v>21</v>
      </c>
      <c r="G2" s="39" t="s">
        <v>22</v>
      </c>
      <c r="H2" s="39" t="s">
        <v>23</v>
      </c>
    </row>
    <row r="3" spans="1:8" ht="27" thickBot="1" x14ac:dyDescent="0.45">
      <c r="A3" s="3" t="s">
        <v>0</v>
      </c>
      <c r="B3" s="4"/>
      <c r="C3" s="37"/>
      <c r="D3" s="41"/>
      <c r="E3" s="30"/>
      <c r="F3" s="43"/>
      <c r="G3" s="22"/>
      <c r="H3" s="22"/>
    </row>
    <row r="4" spans="1:8" ht="15" thickBot="1" x14ac:dyDescent="0.25">
      <c r="A4" s="2" t="s">
        <v>1</v>
      </c>
      <c r="B4" s="5">
        <v>1550</v>
      </c>
      <c r="C4" s="25">
        <v>72956</v>
      </c>
      <c r="D4" s="49">
        <v>1257</v>
      </c>
      <c r="E4" s="34">
        <f>ROUND(+C4*0.0147,0)</f>
        <v>1072</v>
      </c>
      <c r="F4" s="29">
        <f>ROUND(+C4*0.0147*4/12,0)</f>
        <v>357</v>
      </c>
      <c r="G4" s="45">
        <f>+D4+E4+F4</f>
        <v>2686</v>
      </c>
      <c r="H4" s="45">
        <f>+C4+G4</f>
        <v>75642</v>
      </c>
    </row>
    <row r="5" spans="1:8" ht="15" thickBot="1" x14ac:dyDescent="0.25">
      <c r="A5" s="19" t="s">
        <v>2</v>
      </c>
      <c r="B5" s="20">
        <v>1551</v>
      </c>
      <c r="C5" s="25">
        <v>878</v>
      </c>
      <c r="D5" s="49">
        <v>64</v>
      </c>
      <c r="E5" s="34">
        <f t="shared" ref="E5:E16" si="0">ROUND(+C5*0.0147,0)</f>
        <v>13</v>
      </c>
      <c r="F5" s="29">
        <f t="shared" ref="F5:F16" si="1">ROUND(+C5*0.0147*4/12,0)</f>
        <v>4</v>
      </c>
      <c r="G5" s="45">
        <f t="shared" ref="G5:G16" si="2">+D5+E5+F5</f>
        <v>81</v>
      </c>
      <c r="H5" s="45">
        <f t="shared" ref="H5:H16" si="3">+C5+G5</f>
        <v>959</v>
      </c>
    </row>
    <row r="6" spans="1:8" ht="15" thickBot="1" x14ac:dyDescent="0.25">
      <c r="A6" s="6" t="s">
        <v>3</v>
      </c>
      <c r="B6" s="5">
        <v>1580</v>
      </c>
      <c r="C6" s="25">
        <v>-26762</v>
      </c>
      <c r="D6" s="49">
        <v>-253</v>
      </c>
      <c r="E6" s="34">
        <f t="shared" si="0"/>
        <v>-393</v>
      </c>
      <c r="F6" s="29">
        <f t="shared" si="1"/>
        <v>-131</v>
      </c>
      <c r="G6" s="45">
        <f t="shared" si="2"/>
        <v>-777</v>
      </c>
      <c r="H6" s="45">
        <f t="shared" si="3"/>
        <v>-27539</v>
      </c>
    </row>
    <row r="7" spans="1:8" ht="15" thickBot="1" x14ac:dyDescent="0.25">
      <c r="A7" s="6" t="s">
        <v>4</v>
      </c>
      <c r="B7" s="5">
        <v>1584</v>
      </c>
      <c r="C7" s="25">
        <v>7480.6</v>
      </c>
      <c r="D7" s="49">
        <v>164.34</v>
      </c>
      <c r="E7" s="34">
        <f t="shared" si="0"/>
        <v>110</v>
      </c>
      <c r="F7" s="29">
        <f t="shared" si="1"/>
        <v>37</v>
      </c>
      <c r="G7" s="45">
        <f t="shared" si="2"/>
        <v>311.34000000000003</v>
      </c>
      <c r="H7" s="45">
        <f t="shared" si="3"/>
        <v>7791.9400000000005</v>
      </c>
    </row>
    <row r="8" spans="1:8" ht="15" thickBot="1" x14ac:dyDescent="0.25">
      <c r="A8" s="6" t="s">
        <v>5</v>
      </c>
      <c r="B8" s="5">
        <v>1586</v>
      </c>
      <c r="C8" s="25">
        <v>-1480</v>
      </c>
      <c r="D8" s="49">
        <v>132</v>
      </c>
      <c r="E8" s="34">
        <f t="shared" si="0"/>
        <v>-22</v>
      </c>
      <c r="F8" s="29">
        <f t="shared" si="1"/>
        <v>-7</v>
      </c>
      <c r="G8" s="45">
        <f t="shared" si="2"/>
        <v>103</v>
      </c>
      <c r="H8" s="45">
        <f t="shared" si="3"/>
        <v>-1377</v>
      </c>
    </row>
    <row r="9" spans="1:8" ht="15" thickBot="1" x14ac:dyDescent="0.25">
      <c r="A9" s="6" t="s">
        <v>6</v>
      </c>
      <c r="B9" s="5">
        <v>1588</v>
      </c>
      <c r="C9" s="25">
        <v>-104568</v>
      </c>
      <c r="D9" s="49">
        <v>2639</v>
      </c>
      <c r="E9" s="34">
        <f t="shared" si="0"/>
        <v>-1537</v>
      </c>
      <c r="F9" s="29">
        <f t="shared" si="1"/>
        <v>-512</v>
      </c>
      <c r="G9" s="45">
        <f t="shared" si="2"/>
        <v>590</v>
      </c>
      <c r="H9" s="45">
        <f t="shared" si="3"/>
        <v>-103978</v>
      </c>
    </row>
    <row r="10" spans="1:8" ht="15" thickBot="1" x14ac:dyDescent="0.25">
      <c r="A10" s="6" t="s">
        <v>7</v>
      </c>
      <c r="B10" s="5">
        <v>1589</v>
      </c>
      <c r="C10" s="25">
        <v>26478</v>
      </c>
      <c r="D10" s="49">
        <v>-1619</v>
      </c>
      <c r="E10" s="34">
        <f t="shared" si="0"/>
        <v>389</v>
      </c>
      <c r="F10" s="29">
        <f t="shared" si="1"/>
        <v>130</v>
      </c>
      <c r="G10" s="45">
        <f t="shared" si="2"/>
        <v>-1100</v>
      </c>
      <c r="H10" s="45">
        <f t="shared" si="3"/>
        <v>25378</v>
      </c>
    </row>
    <row r="11" spans="1:8" ht="15" thickBot="1" x14ac:dyDescent="0.25">
      <c r="A11" s="2" t="s">
        <v>8</v>
      </c>
      <c r="B11" s="5">
        <v>1590</v>
      </c>
      <c r="C11" s="25">
        <v>0</v>
      </c>
      <c r="D11" s="49">
        <v>0</v>
      </c>
      <c r="E11" s="34">
        <f t="shared" si="0"/>
        <v>0</v>
      </c>
      <c r="F11" s="29">
        <f t="shared" si="1"/>
        <v>0</v>
      </c>
      <c r="G11" s="45">
        <f t="shared" si="2"/>
        <v>0</v>
      </c>
      <c r="H11" s="45">
        <f t="shared" si="3"/>
        <v>0</v>
      </c>
    </row>
    <row r="12" spans="1:8" ht="17.25" thickBot="1" x14ac:dyDescent="0.25">
      <c r="A12" s="7" t="s">
        <v>9</v>
      </c>
      <c r="B12" s="5">
        <v>1595</v>
      </c>
      <c r="C12" s="25">
        <v>0</v>
      </c>
      <c r="D12" s="49">
        <v>0</v>
      </c>
      <c r="E12" s="34">
        <f t="shared" si="0"/>
        <v>0</v>
      </c>
      <c r="F12" s="29">
        <f t="shared" si="1"/>
        <v>0</v>
      </c>
      <c r="G12" s="45">
        <f t="shared" si="2"/>
        <v>0</v>
      </c>
      <c r="H12" s="45">
        <f t="shared" si="3"/>
        <v>0</v>
      </c>
    </row>
    <row r="13" spans="1:8" ht="17.25" thickBot="1" x14ac:dyDescent="0.25">
      <c r="A13" s="7" t="s">
        <v>10</v>
      </c>
      <c r="B13" s="5">
        <v>1595</v>
      </c>
      <c r="C13" s="25">
        <v>0</v>
      </c>
      <c r="D13" s="49">
        <v>0</v>
      </c>
      <c r="E13" s="34">
        <f t="shared" si="0"/>
        <v>0</v>
      </c>
      <c r="F13" s="29">
        <f t="shared" si="1"/>
        <v>0</v>
      </c>
      <c r="G13" s="45">
        <f t="shared" si="2"/>
        <v>0</v>
      </c>
      <c r="H13" s="45">
        <f t="shared" si="3"/>
        <v>0</v>
      </c>
    </row>
    <row r="14" spans="1:8" ht="17.25" thickBot="1" x14ac:dyDescent="0.25">
      <c r="A14" s="7" t="s">
        <v>11</v>
      </c>
      <c r="B14" s="5">
        <v>1595</v>
      </c>
      <c r="C14" s="25">
        <v>0</v>
      </c>
      <c r="D14" s="49">
        <v>0</v>
      </c>
      <c r="E14" s="34">
        <f t="shared" si="0"/>
        <v>0</v>
      </c>
      <c r="F14" s="29">
        <f t="shared" si="1"/>
        <v>0</v>
      </c>
      <c r="G14" s="45">
        <f t="shared" si="2"/>
        <v>0</v>
      </c>
      <c r="H14" s="45">
        <f t="shared" si="3"/>
        <v>0</v>
      </c>
    </row>
    <row r="15" spans="1:8" ht="17.25" thickBot="1" x14ac:dyDescent="0.25">
      <c r="A15" s="7" t="s">
        <v>12</v>
      </c>
      <c r="B15" s="5">
        <v>1595</v>
      </c>
      <c r="C15" s="25">
        <v>-5017</v>
      </c>
      <c r="D15" s="49">
        <v>1082</v>
      </c>
      <c r="E15" s="34">
        <f t="shared" si="0"/>
        <v>-74</v>
      </c>
      <c r="F15" s="29">
        <f t="shared" si="1"/>
        <v>-25</v>
      </c>
      <c r="G15" s="45">
        <f t="shared" si="2"/>
        <v>983</v>
      </c>
      <c r="H15" s="45">
        <f t="shared" si="3"/>
        <v>-4034</v>
      </c>
    </row>
    <row r="16" spans="1:8" ht="17.25" thickBot="1" x14ac:dyDescent="0.25">
      <c r="A16" s="7" t="s">
        <v>13</v>
      </c>
      <c r="B16" s="5">
        <v>1595</v>
      </c>
      <c r="C16" s="25">
        <v>0</v>
      </c>
      <c r="D16" s="49">
        <v>0</v>
      </c>
      <c r="E16" s="34">
        <f t="shared" si="0"/>
        <v>0</v>
      </c>
      <c r="F16" s="29">
        <f t="shared" si="1"/>
        <v>0</v>
      </c>
      <c r="G16" s="45">
        <f t="shared" si="2"/>
        <v>0</v>
      </c>
      <c r="H16" s="45">
        <f t="shared" si="3"/>
        <v>0</v>
      </c>
    </row>
    <row r="17" spans="1:8" ht="14.25" x14ac:dyDescent="0.2">
      <c r="A17" s="2"/>
      <c r="B17" s="8"/>
      <c r="C17" s="44"/>
      <c r="D17" s="26"/>
      <c r="E17" s="35"/>
      <c r="F17" s="28"/>
      <c r="G17" s="45"/>
      <c r="H17" s="45"/>
    </row>
    <row r="18" spans="1:8" ht="15" x14ac:dyDescent="0.25">
      <c r="A18" s="9" t="s">
        <v>7</v>
      </c>
      <c r="B18" s="21">
        <v>1589</v>
      </c>
      <c r="C18" s="44">
        <f t="shared" ref="C18:H18" si="4">+C10</f>
        <v>26478</v>
      </c>
      <c r="D18" s="36">
        <f t="shared" si="4"/>
        <v>-1619</v>
      </c>
      <c r="E18" s="47">
        <f t="shared" si="4"/>
        <v>389</v>
      </c>
      <c r="F18" s="31">
        <f t="shared" si="4"/>
        <v>130</v>
      </c>
      <c r="G18" s="36">
        <f t="shared" si="4"/>
        <v>-1100</v>
      </c>
      <c r="H18" s="36">
        <f t="shared" si="4"/>
        <v>25378</v>
      </c>
    </row>
    <row r="19" spans="1:8" ht="15" x14ac:dyDescent="0.25">
      <c r="A19" s="9" t="s">
        <v>14</v>
      </c>
      <c r="B19" s="10"/>
      <c r="C19" s="44">
        <f t="shared" ref="C19:H19" si="5">SUM(C4:C16)-C18</f>
        <v>-56512.4</v>
      </c>
      <c r="D19" s="36">
        <f t="shared" si="5"/>
        <v>5085.34</v>
      </c>
      <c r="E19" s="47">
        <f t="shared" si="5"/>
        <v>-831</v>
      </c>
      <c r="F19" s="31">
        <f t="shared" si="5"/>
        <v>-277</v>
      </c>
      <c r="G19" s="36">
        <f t="shared" si="5"/>
        <v>3977.34</v>
      </c>
      <c r="H19" s="36">
        <f t="shared" si="5"/>
        <v>-52535.06</v>
      </c>
    </row>
    <row r="20" spans="1:8" ht="15" x14ac:dyDescent="0.25">
      <c r="A20" s="11" t="s">
        <v>15</v>
      </c>
      <c r="B20" s="12"/>
      <c r="C20" s="44">
        <f t="shared" ref="C20:H20" si="6">SUM(C4:C16)</f>
        <v>-30034.400000000001</v>
      </c>
      <c r="D20" s="36">
        <f t="shared" si="6"/>
        <v>3466.34</v>
      </c>
      <c r="E20" s="47">
        <f t="shared" si="6"/>
        <v>-442</v>
      </c>
      <c r="F20" s="31">
        <f t="shared" si="6"/>
        <v>-147</v>
      </c>
      <c r="G20" s="36">
        <f t="shared" si="6"/>
        <v>2877.34</v>
      </c>
      <c r="H20" s="36">
        <f t="shared" si="6"/>
        <v>-27157.059999999998</v>
      </c>
    </row>
    <row r="21" spans="1:8" ht="15" thickBot="1" x14ac:dyDescent="0.25">
      <c r="A21" s="13"/>
      <c r="B21" s="14"/>
      <c r="C21" s="44"/>
      <c r="D21" s="26"/>
      <c r="E21" s="47"/>
      <c r="F21" s="40"/>
      <c r="G21" s="26"/>
      <c r="H21" s="26"/>
    </row>
    <row r="22" spans="1:8" ht="15.75" thickBot="1" x14ac:dyDescent="0.3">
      <c r="A22" s="15" t="s">
        <v>16</v>
      </c>
      <c r="B22" s="16">
        <v>1568</v>
      </c>
      <c r="C22" s="25">
        <v>0</v>
      </c>
      <c r="D22" s="49">
        <v>0</v>
      </c>
      <c r="E22" s="33">
        <v>0</v>
      </c>
      <c r="F22" s="48">
        <v>0</v>
      </c>
      <c r="G22" s="49">
        <v>0</v>
      </c>
      <c r="H22" s="49">
        <v>0</v>
      </c>
    </row>
    <row r="23" spans="1:8" ht="14.25" x14ac:dyDescent="0.2">
      <c r="A23" s="13"/>
      <c r="B23" s="14"/>
      <c r="C23" s="44"/>
      <c r="D23" s="26"/>
      <c r="E23" s="47"/>
      <c r="F23" s="40"/>
      <c r="G23" s="26"/>
      <c r="H23" s="26"/>
    </row>
    <row r="24" spans="1:8" ht="15.75" thickBot="1" x14ac:dyDescent="0.3">
      <c r="A24" s="17" t="s">
        <v>17</v>
      </c>
      <c r="B24" s="18"/>
      <c r="C24" s="23">
        <f t="shared" ref="C24:H24" si="7">+C20+C22</f>
        <v>-30034.400000000001</v>
      </c>
      <c r="D24" s="24">
        <f t="shared" si="7"/>
        <v>3466.34</v>
      </c>
      <c r="E24" s="32">
        <f t="shared" si="7"/>
        <v>-442</v>
      </c>
      <c r="F24" s="46">
        <f t="shared" si="7"/>
        <v>-147</v>
      </c>
      <c r="G24" s="24">
        <f t="shared" si="7"/>
        <v>2877.34</v>
      </c>
      <c r="H24" s="24">
        <f t="shared" si="7"/>
        <v>-27157.059999999998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5</vt:lpstr>
      <vt:lpstr>Sheet2</vt:lpstr>
      <vt:lpstr>Sheet3</vt:lpstr>
    </vt:vector>
  </TitlesOfParts>
  <Company>Deloitte.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 Gauthier (Open)</dc:creator>
  <cp:lastModifiedBy>Rene Beaulne</cp:lastModifiedBy>
  <cp:lastPrinted>2014-10-01T14:17:59Z</cp:lastPrinted>
  <dcterms:created xsi:type="dcterms:W3CDTF">2008-05-15T18:34:16Z</dcterms:created>
  <dcterms:modified xsi:type="dcterms:W3CDTF">2014-10-01T14:18:04Z</dcterms:modified>
</cp:coreProperties>
</file>