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2980" windowHeight="84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45621"/>
</workbook>
</file>

<file path=xl/calcChain.xml><?xml version="1.0" encoding="utf-8"?>
<calcChain xmlns="http://schemas.openxmlformats.org/spreadsheetml/2006/main">
  <c r="H37" i="1" l="1"/>
  <c r="D24" i="1" l="1"/>
  <c r="E24" i="1"/>
  <c r="F24" i="1"/>
  <c r="G24" i="1"/>
  <c r="H24" i="1"/>
  <c r="I24" i="1"/>
  <c r="E38" i="1" l="1"/>
  <c r="G38" i="1"/>
  <c r="D38" i="1"/>
  <c r="I38" i="1"/>
  <c r="F38" i="1"/>
  <c r="H38" i="1"/>
  <c r="E31" i="1"/>
  <c r="F31" i="1"/>
  <c r="G31" i="1"/>
  <c r="D31" i="1"/>
  <c r="H31" i="1" l="1"/>
  <c r="I31" i="1" l="1"/>
  <c r="I13" i="1" l="1"/>
  <c r="H13" i="1"/>
  <c r="G13" i="1"/>
  <c r="F13" i="1"/>
  <c r="E13" i="1"/>
  <c r="D13" i="1"/>
  <c r="I11" i="1" l="1"/>
  <c r="I15" i="1" s="1"/>
  <c r="I17" i="1" s="1"/>
  <c r="H11" i="1"/>
  <c r="H15" i="1" s="1"/>
  <c r="H17" i="1" s="1"/>
  <c r="G11" i="1"/>
  <c r="G15" i="1" s="1"/>
  <c r="G17" i="1" s="1"/>
  <c r="F11" i="1"/>
  <c r="F15" i="1" s="1"/>
  <c r="F17" i="1" s="1"/>
  <c r="E11" i="1"/>
  <c r="E15" i="1" s="1"/>
  <c r="E17" i="1" s="1"/>
  <c r="D11" i="1"/>
  <c r="D15" i="1" s="1"/>
  <c r="D17" i="1" s="1"/>
</calcChain>
</file>

<file path=xl/sharedStrings.xml><?xml version="1.0" encoding="utf-8"?>
<sst xmlns="http://schemas.openxmlformats.org/spreadsheetml/2006/main" count="82" uniqueCount="58">
  <si>
    <t xml:space="preserve">Total OM&amp;A Expense </t>
  </si>
  <si>
    <t xml:space="preserve">Rate Base </t>
  </si>
  <si>
    <t xml:space="preserve">External Revenues </t>
  </si>
  <si>
    <t xml:space="preserve"> Common Equity </t>
  </si>
  <si>
    <t>Actual</t>
  </si>
  <si>
    <t xml:space="preserve">TOTAL </t>
  </si>
  <si>
    <t>Variation</t>
  </si>
  <si>
    <t>RATES REVENUE REQUIREMENT</t>
  </si>
  <si>
    <t>Income Taxes</t>
  </si>
  <si>
    <t>Total Gross Revenue Requirement</t>
  </si>
  <si>
    <t>References</t>
  </si>
  <si>
    <t>TOTAL ISAs</t>
  </si>
  <si>
    <t>In-Service Asset Additions</t>
  </si>
  <si>
    <t>Forecast</t>
  </si>
  <si>
    <t>Approved</t>
  </si>
  <si>
    <t>Proposed</t>
  </si>
  <si>
    <t xml:space="preserve">Depreciation &amp; Amortization </t>
  </si>
  <si>
    <t>Notes</t>
  </si>
  <si>
    <t>Great Lakes Power Transmission</t>
  </si>
  <si>
    <t>Total Costs &amp; Expenses</t>
  </si>
  <si>
    <t>Operating Expenses</t>
  </si>
  <si>
    <t>Property Taxes</t>
  </si>
  <si>
    <t>Return on Capital  (Allowed)</t>
  </si>
  <si>
    <t>Calcn</t>
  </si>
  <si>
    <t>Rounding Errors</t>
  </si>
  <si>
    <t>Based on Table 1-1-3 A</t>
  </si>
  <si>
    <t xml:space="preserve">Total Long Term Debt </t>
  </si>
  <si>
    <t>Short Term Debt</t>
  </si>
  <si>
    <t>Lines</t>
  </si>
  <si>
    <t>Transformers</t>
  </si>
  <si>
    <t>Other References as noted</t>
  </si>
  <si>
    <t>Capital Projects Budgets</t>
  </si>
  <si>
    <t>Capital Structure/Cost of Capital</t>
  </si>
  <si>
    <t>Financial Summary 2013-2016   $ 000</t>
  </si>
  <si>
    <t xml:space="preserve"> Other</t>
  </si>
  <si>
    <t xml:space="preserve">Other </t>
  </si>
  <si>
    <t>Computers</t>
  </si>
  <si>
    <t xml:space="preserve"> Total Rate Base (WACC)</t>
  </si>
  <si>
    <t>Energy Probe IR 1-Energy Probe-25s</t>
  </si>
  <si>
    <t>Regulatory Assets Recovery/(payback)</t>
  </si>
  <si>
    <t>2015 changed from 39,827.0</t>
  </si>
  <si>
    <t>2016 - Removed Magpie CT's (696,900)</t>
  </si>
  <si>
    <t>2016 - Added Magpie CT's (696,900)</t>
  </si>
  <si>
    <t>Operating Revenue</t>
  </si>
  <si>
    <t>Not Updated by GLPT - unsure on calc</t>
  </si>
  <si>
    <t>2015 changed from 218,289.0</t>
  </si>
  <si>
    <t>E3T1S1</t>
  </si>
  <si>
    <t>E4T2S1</t>
  </si>
  <si>
    <t>E4T3S1</t>
  </si>
  <si>
    <t>E4T4S3</t>
  </si>
  <si>
    <t>E4T4S2</t>
  </si>
  <si>
    <t>E2T1S1</t>
  </si>
  <si>
    <t>E5T1S1</t>
  </si>
  <si>
    <t>Payments to First Nations</t>
  </si>
  <si>
    <t>E3T1S3</t>
  </si>
  <si>
    <t>E6T1S1</t>
  </si>
  <si>
    <t>2013-2014 found at E10T3S1 App 3 of EB-2012-0300</t>
  </si>
  <si>
    <t>2015-2016 at E9T3S1 App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</si>
</sst>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"/>
    <numFmt numFmtId="165" formatCode="#,##0.0"/>
    <numFmt numFmtId="166" formatCode="&quot;$&quot;#,##0.0"/>
    <numFmt numFmtId="167" formatCode="_(* #,##0_);_(* \(#,##0\);_(* &quot;-&quot;??_);_(@_)"/>
    <numFmt numFmtId="168" formatCode="#,##0.000"/>
    <numFmt numFmtId="169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/>
    </xf>
    <xf numFmtId="165" fontId="0" fillId="0" borderId="1" xfId="1" applyNumberFormat="1" applyFont="1" applyFill="1" applyBorder="1"/>
    <xf numFmtId="165" fontId="0" fillId="0" borderId="1" xfId="1" applyNumberFormat="1" applyFont="1" applyFill="1" applyBorder="1" applyAlignment="1">
      <alignment horizontal="right"/>
    </xf>
    <xf numFmtId="10" fontId="0" fillId="0" borderId="1" xfId="1" applyNumberFormat="1" applyFont="1" applyFill="1" applyBorder="1"/>
    <xf numFmtId="10" fontId="0" fillId="0" borderId="1" xfId="1" applyNumberFormat="1" applyFont="1" applyFill="1" applyBorder="1" applyAlignment="1">
      <alignment horizontal="right"/>
    </xf>
    <xf numFmtId="166" fontId="1" fillId="0" borderId="1" xfId="0" applyNumberFormat="1" applyFont="1" applyBorder="1"/>
    <xf numFmtId="0" fontId="7" fillId="0" borderId="0" xfId="0" applyFont="1"/>
    <xf numFmtId="0" fontId="0" fillId="0" borderId="0" xfId="0" applyFill="1" applyBorder="1"/>
    <xf numFmtId="0" fontId="6" fillId="0" borderId="0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1" fontId="0" fillId="0" borderId="0" xfId="0" applyNumberFormat="1" applyBorder="1"/>
    <xf numFmtId="1" fontId="0" fillId="0" borderId="0" xfId="0" applyNumberFormat="1" applyFill="1" applyBorder="1"/>
    <xf numFmtId="167" fontId="0" fillId="0" borderId="1" xfId="1" applyNumberFormat="1" applyFont="1" applyBorder="1"/>
    <xf numFmtId="43" fontId="0" fillId="0" borderId="0" xfId="1" applyFont="1"/>
    <xf numFmtId="43" fontId="1" fillId="0" borderId="0" xfId="1" applyFont="1"/>
    <xf numFmtId="0" fontId="0" fillId="0" borderId="0" xfId="0" applyFont="1" applyFill="1"/>
    <xf numFmtId="167" fontId="0" fillId="0" borderId="1" xfId="1" applyNumberFormat="1" applyFont="1" applyFill="1" applyBorder="1"/>
    <xf numFmtId="0" fontId="0" fillId="0" borderId="2" xfId="0" applyFont="1" applyBorder="1"/>
    <xf numFmtId="166" fontId="0" fillId="0" borderId="0" xfId="0" applyNumberFormat="1" applyFont="1"/>
    <xf numFmtId="0" fontId="0" fillId="0" borderId="0" xfId="0" applyFont="1" applyAlignment="1">
      <alignment horizontal="left"/>
    </xf>
    <xf numFmtId="165" fontId="0" fillId="0" borderId="1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0" xfId="0" applyFont="1" applyBorder="1"/>
    <xf numFmtId="164" fontId="0" fillId="0" borderId="0" xfId="0" applyNumberFormat="1" applyFont="1"/>
    <xf numFmtId="9" fontId="0" fillId="0" borderId="0" xfId="0" applyNumberFormat="1" applyFont="1"/>
    <xf numFmtId="10" fontId="0" fillId="0" borderId="1" xfId="0" applyNumberFormat="1" applyFont="1" applyBorder="1" applyAlignment="1">
      <alignment horizontal="right"/>
    </xf>
    <xf numFmtId="10" fontId="0" fillId="0" borderId="0" xfId="0" applyNumberFormat="1" applyFont="1"/>
    <xf numFmtId="165" fontId="0" fillId="0" borderId="1" xfId="0" applyNumberFormat="1" applyFont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left"/>
    </xf>
    <xf numFmtId="168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10" fontId="0" fillId="0" borderId="0" xfId="0" applyNumberFormat="1" applyFont="1" applyAlignment="1">
      <alignment horizontal="left"/>
    </xf>
    <xf numFmtId="10" fontId="0" fillId="0" borderId="0" xfId="0" applyNumberFormat="1" applyFont="1" applyAlignment="1" applyProtection="1">
      <alignment horizontal="left"/>
      <protection locked="0"/>
    </xf>
    <xf numFmtId="169" fontId="0" fillId="0" borderId="1" xfId="1" applyNumberFormat="1" applyFont="1" applyFill="1" applyBorder="1"/>
    <xf numFmtId="169" fontId="0" fillId="0" borderId="1" xfId="1" applyNumberFormat="1" applyFont="1" applyBorder="1" applyAlignment="1">
      <alignment horizontal="right"/>
    </xf>
    <xf numFmtId="169" fontId="1" fillId="0" borderId="1" xfId="1" applyNumberFormat="1" applyFont="1" applyFill="1" applyBorder="1"/>
    <xf numFmtId="169" fontId="0" fillId="0" borderId="6" xfId="1" applyNumberFormat="1" applyFont="1" applyFill="1" applyBorder="1"/>
    <xf numFmtId="169" fontId="0" fillId="0" borderId="1" xfId="1" applyNumberFormat="1" applyFont="1" applyFill="1" applyBorder="1" applyAlignment="1">
      <alignment horizontal="right"/>
    </xf>
    <xf numFmtId="169" fontId="1" fillId="0" borderId="1" xfId="1" applyNumberFormat="1" applyFont="1" applyFill="1" applyBorder="1" applyAlignment="1">
      <alignment horizontal="right"/>
    </xf>
    <xf numFmtId="169" fontId="1" fillId="0" borderId="1" xfId="1" applyNumberFormat="1" applyFont="1" applyBorder="1" applyAlignment="1">
      <alignment horizontal="right"/>
    </xf>
    <xf numFmtId="167" fontId="1" fillId="0" borderId="1" xfId="1" applyNumberFormat="1" applyFont="1" applyBorder="1"/>
    <xf numFmtId="167" fontId="1" fillId="0" borderId="1" xfId="1" applyNumberFormat="1" applyFont="1" applyFill="1" applyBorder="1"/>
    <xf numFmtId="166" fontId="1" fillId="0" borderId="1" xfId="0" applyNumberFormat="1" applyFont="1" applyFill="1" applyBorder="1"/>
    <xf numFmtId="169" fontId="2" fillId="0" borderId="1" xfId="1" applyNumberFormat="1" applyFont="1" applyFill="1" applyBorder="1" applyAlignment="1">
      <alignment horizontal="right" vertical="top"/>
    </xf>
    <xf numFmtId="169" fontId="3" fillId="0" borderId="1" xfId="1" applyNumberFormat="1" applyFont="1" applyFill="1" applyBorder="1" applyAlignment="1">
      <alignment horizontal="right" vertical="top"/>
    </xf>
    <xf numFmtId="166" fontId="0" fillId="0" borderId="0" xfId="0" applyNumberFormat="1" applyFont="1" applyFill="1" applyAlignment="1">
      <alignment horizontal="left"/>
    </xf>
    <xf numFmtId="10" fontId="0" fillId="2" borderId="1" xfId="0" applyNumberFormat="1" applyFont="1" applyFill="1" applyBorder="1"/>
    <xf numFmtId="0" fontId="0" fillId="2" borderId="0" xfId="0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5" xfId="0" applyNumberFormat="1" applyFont="1" applyBorder="1" applyAlignment="1">
      <alignment horizontal="center"/>
    </xf>
    <xf numFmtId="167" fontId="1" fillId="0" borderId="3" xfId="1" applyNumberFormat="1" applyFont="1" applyBorder="1" applyAlignment="1">
      <alignment horizontal="center"/>
    </xf>
    <xf numFmtId="167" fontId="1" fillId="0" borderId="4" xfId="1" applyNumberFormat="1" applyFont="1" applyBorder="1" applyAlignment="1">
      <alignment horizontal="center"/>
    </xf>
    <xf numFmtId="167" fontId="1" fillId="0" borderId="5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?><Relationships xmlns="http://schemas.openxmlformats.org/package/2006/relationships"><Relationship Target="worksheets/sheet3.xml" Type="http://schemas.openxmlformats.org/officeDocument/2006/relationships/worksheet" Id="rId3"></Relationship><Relationship Target="calcChain.xml" Type="http://schemas.openxmlformats.org/officeDocument/2006/relationships/calcChain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haredStrings.xml" Type="http://schemas.openxmlformats.org/officeDocument/2006/relationships/sharedStrings" Id="rId6"></Relationship><Relationship Target="styles.xml" Type="http://schemas.openxmlformats.org/officeDocument/2006/relationships/styles" Id="rId5"></Relationship><Relationship Target="theme/theme1.xml" Type="http://schemas.openxmlformats.org/officeDocument/2006/relationships/theme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0"/>
  <sheetViews>
    <sheetView tabSelected="1" workbookViewId="0">
      <selection activeCell="K8" sqref="K8"/>
    </sheetView>
  </sheetViews>
  <sheetFormatPr defaultRowHeight="15" x14ac:dyDescent="0.25"/>
  <cols>
    <col min="1" max="1" width="4.7109375" style="4" customWidth="1"/>
    <col min="2" max="2" width="35.5703125" style="4" bestFit="1" customWidth="1"/>
    <col min="3" max="3" width="12.85546875" style="4" customWidth="1"/>
    <col min="4" max="6" width="10.7109375" style="4" customWidth="1"/>
    <col min="7" max="7" width="11.140625" style="4" customWidth="1"/>
    <col min="8" max="9" width="10.7109375" style="4" customWidth="1"/>
    <col min="10" max="10" width="48" style="36" customWidth="1"/>
    <col min="11" max="11" width="24.140625" style="4" customWidth="1"/>
    <col min="12" max="12" width="9.7109375" style="4" customWidth="1"/>
    <col min="13" max="13" width="13.28515625" style="4" bestFit="1" customWidth="1"/>
    <col min="14" max="16384" width="9.140625" style="4"/>
  </cols>
  <sheetData>
    <row r="1" spans="2:12" x14ac:dyDescent="0.25">
      <c r="B1" s="1" t="s">
        <v>38</v>
      </c>
      <c r="D1" s="34"/>
      <c r="E1" s="1" t="s">
        <v>18</v>
      </c>
      <c r="G1" s="34"/>
      <c r="H1" s="34"/>
      <c r="I1" s="34"/>
    </row>
    <row r="2" spans="2:12" x14ac:dyDescent="0.25">
      <c r="B2" s="14" t="s">
        <v>25</v>
      </c>
      <c r="D2" s="68" t="s">
        <v>33</v>
      </c>
      <c r="E2" s="69"/>
      <c r="F2" s="69"/>
      <c r="G2" s="69"/>
      <c r="H2" s="69"/>
      <c r="I2" s="70"/>
      <c r="J2" s="8"/>
      <c r="K2" s="1"/>
    </row>
    <row r="3" spans="2:12" x14ac:dyDescent="0.25">
      <c r="B3" s="14" t="s">
        <v>30</v>
      </c>
      <c r="C3" s="1"/>
      <c r="D3" s="5" t="s">
        <v>14</v>
      </c>
      <c r="E3" s="6" t="s">
        <v>4</v>
      </c>
      <c r="F3" s="5" t="s">
        <v>14</v>
      </c>
      <c r="G3" s="6" t="s">
        <v>13</v>
      </c>
      <c r="H3" s="6" t="s">
        <v>15</v>
      </c>
      <c r="I3" s="6" t="s">
        <v>15</v>
      </c>
      <c r="J3" s="48" t="s">
        <v>17</v>
      </c>
      <c r="K3" s="2" t="s">
        <v>10</v>
      </c>
    </row>
    <row r="4" spans="2:12" x14ac:dyDescent="0.25">
      <c r="D4" s="5">
        <v>2013</v>
      </c>
      <c r="E4" s="5">
        <v>2013</v>
      </c>
      <c r="F4" s="5">
        <v>2014</v>
      </c>
      <c r="G4" s="5">
        <v>2014</v>
      </c>
      <c r="H4" s="5">
        <v>2015</v>
      </c>
      <c r="I4" s="5">
        <v>2016</v>
      </c>
      <c r="L4" s="2"/>
    </row>
    <row r="5" spans="2:12" x14ac:dyDescent="0.25">
      <c r="B5" s="1" t="s">
        <v>43</v>
      </c>
      <c r="D5" s="13">
        <v>38142.699999999997</v>
      </c>
      <c r="E5" s="13">
        <v>40495.599999999999</v>
      </c>
      <c r="F5" s="13">
        <v>38771.800000000003</v>
      </c>
      <c r="G5" s="13">
        <v>38807.699999999997</v>
      </c>
      <c r="H5" s="62">
        <v>39871.972000000002</v>
      </c>
      <c r="I5" s="62">
        <v>40320.5</v>
      </c>
      <c r="J5" s="65" t="s">
        <v>40</v>
      </c>
      <c r="K5" s="35" t="s">
        <v>46</v>
      </c>
      <c r="L5" s="2"/>
    </row>
    <row r="6" spans="2:12" x14ac:dyDescent="0.25">
      <c r="B6" s="1" t="s">
        <v>20</v>
      </c>
      <c r="D6" s="68"/>
      <c r="E6" s="69"/>
      <c r="F6" s="69"/>
      <c r="G6" s="69"/>
      <c r="H6" s="69"/>
      <c r="I6" s="70"/>
      <c r="L6" s="2"/>
    </row>
    <row r="7" spans="2:12" x14ac:dyDescent="0.25">
      <c r="B7" s="4" t="s">
        <v>0</v>
      </c>
      <c r="D7" s="53">
        <v>10100</v>
      </c>
      <c r="E7" s="53">
        <v>10210.9</v>
      </c>
      <c r="F7" s="53">
        <v>10305.5</v>
      </c>
      <c r="G7" s="53">
        <v>10305.5</v>
      </c>
      <c r="H7" s="57">
        <v>11021.1</v>
      </c>
      <c r="I7" s="63">
        <v>11331.9</v>
      </c>
      <c r="J7" s="49"/>
      <c r="K7" s="4" t="s">
        <v>47</v>
      </c>
    </row>
    <row r="8" spans="2:12" x14ac:dyDescent="0.25">
      <c r="B8" s="36" t="s">
        <v>16</v>
      </c>
      <c r="D8" s="53">
        <v>9152.2999999999993</v>
      </c>
      <c r="E8" s="53">
        <v>9218.7999999999993</v>
      </c>
      <c r="F8" s="53">
        <v>9196.9</v>
      </c>
      <c r="G8" s="54">
        <v>9249.7000000000007</v>
      </c>
      <c r="H8" s="57">
        <v>9701.2000000000007</v>
      </c>
      <c r="I8" s="63">
        <v>9771.2999999999993</v>
      </c>
      <c r="K8" s="4" t="s">
        <v>48</v>
      </c>
      <c r="L8" s="39"/>
    </row>
    <row r="9" spans="2:12" x14ac:dyDescent="0.25">
      <c r="B9" s="36" t="s">
        <v>21</v>
      </c>
      <c r="D9" s="53">
        <v>114.2</v>
      </c>
      <c r="E9" s="53">
        <v>106.9</v>
      </c>
      <c r="F9" s="53">
        <v>117.8</v>
      </c>
      <c r="G9" s="54">
        <v>107.3</v>
      </c>
      <c r="H9" s="57">
        <v>109.4</v>
      </c>
      <c r="I9" s="63">
        <v>111.6</v>
      </c>
      <c r="K9" s="4" t="s">
        <v>49</v>
      </c>
      <c r="L9" s="39"/>
    </row>
    <row r="10" spans="2:12" x14ac:dyDescent="0.25">
      <c r="B10" s="36" t="s">
        <v>53</v>
      </c>
      <c r="D10" s="53">
        <v>128.80000000000001</v>
      </c>
      <c r="E10" s="53">
        <v>128.80000000000001</v>
      </c>
      <c r="F10" s="53">
        <v>128.80000000000001</v>
      </c>
      <c r="G10" s="53">
        <v>128.80000000000001</v>
      </c>
      <c r="H10" s="53">
        <v>128.80000000000001</v>
      </c>
      <c r="I10" s="53">
        <v>128.80000000000001</v>
      </c>
      <c r="K10" s="4" t="s">
        <v>49</v>
      </c>
      <c r="L10" s="39"/>
    </row>
    <row r="11" spans="2:12" x14ac:dyDescent="0.25">
      <c r="B11" s="8" t="s">
        <v>19</v>
      </c>
      <c r="D11" s="55">
        <f>SUM(D7:D10)</f>
        <v>19495.3</v>
      </c>
      <c r="E11" s="55">
        <f>SUM(E7:E10)</f>
        <v>19665.399999999998</v>
      </c>
      <c r="F11" s="55">
        <f>SUM(F7:F10)</f>
        <v>19749</v>
      </c>
      <c r="G11" s="55">
        <f>+SUM(G7:G10)</f>
        <v>19791.3</v>
      </c>
      <c r="H11" s="55">
        <f>+SUM(H7:H10)</f>
        <v>20960.500000000004</v>
      </c>
      <c r="I11" s="55">
        <f>SUM(I7:I10)</f>
        <v>21343.599999999995</v>
      </c>
      <c r="L11" s="39"/>
    </row>
    <row r="12" spans="2:12" x14ac:dyDescent="0.25">
      <c r="B12" s="4" t="s">
        <v>1</v>
      </c>
      <c r="D12" s="53">
        <v>226854.39999999999</v>
      </c>
      <c r="E12" s="56">
        <v>226527.8</v>
      </c>
      <c r="F12" s="53">
        <v>222115.3</v>
      </c>
      <c r="G12" s="57">
        <v>221398.6</v>
      </c>
      <c r="H12" s="57">
        <v>218760.204</v>
      </c>
      <c r="I12" s="63">
        <v>218654.1</v>
      </c>
      <c r="J12" s="65" t="s">
        <v>45</v>
      </c>
      <c r="K12" s="4" t="s">
        <v>51</v>
      </c>
      <c r="L12" s="39"/>
    </row>
    <row r="13" spans="2:12" ht="14.45" customHeight="1" x14ac:dyDescent="0.25">
      <c r="B13" s="4" t="s">
        <v>22</v>
      </c>
      <c r="C13" s="1" t="s">
        <v>23</v>
      </c>
      <c r="D13" s="53">
        <f t="shared" ref="D13:I13" si="0">D12*(D24)</f>
        <v>17024.606044159998</v>
      </c>
      <c r="E13" s="53">
        <f t="shared" si="0"/>
        <v>17000.095889919998</v>
      </c>
      <c r="F13" s="53">
        <f t="shared" si="0"/>
        <v>17053.657349519999</v>
      </c>
      <c r="G13" s="53">
        <f t="shared" si="0"/>
        <v>16998.630270239999</v>
      </c>
      <c r="H13" s="53">
        <f t="shared" si="0"/>
        <v>16796.058446793599</v>
      </c>
      <c r="I13" s="53">
        <f t="shared" si="0"/>
        <v>16787.911951440001</v>
      </c>
      <c r="K13" s="4" t="s">
        <v>52</v>
      </c>
      <c r="L13" s="39"/>
    </row>
    <row r="14" spans="2:12" x14ac:dyDescent="0.25">
      <c r="B14" s="4" t="s">
        <v>8</v>
      </c>
      <c r="D14" s="53">
        <v>1621.7</v>
      </c>
      <c r="E14" s="53">
        <v>2095.1999999999998</v>
      </c>
      <c r="F14" s="53">
        <v>1961.1</v>
      </c>
      <c r="G14" s="57">
        <v>1902.5</v>
      </c>
      <c r="H14" s="57">
        <v>1836.9</v>
      </c>
      <c r="I14" s="63">
        <v>2189</v>
      </c>
      <c r="K14" s="4" t="s">
        <v>50</v>
      </c>
      <c r="L14" s="39"/>
    </row>
    <row r="15" spans="2:12" x14ac:dyDescent="0.25">
      <c r="B15" s="1" t="s">
        <v>9</v>
      </c>
      <c r="C15" s="1" t="s">
        <v>23</v>
      </c>
      <c r="D15" s="55">
        <f t="shared" ref="D15:I15" si="1">D11+D13+D14</f>
        <v>38141.606044159998</v>
      </c>
      <c r="E15" s="55">
        <f t="shared" si="1"/>
        <v>38760.695889919996</v>
      </c>
      <c r="F15" s="55">
        <f t="shared" si="1"/>
        <v>38763.757349519998</v>
      </c>
      <c r="G15" s="58">
        <f t="shared" si="1"/>
        <v>38692.430270240002</v>
      </c>
      <c r="H15" s="58">
        <f t="shared" si="1"/>
        <v>39593.4584467936</v>
      </c>
      <c r="I15" s="64">
        <f t="shared" si="1"/>
        <v>40320.511951439999</v>
      </c>
      <c r="J15" s="8" t="s">
        <v>24</v>
      </c>
      <c r="K15" s="1"/>
      <c r="L15" s="2"/>
    </row>
    <row r="16" spans="2:12" x14ac:dyDescent="0.25">
      <c r="B16" s="4" t="s">
        <v>2</v>
      </c>
      <c r="D16" s="57">
        <v>-40.1</v>
      </c>
      <c r="E16" s="57">
        <v>-64.2</v>
      </c>
      <c r="F16" s="57">
        <v>-40.700000000000003</v>
      </c>
      <c r="G16" s="57">
        <v>-76.599999999999994</v>
      </c>
      <c r="H16" s="57">
        <v>-89.9</v>
      </c>
      <c r="I16" s="63">
        <v>-89.9</v>
      </c>
      <c r="K16" s="4" t="s">
        <v>54</v>
      </c>
      <c r="L16" s="39"/>
    </row>
    <row r="17" spans="2:16" x14ac:dyDescent="0.25">
      <c r="B17" s="1" t="s">
        <v>7</v>
      </c>
      <c r="D17" s="55">
        <f t="shared" ref="D17:I17" si="2">D15+D16</f>
        <v>38101.50604416</v>
      </c>
      <c r="E17" s="55">
        <f t="shared" si="2"/>
        <v>38696.495889919999</v>
      </c>
      <c r="F17" s="55">
        <f t="shared" si="2"/>
        <v>38723.057349520001</v>
      </c>
      <c r="G17" s="58">
        <f t="shared" si="2"/>
        <v>38615.830270240003</v>
      </c>
      <c r="H17" s="58">
        <f t="shared" si="2"/>
        <v>39503.558446793599</v>
      </c>
      <c r="I17" s="59">
        <f t="shared" si="2"/>
        <v>40230.611951439998</v>
      </c>
      <c r="J17" s="8" t="s">
        <v>24</v>
      </c>
      <c r="L17" s="39"/>
      <c r="P17" s="40"/>
    </row>
    <row r="18" spans="2:16" x14ac:dyDescent="0.25">
      <c r="B18" s="1" t="s">
        <v>39</v>
      </c>
      <c r="D18" s="55">
        <v>-748.60799999999995</v>
      </c>
      <c r="E18" s="55">
        <v>-791.447</v>
      </c>
      <c r="F18" s="55">
        <v>-748.60799999999995</v>
      </c>
      <c r="G18" s="58">
        <v>-748.6</v>
      </c>
      <c r="H18" s="59">
        <v>787.8</v>
      </c>
      <c r="I18" s="59">
        <v>787.8</v>
      </c>
      <c r="K18" s="4" t="s">
        <v>55</v>
      </c>
      <c r="L18" s="39"/>
      <c r="P18" s="41"/>
    </row>
    <row r="19" spans="2:16" x14ac:dyDescent="0.25">
      <c r="C19" s="3"/>
      <c r="D19" s="71"/>
      <c r="E19" s="72"/>
      <c r="F19" s="72"/>
      <c r="G19" s="72"/>
      <c r="H19" s="72"/>
      <c r="I19" s="73"/>
      <c r="J19" s="50"/>
      <c r="K19" s="42"/>
    </row>
    <row r="20" spans="2:16" x14ac:dyDescent="0.25">
      <c r="B20" s="1" t="s">
        <v>32</v>
      </c>
      <c r="D20" s="9"/>
      <c r="E20" s="9"/>
      <c r="F20" s="9"/>
      <c r="G20" s="10"/>
      <c r="H20" s="37"/>
      <c r="I20" s="37"/>
      <c r="L20" s="39"/>
    </row>
    <row r="21" spans="2:16" x14ac:dyDescent="0.25">
      <c r="B21" s="4" t="s">
        <v>27</v>
      </c>
      <c r="C21" s="43">
        <v>0.04</v>
      </c>
      <c r="D21" s="11">
        <v>2.0799999999999999E-2</v>
      </c>
      <c r="E21" s="11">
        <v>2.0799999999999999E-2</v>
      </c>
      <c r="F21" s="11">
        <v>2.1100000000000001E-2</v>
      </c>
      <c r="G21" s="12">
        <v>2.1100000000000001E-2</v>
      </c>
      <c r="H21" s="44">
        <v>2.1100000000000001E-2</v>
      </c>
      <c r="I21" s="44">
        <v>2.1100000000000001E-2</v>
      </c>
      <c r="K21" s="4" t="s">
        <v>52</v>
      </c>
      <c r="L21" s="39"/>
    </row>
    <row r="22" spans="2:16" x14ac:dyDescent="0.25">
      <c r="B22" s="4" t="s">
        <v>26</v>
      </c>
      <c r="C22" s="43">
        <v>0.56000000000000005</v>
      </c>
      <c r="D22" s="11">
        <v>6.8739999999999996E-2</v>
      </c>
      <c r="E22" s="11">
        <v>6.8739999999999996E-2</v>
      </c>
      <c r="F22" s="11">
        <v>6.8739999999999996E-2</v>
      </c>
      <c r="G22" s="11">
        <v>6.8739999999999996E-2</v>
      </c>
      <c r="H22" s="11">
        <v>6.8739999999999996E-2</v>
      </c>
      <c r="I22" s="11">
        <v>6.8739999999999996E-2</v>
      </c>
      <c r="J22" s="51"/>
      <c r="K22" s="4" t="s">
        <v>52</v>
      </c>
      <c r="L22" s="39"/>
    </row>
    <row r="23" spans="2:16" x14ac:dyDescent="0.25">
      <c r="B23" s="4" t="s">
        <v>3</v>
      </c>
      <c r="C23" s="43">
        <v>0.4</v>
      </c>
      <c r="D23" s="11">
        <v>8.9300000000000004E-2</v>
      </c>
      <c r="E23" s="11">
        <v>8.9300000000000004E-2</v>
      </c>
      <c r="F23" s="45">
        <v>9.3600000000000003E-2</v>
      </c>
      <c r="G23" s="11">
        <v>9.3600000000000003E-2</v>
      </c>
      <c r="H23" s="11">
        <v>9.3600000000000003E-2</v>
      </c>
      <c r="I23" s="44">
        <v>9.3600000000000003E-2</v>
      </c>
      <c r="J23" s="52"/>
      <c r="K23" s="4" t="s">
        <v>52</v>
      </c>
      <c r="L23" s="39"/>
    </row>
    <row r="24" spans="2:16" x14ac:dyDescent="0.25">
      <c r="B24" s="4" t="s">
        <v>37</v>
      </c>
      <c r="C24" s="43">
        <v>1</v>
      </c>
      <c r="D24" s="44">
        <f t="shared" ref="D24:I24" si="3">+D21*0.04+D22*0.56+D23*0.4</f>
        <v>7.5046399999999999E-2</v>
      </c>
      <c r="E24" s="44">
        <f t="shared" si="3"/>
        <v>7.5046399999999999E-2</v>
      </c>
      <c r="F24" s="44">
        <f t="shared" si="3"/>
        <v>7.6778399999999997E-2</v>
      </c>
      <c r="G24" s="44">
        <f t="shared" si="3"/>
        <v>7.6778399999999997E-2</v>
      </c>
      <c r="H24" s="44">
        <f t="shared" si="3"/>
        <v>7.6778399999999997E-2</v>
      </c>
      <c r="I24" s="44">
        <f t="shared" si="3"/>
        <v>7.6778399999999997E-2</v>
      </c>
      <c r="J24" s="51"/>
      <c r="K24" s="4" t="s">
        <v>52</v>
      </c>
      <c r="L24" s="39"/>
    </row>
    <row r="25" spans="2:16" x14ac:dyDescent="0.25">
      <c r="C25" s="3" t="s">
        <v>4</v>
      </c>
      <c r="D25" s="66">
        <v>7.4999999999999997E-2</v>
      </c>
      <c r="E25" s="66">
        <v>8.2699999999999996E-2</v>
      </c>
      <c r="F25" s="66">
        <v>7.6778399999999997E-2</v>
      </c>
      <c r="G25" s="66">
        <v>7.6778399999999997E-2</v>
      </c>
      <c r="H25" s="66">
        <v>7.6778399999999997E-2</v>
      </c>
      <c r="I25" s="66">
        <v>7.6778399999999997E-2</v>
      </c>
      <c r="J25" s="67" t="s">
        <v>44</v>
      </c>
      <c r="L25" s="39"/>
    </row>
    <row r="26" spans="2:16" x14ac:dyDescent="0.25">
      <c r="C26" s="3"/>
      <c r="D26" s="46"/>
      <c r="E26" s="46"/>
      <c r="F26" s="46"/>
      <c r="G26" s="46"/>
      <c r="H26" s="46"/>
      <c r="I26" s="46"/>
      <c r="L26" s="39"/>
    </row>
    <row r="27" spans="2:16" x14ac:dyDescent="0.25">
      <c r="B27" s="1" t="s">
        <v>12</v>
      </c>
      <c r="D27" s="40"/>
      <c r="E27" s="40"/>
      <c r="F27" s="40"/>
      <c r="G27" s="40"/>
      <c r="H27" s="40"/>
      <c r="I27" s="40"/>
    </row>
    <row r="28" spans="2:16" x14ac:dyDescent="0.25">
      <c r="B28" s="4" t="s">
        <v>28</v>
      </c>
      <c r="D28" s="29">
        <v>1710400</v>
      </c>
      <c r="E28" s="29">
        <v>1757100</v>
      </c>
      <c r="F28" s="29">
        <v>3181500</v>
      </c>
      <c r="G28" s="29">
        <v>3181500</v>
      </c>
      <c r="H28" s="29">
        <v>5630000</v>
      </c>
      <c r="I28" s="29">
        <v>2807200</v>
      </c>
      <c r="K28" s="4" t="s">
        <v>51</v>
      </c>
    </row>
    <row r="29" spans="2:16" x14ac:dyDescent="0.25">
      <c r="B29" s="32" t="s">
        <v>29</v>
      </c>
      <c r="C29" s="32"/>
      <c r="D29" s="33">
        <v>249000</v>
      </c>
      <c r="E29" s="33">
        <v>491600</v>
      </c>
      <c r="F29" s="33">
        <v>0</v>
      </c>
      <c r="G29" s="33">
        <v>249000</v>
      </c>
      <c r="H29" s="33">
        <v>1029600</v>
      </c>
      <c r="I29" s="33">
        <v>4620100</v>
      </c>
      <c r="J29" s="36" t="s">
        <v>42</v>
      </c>
      <c r="K29" s="4" t="s">
        <v>51</v>
      </c>
      <c r="M29" s="30"/>
    </row>
    <row r="30" spans="2:16" x14ac:dyDescent="0.25">
      <c r="B30" s="4" t="s">
        <v>36</v>
      </c>
      <c r="D30" s="29">
        <v>886000</v>
      </c>
      <c r="E30" s="29">
        <v>863600</v>
      </c>
      <c r="F30" s="29">
        <v>0</v>
      </c>
      <c r="G30" s="29">
        <v>0</v>
      </c>
      <c r="H30" s="29">
        <v>663700</v>
      </c>
      <c r="I30" s="29">
        <v>0</v>
      </c>
      <c r="K30" s="4" t="s">
        <v>51</v>
      </c>
      <c r="M30" s="30"/>
    </row>
    <row r="31" spans="2:16" x14ac:dyDescent="0.25">
      <c r="B31" s="4" t="s">
        <v>34</v>
      </c>
      <c r="C31" s="1" t="s">
        <v>23</v>
      </c>
      <c r="D31" s="29">
        <f>D32-D28-D29-D30</f>
        <v>1641300</v>
      </c>
      <c r="E31" s="29">
        <f t="shared" ref="E31:G31" si="4">E32-E28-E29-E30</f>
        <v>1344800</v>
      </c>
      <c r="F31" s="29">
        <f t="shared" si="4"/>
        <v>1163300</v>
      </c>
      <c r="G31" s="29">
        <f t="shared" si="4"/>
        <v>962900</v>
      </c>
      <c r="H31" s="29">
        <f>H32-H28-H29-H30</f>
        <v>2136700</v>
      </c>
      <c r="I31" s="29">
        <f>I32-I28-I29-I30</f>
        <v>2341400</v>
      </c>
      <c r="J31" s="36" t="s">
        <v>41</v>
      </c>
      <c r="K31" s="4" t="s">
        <v>51</v>
      </c>
      <c r="M31" s="30"/>
    </row>
    <row r="32" spans="2:16" x14ac:dyDescent="0.25">
      <c r="B32" s="1" t="s">
        <v>11</v>
      </c>
      <c r="D32" s="60">
        <v>4486700</v>
      </c>
      <c r="E32" s="60">
        <v>4457100</v>
      </c>
      <c r="F32" s="60">
        <v>4344800</v>
      </c>
      <c r="G32" s="60">
        <v>4393400</v>
      </c>
      <c r="H32" s="61">
        <v>9460000</v>
      </c>
      <c r="I32" s="61">
        <v>9768700</v>
      </c>
      <c r="M32" s="30"/>
    </row>
    <row r="33" spans="2:13" x14ac:dyDescent="0.25">
      <c r="C33" s="3" t="s">
        <v>6</v>
      </c>
      <c r="D33" s="60"/>
      <c r="E33" s="60"/>
      <c r="F33" s="60"/>
      <c r="G33" s="60"/>
      <c r="H33" s="29"/>
      <c r="I33" s="29"/>
      <c r="M33" s="31"/>
    </row>
    <row r="34" spans="2:13" x14ac:dyDescent="0.25">
      <c r="B34" s="1" t="s">
        <v>31</v>
      </c>
      <c r="D34" s="74"/>
      <c r="E34" s="75"/>
      <c r="F34" s="75"/>
      <c r="G34" s="75"/>
      <c r="H34" s="75"/>
      <c r="I34" s="76"/>
    </row>
    <row r="35" spans="2:13" x14ac:dyDescent="0.25">
      <c r="B35" s="4" t="s">
        <v>28</v>
      </c>
      <c r="D35" s="29">
        <v>1437400</v>
      </c>
      <c r="E35" s="29">
        <v>1437400</v>
      </c>
      <c r="F35" s="29">
        <v>2856320</v>
      </c>
      <c r="G35" s="29">
        <v>2856320</v>
      </c>
      <c r="H35" s="29">
        <v>5105000</v>
      </c>
      <c r="I35" s="29">
        <v>2657200</v>
      </c>
      <c r="J35" s="36" t="s">
        <v>56</v>
      </c>
      <c r="K35" s="4" t="s">
        <v>57</v>
      </c>
    </row>
    <row r="36" spans="2:13" x14ac:dyDescent="0.25">
      <c r="B36" s="4" t="s">
        <v>29</v>
      </c>
      <c r="D36" s="29">
        <v>249000</v>
      </c>
      <c r="E36" s="29">
        <v>249000</v>
      </c>
      <c r="F36" s="29">
        <v>224000</v>
      </c>
      <c r="G36" s="29">
        <v>224000</v>
      </c>
      <c r="H36" s="29">
        <v>1355600</v>
      </c>
      <c r="I36" s="29">
        <v>3736080</v>
      </c>
      <c r="J36" s="36" t="s">
        <v>56</v>
      </c>
      <c r="K36" s="4" t="s">
        <v>57</v>
      </c>
    </row>
    <row r="37" spans="2:13" x14ac:dyDescent="0.25">
      <c r="B37" s="4" t="s">
        <v>36</v>
      </c>
      <c r="D37" s="29">
        <v>886000</v>
      </c>
      <c r="E37" s="29">
        <v>863600</v>
      </c>
      <c r="F37" s="29">
        <v>130000</v>
      </c>
      <c r="G37" s="29">
        <v>130000</v>
      </c>
      <c r="H37" s="29">
        <f>450000+258500</f>
        <v>708500</v>
      </c>
      <c r="I37" s="29">
        <v>276000</v>
      </c>
      <c r="J37" s="36" t="s">
        <v>56</v>
      </c>
      <c r="K37" s="4" t="s">
        <v>57</v>
      </c>
    </row>
    <row r="38" spans="2:13" x14ac:dyDescent="0.25">
      <c r="B38" s="4" t="s">
        <v>35</v>
      </c>
      <c r="D38" s="29">
        <f>+D39-D35-D36-D37</f>
        <v>1894600</v>
      </c>
      <c r="E38" s="29">
        <f t="shared" ref="E38:I38" si="5">+E39-E35-E36-E37</f>
        <v>1686800</v>
      </c>
      <c r="F38" s="29">
        <f t="shared" si="5"/>
        <v>1207280</v>
      </c>
      <c r="G38" s="29">
        <f t="shared" si="5"/>
        <v>1207280</v>
      </c>
      <c r="H38" s="29">
        <f t="shared" si="5"/>
        <v>2050700</v>
      </c>
      <c r="I38" s="29">
        <f t="shared" si="5"/>
        <v>2710391</v>
      </c>
      <c r="J38" s="36" t="s">
        <v>56</v>
      </c>
      <c r="K38" s="4" t="s">
        <v>57</v>
      </c>
    </row>
    <row r="39" spans="2:13" x14ac:dyDescent="0.25">
      <c r="B39" s="1" t="s">
        <v>5</v>
      </c>
      <c r="D39" s="60">
        <v>4467000</v>
      </c>
      <c r="E39" s="60">
        <v>4236800</v>
      </c>
      <c r="F39" s="60">
        <v>4417600</v>
      </c>
      <c r="G39" s="60">
        <v>4417600</v>
      </c>
      <c r="H39" s="60">
        <v>9219800</v>
      </c>
      <c r="I39" s="60">
        <v>9379671</v>
      </c>
    </row>
    <row r="40" spans="2:13" x14ac:dyDescent="0.25">
      <c r="D40" s="41"/>
      <c r="E40" s="41"/>
      <c r="F40" s="41"/>
      <c r="G40" s="41"/>
      <c r="H40" s="41"/>
      <c r="I40" s="41"/>
    </row>
    <row r="41" spans="2:13" x14ac:dyDescent="0.25">
      <c r="D41" s="41"/>
      <c r="E41" s="41"/>
      <c r="F41" s="41"/>
      <c r="G41" s="41"/>
      <c r="H41" s="41"/>
      <c r="I41" s="41"/>
    </row>
    <row r="54" spans="2:9" x14ac:dyDescent="0.25">
      <c r="F54" s="47"/>
      <c r="G54" s="41"/>
      <c r="H54" s="41"/>
      <c r="I54" s="41"/>
    </row>
    <row r="55" spans="2:9" x14ac:dyDescent="0.25">
      <c r="C55" s="3"/>
      <c r="F55" s="47"/>
      <c r="G55" s="41"/>
      <c r="H55" s="41"/>
      <c r="I55" s="41"/>
    </row>
    <row r="56" spans="2:9" x14ac:dyDescent="0.25">
      <c r="F56" s="47"/>
      <c r="G56" s="41"/>
      <c r="H56" s="41"/>
      <c r="I56" s="41"/>
    </row>
    <row r="57" spans="2:9" x14ac:dyDescent="0.25">
      <c r="C57" s="3"/>
      <c r="F57" s="47"/>
      <c r="G57" s="41"/>
      <c r="H57" s="41"/>
      <c r="I57" s="41"/>
    </row>
    <row r="58" spans="2:9" x14ac:dyDescent="0.25">
      <c r="F58" s="47"/>
    </row>
    <row r="59" spans="2:9" x14ac:dyDescent="0.25">
      <c r="B59" s="38"/>
    </row>
    <row r="60" spans="2:9" x14ac:dyDescent="0.25">
      <c r="B60" s="38"/>
    </row>
  </sheetData>
  <mergeCells count="4">
    <mergeCell ref="D2:I2"/>
    <mergeCell ref="D6:I6"/>
    <mergeCell ref="D19:I19"/>
    <mergeCell ref="D34:I34"/>
  </mergeCells>
  <pageMargins left="0.7" right="0.7" top="0.75" bottom="0.75" header="0.3" footer="0.3"/>
  <pageSetup paperSize="1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opLeftCell="A37" workbookViewId="0">
      <selection activeCell="E12" sqref="E12"/>
    </sheetView>
  </sheetViews>
  <sheetFormatPr defaultRowHeight="15" x14ac:dyDescent="0.25"/>
  <cols>
    <col min="1" max="1" width="9.5703125" customWidth="1"/>
    <col min="10" max="10" width="8.5703125" customWidth="1"/>
  </cols>
  <sheetData>
    <row r="1" spans="1:16" x14ac:dyDescent="0.3">
      <c r="A1" s="16"/>
      <c r="D1" s="7"/>
      <c r="E1" s="7"/>
      <c r="F1" s="7"/>
      <c r="G1" s="7"/>
      <c r="H1" s="7"/>
      <c r="I1" s="19"/>
      <c r="J1" s="19"/>
      <c r="K1" s="19"/>
      <c r="L1" s="19"/>
      <c r="M1" s="19"/>
      <c r="N1" s="77"/>
      <c r="O1" s="77"/>
      <c r="P1" s="77"/>
    </row>
    <row r="2" spans="1:16" x14ac:dyDescent="0.3">
      <c r="A2" s="17"/>
      <c r="B2" s="23"/>
      <c r="C2" s="24"/>
      <c r="D2" s="24"/>
      <c r="E2" s="24"/>
      <c r="F2" s="24"/>
      <c r="G2" s="24"/>
      <c r="H2" s="24"/>
      <c r="I2" s="22"/>
      <c r="J2" s="22"/>
      <c r="K2" s="18"/>
      <c r="L2" s="19"/>
      <c r="M2" s="19"/>
      <c r="N2" s="18"/>
      <c r="O2" s="19"/>
      <c r="P2" s="19"/>
    </row>
    <row r="3" spans="1:16" x14ac:dyDescent="0.3">
      <c r="A3" s="16"/>
      <c r="B3" s="23"/>
      <c r="C3" s="24"/>
      <c r="D3" s="24"/>
      <c r="E3" s="24"/>
      <c r="F3" s="24"/>
      <c r="G3" s="24"/>
      <c r="H3" s="24"/>
      <c r="I3" s="16"/>
      <c r="J3" s="16"/>
      <c r="K3" s="16"/>
      <c r="L3" s="16"/>
      <c r="M3" s="16"/>
      <c r="N3" s="16"/>
      <c r="O3" s="16"/>
      <c r="P3" s="16"/>
    </row>
    <row r="4" spans="1:16" x14ac:dyDescent="0.3">
      <c r="A4" s="16"/>
      <c r="B4" s="24"/>
      <c r="C4" s="23"/>
      <c r="D4" s="25"/>
      <c r="E4" s="23"/>
      <c r="F4" s="25"/>
      <c r="G4" s="23"/>
      <c r="H4" s="25"/>
      <c r="I4" s="16"/>
      <c r="J4" s="16"/>
      <c r="K4" s="16"/>
      <c r="L4" s="16"/>
      <c r="M4" s="16"/>
      <c r="N4" s="16"/>
      <c r="O4" s="16"/>
      <c r="P4" s="16"/>
    </row>
    <row r="5" spans="1:16" x14ac:dyDescent="0.3">
      <c r="A5" s="16"/>
      <c r="B5" s="26"/>
      <c r="C5" s="7"/>
      <c r="D5" s="7"/>
      <c r="E5" s="7"/>
      <c r="F5" s="7"/>
      <c r="G5" s="7"/>
      <c r="H5" s="15"/>
      <c r="I5" s="16"/>
      <c r="J5" s="16"/>
      <c r="K5" s="16"/>
      <c r="L5" s="16"/>
      <c r="M5" s="16"/>
      <c r="N5" s="16"/>
      <c r="O5" s="16"/>
      <c r="P5" s="16"/>
    </row>
    <row r="6" spans="1:16" x14ac:dyDescent="0.3">
      <c r="A6" s="16"/>
      <c r="B6" s="26"/>
      <c r="C6" s="7"/>
      <c r="D6" s="7"/>
      <c r="E6" s="7"/>
      <c r="F6" s="7"/>
      <c r="G6" s="7"/>
      <c r="H6" s="15"/>
      <c r="I6" s="16"/>
      <c r="J6" s="16"/>
      <c r="K6" s="16"/>
      <c r="L6" s="16"/>
      <c r="M6" s="16"/>
      <c r="N6" s="16"/>
      <c r="O6" s="16"/>
      <c r="P6" s="16"/>
    </row>
    <row r="7" spans="1:16" x14ac:dyDescent="0.3">
      <c r="A7" s="16"/>
      <c r="B7" s="26"/>
      <c r="C7" s="7"/>
      <c r="D7" s="7"/>
      <c r="E7" s="15"/>
      <c r="F7" s="15"/>
      <c r="G7" s="15"/>
      <c r="H7" s="15"/>
      <c r="I7" s="16"/>
      <c r="J7" s="16"/>
      <c r="K7" s="16"/>
      <c r="M7" s="16"/>
      <c r="N7" s="16"/>
      <c r="O7" s="16"/>
      <c r="P7" s="16"/>
    </row>
    <row r="8" spans="1:16" x14ac:dyDescent="0.3">
      <c r="A8" s="16"/>
      <c r="B8" s="26"/>
      <c r="C8" s="7"/>
      <c r="D8" s="7"/>
      <c r="E8" s="15"/>
      <c r="F8" s="15"/>
      <c r="G8" s="15"/>
      <c r="H8" s="15"/>
      <c r="I8" s="16"/>
      <c r="J8" s="16"/>
      <c r="K8" s="16"/>
      <c r="L8" s="16"/>
      <c r="M8" s="16"/>
      <c r="N8" s="16"/>
      <c r="O8" s="16"/>
      <c r="P8" s="16"/>
    </row>
    <row r="9" spans="1:16" x14ac:dyDescent="0.3">
      <c r="A9" s="16"/>
      <c r="B9" s="26"/>
      <c r="C9" s="7"/>
      <c r="D9" s="7"/>
      <c r="E9" s="15"/>
      <c r="F9" s="15"/>
      <c r="G9" s="15"/>
      <c r="H9" s="15"/>
      <c r="I9" s="16"/>
      <c r="J9" s="16"/>
      <c r="K9" s="16"/>
      <c r="L9" s="16"/>
      <c r="M9" s="16"/>
      <c r="N9" s="16"/>
      <c r="O9" s="16"/>
      <c r="P9" s="16"/>
    </row>
    <row r="10" spans="1:16" x14ac:dyDescent="0.3">
      <c r="A10" s="7"/>
      <c r="B10" s="26"/>
      <c r="C10" s="27"/>
      <c r="D10" s="27"/>
      <c r="E10" s="28"/>
      <c r="F10" s="27"/>
      <c r="G10" s="27"/>
      <c r="H10" s="27"/>
      <c r="I10" s="7"/>
      <c r="J10" s="7"/>
      <c r="K10" s="7"/>
      <c r="L10" s="7"/>
      <c r="M10" s="7"/>
      <c r="N10" s="7"/>
      <c r="O10" s="7"/>
      <c r="P10" s="7"/>
    </row>
    <row r="11" spans="1:16" x14ac:dyDescent="0.3">
      <c r="A11" s="7"/>
      <c r="B11" s="26"/>
      <c r="C11" s="27"/>
      <c r="D11" s="27"/>
      <c r="E11" s="28"/>
      <c r="F11" s="27"/>
      <c r="G11" s="27"/>
      <c r="H11" s="27"/>
      <c r="I11" s="7"/>
      <c r="J11" s="7"/>
      <c r="K11" s="7"/>
      <c r="L11" s="7"/>
      <c r="M11" s="7"/>
      <c r="N11" s="7"/>
      <c r="O11" s="7"/>
      <c r="P11" s="7"/>
    </row>
    <row r="12" spans="1:16" x14ac:dyDescent="0.3">
      <c r="A12" s="7"/>
      <c r="B12" s="20"/>
      <c r="C12" s="7"/>
      <c r="D12" s="7"/>
      <c r="E12" s="15"/>
      <c r="F12" s="7"/>
      <c r="G12" s="7"/>
      <c r="H12" s="21"/>
      <c r="I12" s="7"/>
      <c r="J12" s="7"/>
      <c r="K12" s="7"/>
      <c r="L12" s="7"/>
      <c r="M12" s="7"/>
      <c r="N12" s="7"/>
      <c r="O12" s="7"/>
      <c r="P12" s="7"/>
    </row>
    <row r="13" spans="1:16" x14ac:dyDescent="0.3">
      <c r="B13" s="7"/>
      <c r="C13" s="7"/>
      <c r="D13" s="7"/>
      <c r="E13" s="7"/>
      <c r="F13" s="7"/>
      <c r="G13" s="7"/>
      <c r="H13" s="7"/>
    </row>
  </sheetData>
  <mergeCells count="1">
    <mergeCell ref="N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4" baseType="lpstr">
      <vt:lpstr>Sheet1</vt:lpstr>
      <vt:lpstr>Sheet2</vt:lpstr>
      <vt:lpstr>Sheet3</vt:lpstr>
      <vt:lpstr>Sheet1!Print_Area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